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7E58417-FE0E-469E-A201-7CA517C6026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  <sheet name="var_1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" i="1" l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9" i="1"/>
  <c r="AL6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9" i="1"/>
  <c r="AI6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13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Q5" i="2" l="1"/>
  <c r="AC28" i="2"/>
  <c r="AC29" i="2"/>
  <c r="AC30" i="2"/>
  <c r="AC31" i="2"/>
  <c r="AC32" i="2"/>
  <c r="AC33" i="2"/>
  <c r="AC34" i="2"/>
  <c r="AC35" i="2"/>
  <c r="AC36" i="2"/>
  <c r="T28" i="2"/>
  <c r="T29" i="2"/>
  <c r="T30" i="2"/>
  <c r="T31" i="2"/>
  <c r="T32" i="2"/>
  <c r="T33" i="2"/>
  <c r="T34" i="2"/>
  <c r="T35" i="2"/>
  <c r="T36" i="2"/>
  <c r="Q27" i="2"/>
  <c r="Q28" i="2"/>
  <c r="Q29" i="2"/>
  <c r="Q30" i="2"/>
  <c r="Q31" i="2"/>
  <c r="Q32" i="2"/>
  <c r="Q33" i="2"/>
  <c r="Q34" i="2"/>
  <c r="Q35" i="2"/>
  <c r="N26" i="2"/>
  <c r="N27" i="2"/>
  <c r="N28" i="2"/>
  <c r="N29" i="2"/>
  <c r="N30" i="2"/>
  <c r="N31" i="2"/>
  <c r="N32" i="2"/>
  <c r="N33" i="2"/>
  <c r="N34" i="2"/>
  <c r="J27" i="2"/>
  <c r="J28" i="2"/>
  <c r="J29" i="2"/>
  <c r="J30" i="2"/>
  <c r="J31" i="2"/>
  <c r="J32" i="2"/>
  <c r="J33" i="2"/>
  <c r="J34" i="2"/>
  <c r="J35" i="2"/>
  <c r="F7" i="2"/>
  <c r="F29" i="2"/>
  <c r="F30" i="2"/>
  <c r="F31" i="2"/>
  <c r="F32" i="2"/>
  <c r="F33" i="2"/>
  <c r="F34" i="2"/>
  <c r="F35" i="2"/>
  <c r="F36" i="2"/>
  <c r="F37" i="2"/>
  <c r="AC27" i="2"/>
  <c r="T27" i="2"/>
  <c r="N25" i="2"/>
  <c r="N24" i="2"/>
  <c r="AC21" i="2"/>
  <c r="N21" i="2"/>
  <c r="N20" i="2"/>
  <c r="N19" i="2"/>
  <c r="T18" i="2"/>
  <c r="AC16" i="2"/>
  <c r="T16" i="2"/>
  <c r="N15" i="2"/>
  <c r="AC14" i="2"/>
  <c r="X12" i="2"/>
  <c r="W12" i="2"/>
  <c r="W14" i="2" s="1"/>
  <c r="V12" i="2"/>
  <c r="N12" i="2"/>
  <c r="AC11" i="2"/>
  <c r="T11" i="2"/>
  <c r="N11" i="2"/>
  <c r="N10" i="2"/>
  <c r="AC9" i="2"/>
  <c r="T9" i="2"/>
  <c r="N7" i="2"/>
  <c r="AC6" i="2"/>
  <c r="AC13" i="2" s="1"/>
  <c r="T6" i="2"/>
  <c r="T14" i="2" s="1"/>
  <c r="B6" i="2"/>
  <c r="J5" i="2"/>
  <c r="J25" i="2" s="1"/>
  <c r="B5" i="2"/>
  <c r="N4" i="2"/>
  <c r="N18" i="2" s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9" i="1"/>
  <c r="AC6" i="1"/>
  <c r="W35" i="2" l="1"/>
  <c r="W38" i="2"/>
  <c r="W39" i="2"/>
  <c r="W40" i="2"/>
  <c r="W41" i="2"/>
  <c r="W42" i="2"/>
  <c r="W43" i="2"/>
  <c r="W36" i="2"/>
  <c r="W44" i="2"/>
  <c r="W37" i="2"/>
  <c r="B7" i="2"/>
  <c r="T23" i="2"/>
  <c r="AC12" i="2"/>
  <c r="AC23" i="2"/>
  <c r="N9" i="2"/>
  <c r="N13" i="2"/>
  <c r="N22" i="2"/>
  <c r="N17" i="2"/>
  <c r="W27" i="2"/>
  <c r="J13" i="2"/>
  <c r="T25" i="2"/>
  <c r="J17" i="2"/>
  <c r="AC18" i="2"/>
  <c r="J24" i="2"/>
  <c r="AC25" i="2"/>
  <c r="W28" i="2"/>
  <c r="J20" i="2"/>
  <c r="W23" i="2"/>
  <c r="W18" i="2"/>
  <c r="J19" i="2"/>
  <c r="AC20" i="2"/>
  <c r="T22" i="2"/>
  <c r="W29" i="2"/>
  <c r="W20" i="2"/>
  <c r="T15" i="2"/>
  <c r="W22" i="2"/>
  <c r="J26" i="2"/>
  <c r="W30" i="2"/>
  <c r="J22" i="2"/>
  <c r="W25" i="2"/>
  <c r="J10" i="2"/>
  <c r="AC15" i="2"/>
  <c r="W17" i="2"/>
  <c r="J21" i="2"/>
  <c r="AC22" i="2"/>
  <c r="T24" i="2"/>
  <c r="W31" i="2"/>
  <c r="J15" i="2"/>
  <c r="T13" i="2"/>
  <c r="J8" i="2"/>
  <c r="T12" i="2"/>
  <c r="AC17" i="2"/>
  <c r="W32" i="2"/>
  <c r="N8" i="2"/>
  <c r="AC10" i="2"/>
  <c r="N14" i="2"/>
  <c r="J16" i="2"/>
  <c r="W19" i="2"/>
  <c r="J23" i="2"/>
  <c r="AC24" i="2"/>
  <c r="W26" i="2"/>
  <c r="W33" i="2"/>
  <c r="T20" i="2"/>
  <c r="T17" i="2"/>
  <c r="T10" i="2"/>
  <c r="J14" i="2"/>
  <c r="T19" i="2"/>
  <c r="T26" i="2"/>
  <c r="N16" i="2"/>
  <c r="J18" i="2"/>
  <c r="AC19" i="2"/>
  <c r="T21" i="2"/>
  <c r="N23" i="2"/>
  <c r="AC26" i="2"/>
  <c r="W34" i="2"/>
  <c r="J12" i="2"/>
  <c r="W24" i="2"/>
  <c r="J9" i="2"/>
  <c r="J11" i="2"/>
  <c r="W21" i="2"/>
  <c r="W17" i="1"/>
  <c r="X12" i="1"/>
  <c r="W12" i="1"/>
  <c r="V12" i="1"/>
  <c r="W14" i="1"/>
  <c r="Q5" i="1"/>
  <c r="N4" i="1"/>
  <c r="F7" i="1"/>
  <c r="Q23" i="2" l="1"/>
  <c r="Q16" i="2"/>
  <c r="Q13" i="2"/>
  <c r="Q14" i="2"/>
  <c r="Q8" i="2"/>
  <c r="Q20" i="2"/>
  <c r="Q21" i="2"/>
  <c r="Q9" i="2"/>
  <c r="Q17" i="2"/>
  <c r="Q26" i="2"/>
  <c r="Q19" i="2"/>
  <c r="Q12" i="2"/>
  <c r="Q10" i="2"/>
  <c r="Q24" i="2"/>
  <c r="Q25" i="2"/>
  <c r="Q18" i="2"/>
  <c r="Q15" i="2"/>
  <c r="Q22" i="2"/>
  <c r="Q11" i="2"/>
  <c r="F27" i="2"/>
  <c r="F20" i="2"/>
  <c r="F16" i="2"/>
  <c r="F24" i="2"/>
  <c r="F22" i="2"/>
  <c r="F25" i="2"/>
  <c r="F11" i="2"/>
  <c r="F23" i="2"/>
  <c r="F19" i="2"/>
  <c r="F18" i="2"/>
  <c r="F15" i="2"/>
  <c r="F14" i="2"/>
  <c r="F12" i="2"/>
  <c r="F13" i="2"/>
  <c r="F21" i="2"/>
  <c r="F26" i="2"/>
  <c r="F10" i="2"/>
  <c r="F28" i="2"/>
  <c r="F17" i="2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<sst xmlns="http://schemas.openxmlformats.org/spreadsheetml/2006/main" count="166" uniqueCount="86">
  <si>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</si>
  <si>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</si>
  <si>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</si>
  <si>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</si>
  <si>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</si>
  <si>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</si>
  <si>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</si>
  <si>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</si>
  <si>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</si>
  <si>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</si>
  <si>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</si>
  <si>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</si>
  <si>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</si>
  <si>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</si>
  <si>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</si>
  <si>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</si>
  <si>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</si>
  <si>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</si>
  <si>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</si>
  <si>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</si>
  <si>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</si>
  <si>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</si>
  <si>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</si>
  <si>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</si>
  <si>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</si>
  <si>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</si>
  <si>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</si>
  <si>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</si>
  <si>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</si>
  <si>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</si>
  <si>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</si>
  <si>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</si>
  <si>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</si>
  <si>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</si>
  <si>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</si>
  <si>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</si>
  <si>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</si>
  <si>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</si>
  <si>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</si>
  <si>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</si>
  <si>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</si>
  <si>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</si>
  <si>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</si>
  <si>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</si>
  <si>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</si>
  <si>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</si>
  <si>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</si>
  <si>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</si>
  <si>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</si>
  <si>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</si>
  <si>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</si>
  <si>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</si>
  <si>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</si>
  <si>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</si>
  <si>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</si>
  <si>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</si>
  <si>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</si>
  <si>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</si>
  <si>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</si>
  <si>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</si>
  <si>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</si>
  <si>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</si>
  <si>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</si>
  <si>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</si>
  <si>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</si>
  <si>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S7, млн.руб</t>
  </si>
  <si>
    <t>const_1=</t>
  </si>
  <si>
    <t>const_2=</t>
  </si>
  <si>
    <t>Eн=</t>
  </si>
  <si>
    <t>S8, млн.руб</t>
  </si>
  <si>
    <t>S6, млн.руб</t>
  </si>
  <si>
    <t>S5, млн.руб.</t>
  </si>
  <si>
    <t>S4, млн.руб.</t>
  </si>
  <si>
    <t>S3, млн.руб.</t>
  </si>
  <si>
    <t>S2, млн.руб.</t>
  </si>
  <si>
    <t>S1, млн.руб.</t>
  </si>
  <si>
    <t>K'уд</t>
  </si>
  <si>
    <t>V'</t>
  </si>
  <si>
    <t>S9</t>
  </si>
  <si>
    <t>K''уд</t>
  </si>
  <si>
    <t>V''</t>
  </si>
  <si>
    <t>S9, млн.руб</t>
  </si>
  <si>
    <t>S10</t>
  </si>
  <si>
    <t>K'''уд</t>
  </si>
  <si>
    <t>V'''</t>
  </si>
  <si>
    <t>S10, млн.руб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</si>
</sst>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var_4!$F$9</c:f>
              <c:strCache>
                <c:ptCount val="1"/>
                <c:pt idx="0">
                  <c:v>S1, млн.руб.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3-4191-A8B3-931688ABB5F0}"/>
            </c:ext>
          </c:extLst>
        </c:ser>
        <c:ser>
          <c:idx val="1"/>
          <c:order val="1"/>
          <c:tx>
            <c:strRef>
              <c:f>var_4!$I$7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var_4!$I$8:$I$26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B3-4191-A8B3-931688ABB5F0}"/>
            </c:ext>
          </c:extLst>
        </c:ser>
        <c:ser>
          <c:idx val="2"/>
          <c:order val="2"/>
          <c:tx>
            <c:strRef>
              <c:f>var_4!$J$7</c:f>
              <c:strCache>
                <c:ptCount val="1"/>
                <c:pt idx="0">
                  <c:v>S2, млн.руб.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B3-4191-A8B3-931688ABB5F0}"/>
            </c:ext>
          </c:extLst>
        </c:ser>
        <c:ser>
          <c:idx val="3"/>
          <c:order val="3"/>
          <c:tx>
            <c:strRef>
              <c:f>var_4!$M$6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var_4!$M$7:$M$25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B3-4191-A8B3-931688ABB5F0}"/>
            </c:ext>
          </c:extLst>
        </c:ser>
        <c:ser>
          <c:idx val="4"/>
          <c:order val="4"/>
          <c:tx>
            <c:strRef>
              <c:f>var_4!$N$6</c:f>
              <c:strCache>
                <c:ptCount val="1"/>
                <c:pt idx="0">
                  <c:v>S3, млн.руб.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B3-4191-A8B3-931688ABB5F0}"/>
            </c:ext>
          </c:extLst>
        </c:ser>
        <c:ser>
          <c:idx val="5"/>
          <c:order val="5"/>
          <c:tx>
            <c:strRef>
              <c:f>var_4!$P$7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var_4!$P$8:$P$26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B3-4191-A8B3-931688ABB5F0}"/>
            </c:ext>
          </c:extLst>
        </c:ser>
        <c:ser>
          <c:idx val="6"/>
          <c:order val="6"/>
          <c:tx>
            <c:strRef>
              <c:f>var_4!$Q$7</c:f>
              <c:strCache>
                <c:ptCount val="1"/>
                <c:pt idx="0">
                  <c:v>S4, млн.руб.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B3-4191-A8B3-931688ABB5F0}"/>
            </c:ext>
          </c:extLst>
        </c:ser>
        <c:ser>
          <c:idx val="7"/>
          <c:order val="7"/>
          <c:tx>
            <c:strRef>
              <c:f>var_4!$S$8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var_4!$S$9:$S$27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B3-4191-A8B3-931688ABB5F0}"/>
            </c:ext>
          </c:extLst>
        </c:ser>
        <c:ser>
          <c:idx val="8"/>
          <c:order val="8"/>
          <c:tx>
            <c:strRef>
              <c:f>var_4!$T$8</c:f>
              <c:strCache>
                <c:ptCount val="1"/>
                <c:pt idx="0">
                  <c:v>S5, млн.руб.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B3-4191-A8B3-931688ABB5F0}"/>
            </c:ext>
          </c:extLst>
        </c:ser>
        <c:ser>
          <c:idx val="9"/>
          <c:order val="9"/>
          <c:tx>
            <c:strRef>
              <c:f>var_4!$V$16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var_4!$V$17:$V$35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B3-4191-A8B3-931688ABB5F0}"/>
            </c:ext>
          </c:extLst>
        </c:ser>
        <c:ser>
          <c:idx val="10"/>
          <c:order val="10"/>
          <c:tx>
            <c:strRef>
              <c:f>var_4!$W$16</c:f>
              <c:strCache>
                <c:ptCount val="1"/>
                <c:pt idx="0">
                  <c:v>S6, млн.руб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B3-4191-A8B3-931688ABB5F0}"/>
            </c:ext>
          </c:extLst>
        </c:ser>
        <c:ser>
          <c:idx val="11"/>
          <c:order val="11"/>
          <c:tx>
            <c:strRef>
              <c:f>var_4!$AB$8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var_4!$AB$9:$AB$27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B3-4191-A8B3-931688ABB5F0}"/>
            </c:ext>
          </c:extLst>
        </c:ser>
        <c:ser>
          <c:idx val="12"/>
          <c:order val="12"/>
          <c:tx>
            <c:strRef>
              <c:f>var_4!$AC$8</c:f>
              <c:strCache>
                <c:ptCount val="1"/>
                <c:pt idx="0">
                  <c:v>S7, млн.руб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2B3-4191-A8B3-931688ABB5F0}"/>
            </c:ext>
          </c:extLst>
        </c:ser>
        <c:ser>
          <c:idx val="13"/>
          <c:order val="13"/>
          <c:tx>
            <c:strRef>
              <c:f>var_4!$AE$12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var_4!$AE$13:$AE$31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B3-4191-A8B3-931688ABB5F0}"/>
            </c:ext>
          </c:extLst>
        </c:ser>
        <c:ser>
          <c:idx val="14"/>
          <c:order val="14"/>
          <c:tx>
            <c:strRef>
              <c:f>var_4!$AF$12</c:f>
              <c:strCache>
                <c:ptCount val="1"/>
                <c:pt idx="0">
                  <c:v>S8, млн.руб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2B3-4191-A8B3-931688ABB5F0}"/>
            </c:ext>
          </c:extLst>
        </c:ser>
        <c:ser>
          <c:idx val="15"/>
          <c:order val="15"/>
          <c:tx>
            <c:strRef>
              <c:f>var_4!$AH$8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var_4!$AH$9:$AH$27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2B3-4191-A8B3-931688ABB5F0}"/>
            </c:ext>
          </c:extLst>
        </c:ser>
        <c:ser>
          <c:idx val="16"/>
          <c:order val="16"/>
          <c:tx>
            <c:strRef>
              <c:f>var_4!$AI$8</c:f>
              <c:strCache>
                <c:ptCount val="1"/>
                <c:pt idx="0">
                  <c:v>S9, млн.руб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2B3-4191-A8B3-931688ABB5F0}"/>
            </c:ext>
          </c:extLst>
        </c:ser>
        <c:ser>
          <c:idx val="17"/>
          <c:order val="17"/>
          <c:tx>
            <c:strRef>
              <c:f>var_4!$AK$8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var_4!$AK$9:$AK$27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2B3-4191-A8B3-931688ABB5F0}"/>
            </c:ext>
          </c:extLst>
        </c:ser>
        <c:ser>
          <c:idx val="18"/>
          <c:order val="18"/>
          <c:tx>
            <c:strRef>
              <c:f>var_4!$AL$8</c:f>
              <c:strCache>
                <c:ptCount val="1"/>
                <c:pt idx="0">
                  <c:v>S10, млн.руб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var_4!$E$10:$E$28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var_4!$AL$9:$AL$27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2B3-4191-A8B3-931688AB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15072"/>
        <c:axId val="494055680"/>
      </c:scatterChart>
      <c:valAx>
        <c:axId val="4935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055680"/>
        <c:crosses val="autoZero"/>
        <c:crossBetween val="midCat"/>
      </c:valAx>
      <c:valAx>
        <c:axId val="4940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5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29</xdr:row>
      <xdr:rowOff>109536</xdr:rowOff>
    </xdr:from>
    <xdr:to>
      <xdr:col>15</xdr:col>
      <xdr:colOff>400050</xdr:colOff>
      <xdr:row>60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3457D5-984A-492F-B347-CD5E353A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tabSelected="1" topLeftCell="A28" workbookViewId="0">
      <selection activeCell="S50" sqref="S5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</cols>
  <sheetData>
    <row r="1" spans="1:38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  <c r="AE1" t="s">
        <v>62</v>
      </c>
      <c r="AH1" t="s">
        <v>78</v>
      </c>
      <c r="AK1" t="s">
        <v>82</v>
      </c>
    </row>
    <row r="2" spans="1:38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  <c r="AE2" s="4" t="s">
        <v>63</v>
      </c>
      <c r="AF2" s="2">
        <v>0.75</v>
      </c>
    </row>
    <row r="3" spans="1:38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  <c r="AE3" s="1" t="s">
        <v>64</v>
      </c>
      <c r="AF3" s="2">
        <v>0.5</v>
      </c>
      <c r="AH3" s="8" t="s">
        <v>79</v>
      </c>
      <c r="AI3" s="8" t="s">
        <v>80</v>
      </c>
      <c r="AK3" s="8" t="s">
        <v>83</v>
      </c>
      <c r="AL3" s="8" t="s">
        <v>84</v>
      </c>
    </row>
    <row r="4" spans="1:38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  <c r="AE4" s="4" t="s">
        <v>68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38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271.79455160000003</v>
      </c>
      <c r="V5" s="1" t="s">
        <v>43</v>
      </c>
      <c r="W5" s="2">
        <v>0.97</v>
      </c>
      <c r="AE5" s="8" t="s">
        <v>76</v>
      </c>
      <c r="AF5" s="8" t="s">
        <v>77</v>
      </c>
    </row>
    <row r="6" spans="1:38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73</v>
      </c>
      <c r="S6" s="14" t="s">
        <v>38</v>
      </c>
      <c r="T6" s="9">
        <f>T2*T3*B2*J3*F5*T4</f>
        <v>3.6431999999999998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385.93220338983053</v>
      </c>
      <c r="AE6" s="8">
        <v>60.6</v>
      </c>
      <c r="AF6" s="8">
        <v>2300000</v>
      </c>
      <c r="AH6" s="4" t="s">
        <v>67</v>
      </c>
      <c r="AI6" s="2">
        <f>AH4*AI4*AF4/10^6</f>
        <v>3.1103999999999998</v>
      </c>
      <c r="AK6" s="4" t="s">
        <v>67</v>
      </c>
      <c r="AL6" s="2">
        <f>AK4*AL4*AF4/10^6</f>
        <v>7.5552000000000001</v>
      </c>
    </row>
    <row r="7" spans="1:38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74</v>
      </c>
      <c r="M7" s="8">
        <v>1</v>
      </c>
      <c r="N7" s="15">
        <f>M7*$N$4</f>
        <v>1.838875</v>
      </c>
      <c r="P7" s="11" t="s">
        <v>17</v>
      </c>
      <c r="Q7" s="11" t="s">
        <v>72</v>
      </c>
      <c r="V7" s="4" t="s">
        <v>44</v>
      </c>
      <c r="W7" s="8">
        <v>12000</v>
      </c>
      <c r="X7" s="8">
        <v>630</v>
      </c>
      <c r="Y7" s="8">
        <v>3600</v>
      </c>
      <c r="Z7" t="s">
        <v>52</v>
      </c>
      <c r="AE7" s="8">
        <v>285</v>
      </c>
      <c r="AF7" s="8">
        <v>75000</v>
      </c>
    </row>
    <row r="8" spans="1:38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71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65</v>
      </c>
      <c r="AH8" s="11" t="s">
        <v>17</v>
      </c>
      <c r="AI8" s="11" t="s">
        <v>81</v>
      </c>
      <c r="AK8" s="11" t="s">
        <v>17</v>
      </c>
      <c r="AL8" s="11" t="s">
        <v>85</v>
      </c>
    </row>
    <row r="9" spans="1:38" x14ac:dyDescent="0.25">
      <c r="A9" s="4"/>
      <c r="B9" s="3"/>
      <c r="E9" s="11" t="s">
        <v>17</v>
      </c>
      <c r="F9" s="11" t="s">
        <v>75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46</v>
      </c>
      <c r="W9" s="8">
        <v>300</v>
      </c>
      <c r="X9" s="8">
        <v>35</v>
      </c>
      <c r="Y9" s="8">
        <v>500</v>
      </c>
      <c r="Z9" t="s">
        <v>50</v>
      </c>
      <c r="AB9" s="8">
        <v>1</v>
      </c>
      <c r="AC9" s="15">
        <f>$AC$6/AB9</f>
        <v>385.93220338983053</v>
      </c>
      <c r="AE9" s="4" t="s">
        <v>66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</row>
    <row r="10" spans="1:38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67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</row>
    <row r="11" spans="1:38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</row>
    <row r="12" spans="1:38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69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</row>
    <row r="13" spans="1:38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</row>
    <row r="14" spans="1:38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56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8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</row>
    <row r="15" spans="1:38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9">AE14+1</f>
        <v>3</v>
      </c>
      <c r="AF15" s="15">
        <f t="shared" si="8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</row>
    <row r="16" spans="1:38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70</v>
      </c>
      <c r="AB16" s="8">
        <v>8</v>
      </c>
      <c r="AC16" s="15">
        <f t="shared" si="4"/>
        <v>48.241525423728817</v>
      </c>
      <c r="AE16" s="8">
        <f t="shared" si="9"/>
        <v>4</v>
      </c>
      <c r="AF16" s="15">
        <f t="shared" si="8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</row>
    <row r="17" spans="5:38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9"/>
        <v>5</v>
      </c>
      <c r="AF17" s="15">
        <f t="shared" si="8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</row>
    <row r="18" spans="5:38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0">$W$14/V18</f>
        <v>10.739775688229297</v>
      </c>
      <c r="AB18" s="8">
        <v>10</v>
      </c>
      <c r="AC18" s="15">
        <f t="shared" si="4"/>
        <v>38.593220338983052</v>
      </c>
      <c r="AE18" s="8">
        <f t="shared" si="9"/>
        <v>6</v>
      </c>
      <c r="AF18" s="15">
        <f t="shared" si="8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</row>
    <row r="19" spans="5:38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0"/>
        <v>7.1598504588195313</v>
      </c>
      <c r="AB19" s="8">
        <v>11</v>
      </c>
      <c r="AC19" s="15">
        <f t="shared" si="4"/>
        <v>35.084745762711869</v>
      </c>
      <c r="AE19" s="8">
        <f t="shared" si="9"/>
        <v>7</v>
      </c>
      <c r="AF19" s="15">
        <f t="shared" si="8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</row>
    <row r="20" spans="5:38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0"/>
        <v>5.3698878441146487</v>
      </c>
      <c r="AB20" s="8">
        <v>12</v>
      </c>
      <c r="AC20" s="15">
        <f t="shared" si="4"/>
        <v>32.161016949152547</v>
      </c>
      <c r="AE20" s="8">
        <f t="shared" si="9"/>
        <v>8</v>
      </c>
      <c r="AF20" s="15">
        <f t="shared" si="8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</row>
    <row r="21" spans="5:38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0"/>
        <v>4.2959102752917193</v>
      </c>
      <c r="AB21" s="8">
        <v>13</v>
      </c>
      <c r="AC21" s="15">
        <f t="shared" si="4"/>
        <v>29.687092568448502</v>
      </c>
      <c r="AE21" s="8">
        <f t="shared" si="9"/>
        <v>9</v>
      </c>
      <c r="AF21" s="15">
        <f t="shared" si="8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</row>
    <row r="22" spans="5:38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0"/>
        <v>3.5799252294097657</v>
      </c>
      <c r="AB22" s="8">
        <v>14</v>
      </c>
      <c r="AC22" s="15">
        <f t="shared" si="4"/>
        <v>27.566585956416468</v>
      </c>
      <c r="AE22" s="8">
        <f t="shared" si="9"/>
        <v>10</v>
      </c>
      <c r="AF22" s="15">
        <f t="shared" si="8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</row>
    <row r="23" spans="5:38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0"/>
        <v>3.0685073394940852</v>
      </c>
      <c r="AB23" s="8">
        <v>15</v>
      </c>
      <c r="AC23" s="15">
        <f t="shared" si="4"/>
        <v>25.728813559322035</v>
      </c>
      <c r="AE23" s="8">
        <f t="shared" si="9"/>
        <v>11</v>
      </c>
      <c r="AF23" s="15">
        <f t="shared" si="8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</row>
    <row r="24" spans="5:38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0"/>
        <v>2.6849439220573244</v>
      </c>
      <c r="AB24" s="8">
        <v>16</v>
      </c>
      <c r="AC24" s="15">
        <f t="shared" si="4"/>
        <v>24.120762711864408</v>
      </c>
      <c r="AE24" s="8">
        <f t="shared" si="9"/>
        <v>12</v>
      </c>
      <c r="AF24" s="15">
        <f t="shared" si="8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</row>
    <row r="25" spans="5:38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0"/>
        <v>2.3866168196065107</v>
      </c>
      <c r="AB25" s="8">
        <v>17</v>
      </c>
      <c r="AC25" s="15">
        <f t="shared" si="4"/>
        <v>22.701894317048854</v>
      </c>
      <c r="AE25" s="8">
        <f t="shared" si="9"/>
        <v>13</v>
      </c>
      <c r="AF25" s="15">
        <f t="shared" si="8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</row>
    <row r="26" spans="5:38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0"/>
        <v>2.1479551376458597</v>
      </c>
      <c r="AB26" s="8">
        <v>18</v>
      </c>
      <c r="AC26" s="15">
        <f t="shared" si="4"/>
        <v>21.440677966101696</v>
      </c>
      <c r="AE26" s="8">
        <f t="shared" si="9"/>
        <v>14</v>
      </c>
      <c r="AF26" s="15">
        <f t="shared" si="8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</row>
    <row r="27" spans="5:38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0"/>
        <v>1.9526864887689632</v>
      </c>
      <c r="AB27" s="8">
        <v>19</v>
      </c>
      <c r="AC27" s="15">
        <f t="shared" si="4"/>
        <v>20.312221231043711</v>
      </c>
      <c r="AE27" s="8">
        <f t="shared" si="9"/>
        <v>15</v>
      </c>
      <c r="AF27" s="15">
        <f t="shared" si="8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</row>
    <row r="28" spans="5:38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0"/>
        <v>1.7899626147048828</v>
      </c>
      <c r="AE28" s="8">
        <f>AE27+1</f>
        <v>16</v>
      </c>
      <c r="AF28" s="15">
        <f t="shared" si="8"/>
        <v>9.0810885311999989</v>
      </c>
    </row>
    <row r="29" spans="5:38" x14ac:dyDescent="0.25">
      <c r="V29" s="8">
        <v>13</v>
      </c>
      <c r="W29" s="15">
        <f t="shared" si="10"/>
        <v>1.6522731828045072</v>
      </c>
      <c r="AE29" s="8">
        <f t="shared" si="9"/>
        <v>17</v>
      </c>
      <c r="AF29" s="15">
        <f t="shared" si="8"/>
        <v>8.5469068528941161</v>
      </c>
    </row>
    <row r="30" spans="5:38" x14ac:dyDescent="0.25">
      <c r="V30" s="8">
        <v>14</v>
      </c>
      <c r="W30" s="15">
        <f t="shared" si="10"/>
        <v>1.5342536697470426</v>
      </c>
      <c r="AE30" s="8">
        <f t="shared" si="9"/>
        <v>18</v>
      </c>
      <c r="AF30" s="15">
        <f t="shared" si="8"/>
        <v>8.0720786943999983</v>
      </c>
    </row>
    <row r="31" spans="5:38" x14ac:dyDescent="0.25">
      <c r="V31" s="8">
        <v>15</v>
      </c>
      <c r="W31" s="15">
        <f t="shared" si="10"/>
        <v>1.4319700917639062</v>
      </c>
      <c r="AE31" s="8">
        <f>AE30+1</f>
        <v>19</v>
      </c>
      <c r="AF31" s="15">
        <f t="shared" si="8"/>
        <v>7.6472324473263145</v>
      </c>
    </row>
    <row r="32" spans="5:38" x14ac:dyDescent="0.25">
      <c r="V32" s="8">
        <v>16</v>
      </c>
      <c r="W32" s="15">
        <f t="shared" si="10"/>
        <v>1.3424719610286622</v>
      </c>
    </row>
    <row r="33" spans="22:23" x14ac:dyDescent="0.25">
      <c r="V33" s="8">
        <v>17</v>
      </c>
      <c r="W33" s="15">
        <f t="shared" si="10"/>
        <v>1.2635030221446233</v>
      </c>
    </row>
    <row r="34" spans="22:23" x14ac:dyDescent="0.25">
      <c r="V34" s="8">
        <v>18</v>
      </c>
      <c r="W34" s="15">
        <f t="shared" si="10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4329-F75A-40A8-A714-BE9E4557CEAA}">
  <dimension ref="A1:AC44"/>
  <sheetViews>
    <sheetView workbookViewId="0">
      <selection activeCell="Y24" sqref="Y24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</cols>
  <sheetData>
    <row r="1" spans="1:29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</row>
    <row r="2" spans="1:29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</row>
    <row r="3" spans="1:29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</row>
    <row r="4" spans="1:29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2.8359999999999999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</row>
    <row r="5" spans="1:29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1.81504</v>
      </c>
      <c r="P5" s="14" t="s">
        <v>32</v>
      </c>
      <c r="Q5" s="9">
        <f>F2*F3*F5*Q2*B1*B7/Q3</f>
        <v>612.63952640000002</v>
      </c>
      <c r="V5" s="1" t="s">
        <v>43</v>
      </c>
      <c r="W5" s="2">
        <v>0.97</v>
      </c>
    </row>
    <row r="6" spans="1:29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6.4281600000000001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680.94915254237287</v>
      </c>
    </row>
    <row r="7" spans="1:29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1" t="s">
        <v>22</v>
      </c>
      <c r="M7" s="8">
        <v>1</v>
      </c>
      <c r="N7" s="15">
        <f>M7*$N$4</f>
        <v>2.8359999999999999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540</v>
      </c>
      <c r="Y7" s="8">
        <v>3600</v>
      </c>
      <c r="Z7" t="s">
        <v>52</v>
      </c>
    </row>
    <row r="8" spans="1:29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34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31</v>
      </c>
    </row>
    <row r="9" spans="1:29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35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46</v>
      </c>
      <c r="W9" s="8">
        <v>300</v>
      </c>
      <c r="X9" s="8">
        <v>20</v>
      </c>
      <c r="Y9" s="8">
        <v>500</v>
      </c>
      <c r="Z9" t="s">
        <v>50</v>
      </c>
      <c r="AB9" s="8">
        <v>1</v>
      </c>
      <c r="AC9" s="15">
        <f>$AC$6/AB9</f>
        <v>680.94915254237287</v>
      </c>
    </row>
    <row r="10" spans="1:29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36" si="3">$T$6/S10</f>
        <v>3.21408</v>
      </c>
      <c r="AB10" s="8">
        <v>2</v>
      </c>
      <c r="AC10" s="15">
        <f t="shared" ref="AC10:AC36" si="4">$AC$6/AB10</f>
        <v>340.47457627118644</v>
      </c>
    </row>
    <row r="11" spans="1:29" x14ac:dyDescent="0.25">
      <c r="A11" s="4"/>
      <c r="B11" s="3"/>
      <c r="E11" s="11">
        <v>2</v>
      </c>
      <c r="F11" s="12">
        <f t="shared" ref="F11:F37" si="5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226.98305084745763</v>
      </c>
    </row>
    <row r="12" spans="1:29" x14ac:dyDescent="0.25">
      <c r="E12" s="11">
        <v>3</v>
      </c>
      <c r="F12" s="12">
        <f t="shared" si="5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</row>
    <row r="13" spans="1:29" ht="15.75" customHeight="1" x14ac:dyDescent="0.25">
      <c r="E13" s="11">
        <v>4</v>
      </c>
      <c r="F13" s="12">
        <f t="shared" si="5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</row>
    <row r="14" spans="1:29" x14ac:dyDescent="0.25">
      <c r="E14" s="11">
        <v>5</v>
      </c>
      <c r="F14" s="12">
        <f t="shared" si="5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56</v>
      </c>
      <c r="W14" s="9">
        <f>V12+W12+X12</f>
        <v>25.557947207431745</v>
      </c>
      <c r="AB14" s="8">
        <v>6</v>
      </c>
      <c r="AC14" s="15">
        <f t="shared" si="4"/>
        <v>113.49152542372882</v>
      </c>
    </row>
    <row r="15" spans="1:29" x14ac:dyDescent="0.25">
      <c r="E15" s="11">
        <v>6</v>
      </c>
      <c r="F15" s="12">
        <f t="shared" si="5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</row>
    <row r="16" spans="1:29" x14ac:dyDescent="0.25">
      <c r="E16" s="11">
        <v>7</v>
      </c>
      <c r="F16" s="12">
        <f t="shared" si="5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31</v>
      </c>
      <c r="AB16" s="8">
        <v>8</v>
      </c>
      <c r="AC16" s="15">
        <f t="shared" si="4"/>
        <v>85.118644067796609</v>
      </c>
    </row>
    <row r="17" spans="5:29" x14ac:dyDescent="0.25">
      <c r="E17" s="11">
        <v>8</v>
      </c>
      <c r="F17" s="12">
        <f t="shared" si="5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</row>
    <row r="18" spans="5:29" x14ac:dyDescent="0.25">
      <c r="E18" s="11">
        <v>9</v>
      </c>
      <c r="F18" s="12">
        <f t="shared" si="5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6">$W$14/V18</f>
        <v>12.778973603715873</v>
      </c>
      <c r="AB18" s="8">
        <v>10</v>
      </c>
      <c r="AC18" s="15">
        <f t="shared" si="4"/>
        <v>68.094915254237293</v>
      </c>
    </row>
    <row r="19" spans="5:29" x14ac:dyDescent="0.25">
      <c r="E19" s="11">
        <v>10</v>
      </c>
      <c r="F19" s="12">
        <f t="shared" si="5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6"/>
        <v>8.5193157358105811</v>
      </c>
      <c r="AB19" s="8">
        <v>11</v>
      </c>
      <c r="AC19" s="15">
        <f t="shared" si="4"/>
        <v>61.90446841294299</v>
      </c>
    </row>
    <row r="20" spans="5:29" x14ac:dyDescent="0.25">
      <c r="E20" s="11">
        <v>11</v>
      </c>
      <c r="F20" s="12">
        <f t="shared" si="5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6"/>
        <v>6.3894868018579363</v>
      </c>
      <c r="AB20" s="8">
        <v>12</v>
      </c>
      <c r="AC20" s="15">
        <f t="shared" si="4"/>
        <v>56.745762711864408</v>
      </c>
    </row>
    <row r="21" spans="5:29" x14ac:dyDescent="0.25">
      <c r="E21" s="11">
        <v>12</v>
      </c>
      <c r="F21" s="12">
        <f t="shared" si="5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6"/>
        <v>5.1115894414863492</v>
      </c>
      <c r="AB21" s="8">
        <v>13</v>
      </c>
      <c r="AC21" s="15">
        <f t="shared" si="4"/>
        <v>52.380704041720989</v>
      </c>
    </row>
    <row r="22" spans="5:29" x14ac:dyDescent="0.25">
      <c r="E22" s="11">
        <v>13</v>
      </c>
      <c r="F22" s="12">
        <f t="shared" si="5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6"/>
        <v>4.2596578679052906</v>
      </c>
      <c r="AB22" s="8">
        <v>14</v>
      </c>
      <c r="AC22" s="15">
        <f t="shared" si="4"/>
        <v>48.639225181598064</v>
      </c>
    </row>
    <row r="23" spans="5:29" x14ac:dyDescent="0.25">
      <c r="E23" s="11">
        <v>14</v>
      </c>
      <c r="F23" s="12">
        <f t="shared" si="5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6"/>
        <v>3.6511353153473922</v>
      </c>
      <c r="AB23" s="8">
        <v>15</v>
      </c>
      <c r="AC23" s="15">
        <f t="shared" si="4"/>
        <v>45.396610169491524</v>
      </c>
    </row>
    <row r="24" spans="5:29" x14ac:dyDescent="0.25">
      <c r="E24" s="11">
        <v>15</v>
      </c>
      <c r="F24" s="12">
        <f t="shared" si="5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6"/>
        <v>3.1947434009289681</v>
      </c>
      <c r="AB24" s="8">
        <v>16</v>
      </c>
      <c r="AC24" s="15">
        <f t="shared" si="4"/>
        <v>42.559322033898304</v>
      </c>
    </row>
    <row r="25" spans="5:29" x14ac:dyDescent="0.25">
      <c r="E25" s="11">
        <v>16</v>
      </c>
      <c r="F25" s="12">
        <f t="shared" si="5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6"/>
        <v>2.8397719119368605</v>
      </c>
      <c r="AB25" s="8">
        <v>17</v>
      </c>
      <c r="AC25" s="15">
        <f t="shared" si="4"/>
        <v>40.055832502492521</v>
      </c>
    </row>
    <row r="26" spans="5:29" x14ac:dyDescent="0.25">
      <c r="E26" s="11">
        <v>17</v>
      </c>
      <c r="F26" s="12">
        <f t="shared" si="5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6"/>
        <v>2.5557947207431746</v>
      </c>
      <c r="AB26" s="8">
        <v>18</v>
      </c>
      <c r="AC26" s="15">
        <f t="shared" si="4"/>
        <v>37.83050847457627</v>
      </c>
    </row>
    <row r="27" spans="5:29" x14ac:dyDescent="0.25">
      <c r="E27" s="11">
        <v>18</v>
      </c>
      <c r="F27" s="12">
        <f t="shared" si="5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35" si="7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6"/>
        <v>2.3234497461301586</v>
      </c>
      <c r="AB27" s="8">
        <v>19</v>
      </c>
      <c r="AC27" s="15">
        <f t="shared" si="4"/>
        <v>35.839429081177521</v>
      </c>
    </row>
    <row r="28" spans="5:29" x14ac:dyDescent="0.25">
      <c r="E28" s="11">
        <v>19</v>
      </c>
      <c r="F28" s="12">
        <f t="shared" si="5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7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6"/>
        <v>2.1298289339526453</v>
      </c>
      <c r="AB28" s="8">
        <v>20</v>
      </c>
      <c r="AC28" s="15">
        <f t="shared" si="4"/>
        <v>34.047457627118646</v>
      </c>
    </row>
    <row r="29" spans="5:29" x14ac:dyDescent="0.25">
      <c r="E29" s="11">
        <v>20</v>
      </c>
      <c r="F29" s="12">
        <f t="shared" si="5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7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6"/>
        <v>1.9659959390332111</v>
      </c>
      <c r="AB29" s="8">
        <v>21</v>
      </c>
      <c r="AC29" s="15">
        <f t="shared" si="4"/>
        <v>32.426150121065376</v>
      </c>
    </row>
    <row r="30" spans="5:29" x14ac:dyDescent="0.25">
      <c r="E30" s="11">
        <v>21</v>
      </c>
      <c r="F30" s="12">
        <f t="shared" si="5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7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6"/>
        <v>1.8255676576736961</v>
      </c>
      <c r="AB30" s="8">
        <v>22</v>
      </c>
      <c r="AC30" s="15">
        <f t="shared" si="4"/>
        <v>30.952234206471495</v>
      </c>
    </row>
    <row r="31" spans="5:29" x14ac:dyDescent="0.25">
      <c r="E31" s="11">
        <v>22</v>
      </c>
      <c r="F31" s="12">
        <f t="shared" si="5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7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6"/>
        <v>1.7038631471621164</v>
      </c>
      <c r="AB31" s="8">
        <v>23</v>
      </c>
      <c r="AC31" s="15">
        <f t="shared" si="4"/>
        <v>29.606484893146646</v>
      </c>
    </row>
    <row r="32" spans="5:29" x14ac:dyDescent="0.25">
      <c r="E32" s="11">
        <v>23</v>
      </c>
      <c r="F32" s="12">
        <f t="shared" si="5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7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6"/>
        <v>1.5973717004644841</v>
      </c>
      <c r="AB32" s="8">
        <v>24</v>
      </c>
      <c r="AC32" s="15">
        <f t="shared" si="4"/>
        <v>28.372881355932204</v>
      </c>
    </row>
    <row r="33" spans="5:29" x14ac:dyDescent="0.25">
      <c r="E33" s="11">
        <v>24</v>
      </c>
      <c r="F33" s="12">
        <f t="shared" si="5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7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6"/>
        <v>1.5034086592606908</v>
      </c>
      <c r="AB33" s="8">
        <v>25</v>
      </c>
      <c r="AC33" s="15">
        <f t="shared" si="4"/>
        <v>27.237966101694916</v>
      </c>
    </row>
    <row r="34" spans="5:29" x14ac:dyDescent="0.25">
      <c r="E34" s="11">
        <v>25</v>
      </c>
      <c r="F34" s="12">
        <f t="shared" si="5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7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6"/>
        <v>1.4198859559684303</v>
      </c>
      <c r="AB34" s="8">
        <v>26</v>
      </c>
      <c r="AC34" s="15">
        <f t="shared" si="4"/>
        <v>26.190352020860495</v>
      </c>
    </row>
    <row r="35" spans="5:29" x14ac:dyDescent="0.25">
      <c r="E35" s="11">
        <v>26</v>
      </c>
      <c r="F35" s="12">
        <f t="shared" si="5"/>
        <v>26.850074482758615</v>
      </c>
      <c r="I35" s="8">
        <v>28</v>
      </c>
      <c r="J35" s="15">
        <f t="shared" si="1"/>
        <v>50.821120000000001</v>
      </c>
      <c r="P35" s="8">
        <v>28</v>
      </c>
      <c r="Q35" s="15">
        <f t="shared" si="7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</row>
    <row r="36" spans="5:29" x14ac:dyDescent="0.25">
      <c r="E36" s="11">
        <v>27</v>
      </c>
      <c r="F36" s="12">
        <f t="shared" si="5"/>
        <v>27.88276965517241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4" si="8">$W$14/V36</f>
        <v>1.2778973603715873</v>
      </c>
      <c r="AB36" s="8">
        <v>28</v>
      </c>
      <c r="AC36" s="15">
        <f t="shared" si="4"/>
        <v>24.319612590799032</v>
      </c>
    </row>
    <row r="37" spans="5:29" x14ac:dyDescent="0.25">
      <c r="E37" s="11">
        <v>28</v>
      </c>
      <c r="F37" s="12">
        <f t="shared" si="5"/>
        <v>28.915464827586202</v>
      </c>
      <c r="V37" s="8">
        <v>21</v>
      </c>
      <c r="W37" s="15">
        <f t="shared" si="8"/>
        <v>1.2170451051157973</v>
      </c>
    </row>
    <row r="38" spans="5:29" x14ac:dyDescent="0.25">
      <c r="V38" s="8">
        <v>22</v>
      </c>
      <c r="W38" s="15">
        <f t="shared" si="8"/>
        <v>1.1617248730650793</v>
      </c>
    </row>
    <row r="39" spans="5:29" x14ac:dyDescent="0.25">
      <c r="V39" s="8">
        <v>23</v>
      </c>
      <c r="W39" s="15">
        <f t="shared" si="8"/>
        <v>1.1112150959752933</v>
      </c>
    </row>
    <row r="40" spans="5:29" x14ac:dyDescent="0.25">
      <c r="V40" s="8">
        <v>24</v>
      </c>
      <c r="W40" s="15">
        <f t="shared" si="8"/>
        <v>1.0649144669763226</v>
      </c>
    </row>
    <row r="41" spans="5:29" x14ac:dyDescent="0.25">
      <c r="V41" s="8">
        <v>25</v>
      </c>
      <c r="W41" s="15">
        <f t="shared" si="8"/>
        <v>1.0223178882972699</v>
      </c>
    </row>
    <row r="42" spans="5:29" x14ac:dyDescent="0.25">
      <c r="V42" s="8">
        <v>26</v>
      </c>
      <c r="W42" s="15">
        <f t="shared" si="8"/>
        <v>0.98299796951660556</v>
      </c>
    </row>
    <row r="43" spans="5:29" x14ac:dyDescent="0.25">
      <c r="V43" s="8">
        <v>27</v>
      </c>
      <c r="W43" s="15">
        <f t="shared" si="8"/>
        <v>0.94659063731228688</v>
      </c>
    </row>
    <row r="44" spans="5:29" x14ac:dyDescent="0.25">
      <c r="V44" s="8">
        <v>28</v>
      </c>
      <c r="W44" s="15">
        <f t="shared" si="8"/>
        <v>0.91278382883684805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var_4</vt:lpstr>
      <vt:lpstr>var_18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2023-03-26T13:48:02Z</dcterms:modified>
</cp:coreProperties>
</file>