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CE14463-CB7E-442B-9F6C-9193D5C44C2B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M1" i="3" l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P2" i="1" s="1"/>
  <c r="A15" i="1"/>
  <c r="N2" i="1"/>
  <c r="M1" i="1"/>
  <c r="C14" i="1"/>
  <c r="H2" i="3" l="1"/>
  <c r="G15" i="3"/>
  <c r="Q14" i="3" s="1"/>
  <c r="I9" i="3"/>
  <c r="H9" i="3"/>
  <c r="H12" i="3"/>
  <c r="I12" i="3"/>
  <c r="I5" i="3"/>
  <c r="H5" i="3"/>
  <c r="I11" i="3"/>
  <c r="H11" i="3"/>
  <c r="I7" i="3"/>
  <c r="H7" i="3"/>
  <c r="I4" i="3"/>
  <c r="H4" i="3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D15" i="2" l="1"/>
  <c r="Q2" i="2" s="1"/>
  <c r="H15" i="3"/>
  <c r="Q15" i="3" s="1"/>
  <c r="Q16" i="3" s="1"/>
  <c r="M3" i="2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M5" i="2" a="1"/>
  <c r="M5" i="2" s="1"/>
  <c r="N15" i="3" l="1"/>
  <c r="N5" i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 l="1"/>
  <c r="F11" i="1" s="1"/>
  <c r="Q5" i="2"/>
  <c r="Q7" i="2"/>
  <c r="G11" i="1"/>
  <c r="H11" i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H12" i="1"/>
  <c r="G6" i="1"/>
  <c r="H6" i="1"/>
  <c r="F2" i="1"/>
  <c r="E15" i="1"/>
  <c r="H3" i="2"/>
  <c r="I3" i="2" s="1"/>
  <c r="H13" i="2"/>
  <c r="I13" i="2" s="1"/>
  <c r="H4" i="2"/>
  <c r="I4" i="2" s="1"/>
  <c r="H5" i="2"/>
  <c r="I5" i="2" s="1"/>
  <c r="H6" i="2"/>
  <c r="I6" i="2" s="1"/>
  <c r="H10" i="2"/>
  <c r="I10" i="2" s="1"/>
  <c r="H7" i="2"/>
  <c r="I7" i="2" s="1"/>
  <c r="H11" i="2"/>
  <c r="I11" i="2" s="1"/>
  <c r="H8" i="2"/>
  <c r="I8" i="2" s="1"/>
  <c r="H9" i="2"/>
  <c r="I9" i="2" s="1"/>
  <c r="H12" i="2" l="1"/>
  <c r="I12" i="2" s="1"/>
  <c r="H3" i="1"/>
  <c r="H15" i="1" s="1"/>
  <c r="F15" i="1"/>
  <c r="Q14" i="1" s="1"/>
  <c r="H2" i="2"/>
  <c r="I2" i="2" s="1"/>
  <c r="K8" i="2"/>
  <c r="J8" i="2"/>
  <c r="K9" i="2"/>
  <c r="J9" i="2"/>
  <c r="K7" i="2"/>
  <c r="J7" i="2"/>
  <c r="K4" i="2"/>
  <c r="J4" i="2"/>
  <c r="K6" i="2"/>
  <c r="J6" i="2"/>
  <c r="K13" i="2"/>
  <c r="J13" i="2"/>
  <c r="K12" i="2"/>
  <c r="J12" i="2"/>
  <c r="K10" i="2"/>
  <c r="J10" i="2"/>
  <c r="K5" i="2"/>
  <c r="J5" i="2"/>
  <c r="K3" i="2"/>
  <c r="J3" i="2"/>
  <c r="K11" i="2"/>
  <c r="J11" i="2"/>
  <c r="G2" i="1"/>
  <c r="G15" i="1" s="1"/>
  <c r="N15" i="1" l="1"/>
  <c r="J2" i="2"/>
  <c r="I15" i="2"/>
  <c r="Q15" i="2" s="1"/>
  <c r="J15" i="2"/>
  <c r="K15" i="2"/>
  <c r="N15" i="2" s="1"/>
</calcChain>
</file>

<file path=xl/sharedStrings.xml><?xml version="1.0" encoding="utf-8"?>
<sst xmlns="http://schemas.openxmlformats.org/spreadsheetml/2006/main" count="61" uniqueCount="31">
  <si>
    <t>x</t>
  </si>
  <si>
    <t>y</t>
  </si>
  <si>
    <t>x^2</t>
  </si>
  <si>
    <t>xy</t>
  </si>
  <si>
    <t>x^3</t>
  </si>
  <si>
    <t>x^4</t>
  </si>
  <si>
    <t>a1=</t>
  </si>
  <si>
    <t>a2=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</si>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</sst>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33</c:v>
                </c:pt>
                <c:pt idx="1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7.1439017256507924</c:v>
                </c:pt>
                <c:pt idx="1">
                  <c:v>10.812810763381123</c:v>
                </c:pt>
                <c:pt idx="2">
                  <c:v>12.647265282246288</c:v>
                </c:pt>
                <c:pt idx="3">
                  <c:v>14.481719801111453</c:v>
                </c:pt>
                <c:pt idx="4">
                  <c:v>18.150628838841783</c:v>
                </c:pt>
                <c:pt idx="5">
                  <c:v>19.985083357706948</c:v>
                </c:pt>
                <c:pt idx="6">
                  <c:v>23.653992395437278</c:v>
                </c:pt>
                <c:pt idx="7">
                  <c:v>25.488446914302443</c:v>
                </c:pt>
                <c:pt idx="8">
                  <c:v>27.322901433167608</c:v>
                </c:pt>
                <c:pt idx="9">
                  <c:v>30.991810470897939</c:v>
                </c:pt>
                <c:pt idx="10">
                  <c:v>32.826264989763104</c:v>
                </c:pt>
                <c:pt idx="11">
                  <c:v>36.495174027493434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33</c:v>
                </c:pt>
                <c:pt idx="1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5.9430274661423006</c:v>
                </c:pt>
                <c:pt idx="1">
                  <c:v>10.452238482492945</c:v>
                </c:pt>
                <c:pt idx="2">
                  <c:v>12.616511572001102</c:v>
                </c:pt>
                <c:pt idx="3">
                  <c:v>14.720563049064484</c:v>
                </c:pt>
                <c:pt idx="4">
                  <c:v>18.74800116585692</c:v>
                </c:pt>
                <c:pt idx="5">
                  <c:v>20.671387805585972</c:v>
                </c:pt>
                <c:pt idx="6">
                  <c:v>24.337496247709751</c:v>
                </c:pt>
                <c:pt idx="7">
                  <c:v>26.080218050104477</c:v>
                </c:pt>
                <c:pt idx="8">
                  <c:v>27.762718240054426</c:v>
                </c:pt>
                <c:pt idx="9">
                  <c:v>30.947053782619996</c:v>
                </c:pt>
                <c:pt idx="10">
                  <c:v>32.448889135235618</c:v>
                </c:pt>
                <c:pt idx="11">
                  <c:v>35.271895003132528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33</c:v>
                </c:pt>
                <c:pt idx="1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8.7423839005791919</c:v>
                </c:pt>
                <c:pt idx="1">
                  <c:v>10.683361490529023</c:v>
                </c:pt>
                <c:pt idx="2">
                  <c:v>11.809919813586619</c:v>
                </c:pt>
                <c:pt idx="3">
                  <c:v>13.055273485502854</c:v>
                </c:pt>
                <c:pt idx="4">
                  <c:v>15.95379562250813</c:v>
                </c:pt>
                <c:pt idx="5">
                  <c:v>17.636120166035894</c:v>
                </c:pt>
                <c:pt idx="6">
                  <c:v>21.551678485737476</c:v>
                </c:pt>
                <c:pt idx="7">
                  <c:v>23.824298652666471</c:v>
                </c:pt>
                <c:pt idx="8">
                  <c:v>26.33656615966461</c:v>
                </c:pt>
                <c:pt idx="9">
                  <c:v>32.183791046317488</c:v>
                </c:pt>
                <c:pt idx="10">
                  <c:v>35.577565346936062</c:v>
                </c:pt>
                <c:pt idx="11">
                  <c:v>43.476470019699711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9525</xdr:colOff>
      <xdr:row>7</xdr:row>
      <xdr:rowOff>4762</xdr:rowOff>
    </xdr:from>
    <xdr:ext cx="10709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=3,47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,8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47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,8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342900</xdr:colOff>
      <xdr:row>8</xdr:row>
      <xdr:rowOff>23812</xdr:rowOff>
    </xdr:from>
    <xdr:ext cx="16505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6505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=1,19+2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44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−0,03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6505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𝑦=1,</a:t>
              </a:r>
              <a:r>
                <a:rPr lang="ru-RU" sz="1100" b="0" i="0">
                  <a:latin typeface="Cambria Math" panose="02040503050406030204" pitchFamily="18" charset="0"/>
                </a:rPr>
                <a:t>19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44</a:t>
              </a:r>
              <a:r>
                <a:rPr lang="en-US" sz="1100" b="0" i="0">
                  <a:latin typeface="Cambria Math" panose="02040503050406030204" pitchFamily="18" charset="0"/>
                </a:rPr>
                <a:t>𝑥−0,0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66675</xdr:colOff>
      <xdr:row>8</xdr:row>
      <xdr:rowOff>23812</xdr:rowOff>
    </xdr:from>
    <xdr:ext cx="84741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8474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=7,15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8474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</a:t>
              </a:r>
              <a:r>
                <a:rPr lang="ru-RU" sz="1100" b="0" i="0">
                  <a:latin typeface="Cambria Math" panose="02040503050406030204" pitchFamily="18" charset="0"/>
                </a:rPr>
                <a:t>7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5𝑒^0,1𝑥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N22" sqref="N22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6" t="s">
        <v>9</v>
      </c>
      <c r="G1" s="6" t="s">
        <v>10</v>
      </c>
      <c r="H1" s="2" t="s">
        <v>14</v>
      </c>
      <c r="I1" s="2"/>
      <c r="M1">
        <f>A15</f>
        <v>119</v>
      </c>
      <c r="N1">
        <f>C15</f>
        <v>1465</v>
      </c>
      <c r="P1">
        <f>D15</f>
        <v>3101</v>
      </c>
    </row>
    <row r="2" spans="1:19" x14ac:dyDescent="0.25">
      <c r="A2" s="2">
        <v>2</v>
      </c>
      <c r="B2" s="2">
        <v>6</v>
      </c>
      <c r="C2" s="2">
        <f>A2^2</f>
        <v>4</v>
      </c>
      <c r="D2" s="2">
        <f>A2*B2</f>
        <v>12</v>
      </c>
      <c r="E2" s="2">
        <f>$P$4+$P$5*A2</f>
        <v>7.1439017256507924</v>
      </c>
      <c r="F2" s="2">
        <f>B2-E2</f>
        <v>-1.1439017256507924</v>
      </c>
      <c r="G2" s="2">
        <f>F2^2</f>
        <v>1.3085111579468607</v>
      </c>
      <c r="H2" s="2"/>
      <c r="I2" s="2"/>
      <c r="M2">
        <v>12</v>
      </c>
      <c r="N2">
        <f>A15</f>
        <v>119</v>
      </c>
      <c r="P2">
        <f>B15</f>
        <v>260</v>
      </c>
    </row>
    <row r="3" spans="1:19" x14ac:dyDescent="0.25">
      <c r="A3" s="2">
        <v>4</v>
      </c>
      <c r="B3" s="2">
        <v>10</v>
      </c>
      <c r="C3" s="2">
        <f t="shared" ref="C3:C14" si="0">A3^2</f>
        <v>16</v>
      </c>
      <c r="D3" s="2">
        <f t="shared" ref="D3:D13" si="1">A3*B3</f>
        <v>40</v>
      </c>
      <c r="E3" s="2">
        <f t="shared" ref="E3:E13" si="2">$P$4+$P$5*A3</f>
        <v>10.812810763381123</v>
      </c>
      <c r="F3" s="2">
        <f t="shared" ref="F3:F13" si="3">B3-E3</f>
        <v>-0.81281076338112257</v>
      </c>
      <c r="G3" s="2">
        <f t="shared" ref="G3:G13" si="4">F3^2</f>
        <v>0.66066133706820318</v>
      </c>
      <c r="H3" s="2">
        <f>(F3-F2)^2</f>
        <v>0.10962122529665592</v>
      </c>
      <c r="I3" s="2"/>
    </row>
    <row r="4" spans="1:19" x14ac:dyDescent="0.25">
      <c r="A4" s="2">
        <v>5</v>
      </c>
      <c r="B4" s="2">
        <v>12</v>
      </c>
      <c r="C4" s="2">
        <f t="shared" si="0"/>
        <v>25</v>
      </c>
      <c r="D4" s="2">
        <f t="shared" si="1"/>
        <v>60</v>
      </c>
      <c r="E4" s="2">
        <f t="shared" si="2"/>
        <v>12.647265282246288</v>
      </c>
      <c r="F4" s="2">
        <f t="shared" si="3"/>
        <v>-0.64726528224628765</v>
      </c>
      <c r="G4" s="2">
        <f t="shared" si="4"/>
        <v>0.4189523456013664</v>
      </c>
      <c r="H4" s="2">
        <f t="shared" ref="H4:H13" si="5">(F4-F3)^2</f>
        <v>2.7405306324163981E-2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3.4749926879204622</v>
      </c>
    </row>
    <row r="5" spans="1:19" x14ac:dyDescent="0.25">
      <c r="A5" s="2">
        <v>6</v>
      </c>
      <c r="B5" s="2">
        <v>17</v>
      </c>
      <c r="C5" s="2">
        <f t="shared" si="0"/>
        <v>36</v>
      </c>
      <c r="D5" s="2">
        <f t="shared" si="1"/>
        <v>102</v>
      </c>
      <c r="E5" s="2">
        <f t="shared" si="2"/>
        <v>14.481719801111453</v>
      </c>
      <c r="F5" s="2">
        <f t="shared" si="3"/>
        <v>2.5182801988885473</v>
      </c>
      <c r="G5" s="2">
        <f t="shared" si="4"/>
        <v>6.3417351601141414</v>
      </c>
      <c r="H5" s="2">
        <f t="shared" si="5"/>
        <v>10.020678193133174</v>
      </c>
      <c r="I5" s="2"/>
      <c r="M5">
        <v>3.5097981866042704E-3</v>
      </c>
      <c r="N5">
        <v>-3.4805498683825681E-2</v>
      </c>
      <c r="O5" s="4" t="s">
        <v>7</v>
      </c>
      <c r="P5">
        <v>1.8344545188651651</v>
      </c>
    </row>
    <row r="6" spans="1:19" x14ac:dyDescent="0.25">
      <c r="A6" s="2">
        <v>8</v>
      </c>
      <c r="B6" s="2">
        <v>18</v>
      </c>
      <c r="C6" s="2">
        <f t="shared" si="0"/>
        <v>64</v>
      </c>
      <c r="D6" s="2">
        <f t="shared" si="1"/>
        <v>144</v>
      </c>
      <c r="E6" s="2">
        <f t="shared" si="2"/>
        <v>18.150628838841783</v>
      </c>
      <c r="F6" s="2">
        <f t="shared" si="3"/>
        <v>-0.15062883884178291</v>
      </c>
      <c r="G6" s="2">
        <f t="shared" si="4"/>
        <v>2.2689047090823807E-2</v>
      </c>
      <c r="H6" s="2">
        <f t="shared" si="5"/>
        <v>7.1230754516786368</v>
      </c>
      <c r="I6" s="2"/>
    </row>
    <row r="7" spans="1:19" x14ac:dyDescent="0.25">
      <c r="A7" s="2">
        <v>9</v>
      </c>
      <c r="B7" s="2">
        <v>20</v>
      </c>
      <c r="C7" s="2">
        <f t="shared" si="0"/>
        <v>81</v>
      </c>
      <c r="D7" s="2">
        <f t="shared" si="1"/>
        <v>180</v>
      </c>
      <c r="E7" s="2">
        <f t="shared" si="2"/>
        <v>19.985083357706948</v>
      </c>
      <c r="F7" s="2">
        <f t="shared" si="3"/>
        <v>1.4916642293052007E-2</v>
      </c>
      <c r="G7" s="2">
        <f t="shared" si="4"/>
        <v>2.2250621729886784E-4</v>
      </c>
      <c r="H7" s="2">
        <f t="shared" si="5"/>
        <v>2.7405306324163981E-2</v>
      </c>
      <c r="I7" s="2"/>
    </row>
    <row r="8" spans="1:19" x14ac:dyDescent="0.25">
      <c r="A8" s="2">
        <v>11</v>
      </c>
      <c r="B8" s="2">
        <v>22</v>
      </c>
      <c r="C8" s="2">
        <f t="shared" si="0"/>
        <v>121</v>
      </c>
      <c r="D8" s="2">
        <f t="shared" si="1"/>
        <v>242</v>
      </c>
      <c r="E8" s="2">
        <f t="shared" si="2"/>
        <v>23.653992395437278</v>
      </c>
      <c r="F8" s="2">
        <f t="shared" si="3"/>
        <v>-1.6539923954372782</v>
      </c>
      <c r="G8" s="2">
        <f t="shared" si="4"/>
        <v>2.7356908441643455</v>
      </c>
      <c r="H8" s="2">
        <f t="shared" si="5"/>
        <v>2.7852573762179764</v>
      </c>
      <c r="I8" s="2"/>
    </row>
    <row r="9" spans="1:19" x14ac:dyDescent="0.25">
      <c r="A9" s="2">
        <v>12</v>
      </c>
      <c r="B9" s="2">
        <v>28</v>
      </c>
      <c r="C9" s="2">
        <f t="shared" si="0"/>
        <v>144</v>
      </c>
      <c r="D9" s="2">
        <f t="shared" si="1"/>
        <v>336</v>
      </c>
      <c r="E9" s="2">
        <f t="shared" si="2"/>
        <v>25.488446914302443</v>
      </c>
      <c r="F9" s="2">
        <f t="shared" si="3"/>
        <v>2.5115530856975568</v>
      </c>
      <c r="G9" s="2">
        <f t="shared" si="4"/>
        <v>6.3078989022769187</v>
      </c>
      <c r="H9" s="2">
        <f t="shared" si="5"/>
        <v>17.351769155402842</v>
      </c>
      <c r="I9" s="2"/>
    </row>
    <row r="10" spans="1:19" x14ac:dyDescent="0.25">
      <c r="A10" s="2">
        <v>13</v>
      </c>
      <c r="B10" s="2">
        <v>29</v>
      </c>
      <c r="C10" s="2">
        <f t="shared" si="0"/>
        <v>169</v>
      </c>
      <c r="D10" s="2">
        <f t="shared" si="1"/>
        <v>377</v>
      </c>
      <c r="E10" s="2">
        <f t="shared" si="2"/>
        <v>27.322901433167608</v>
      </c>
      <c r="F10" s="2">
        <f t="shared" si="3"/>
        <v>1.6770985668323917</v>
      </c>
      <c r="G10" s="2">
        <f t="shared" si="4"/>
        <v>2.8126596028712623</v>
      </c>
      <c r="H10" s="2">
        <f t="shared" si="5"/>
        <v>0.69631434405449411</v>
      </c>
      <c r="I10" s="2"/>
    </row>
    <row r="11" spans="1:19" x14ac:dyDescent="0.25">
      <c r="A11" s="2">
        <v>15</v>
      </c>
      <c r="B11" s="2">
        <v>30</v>
      </c>
      <c r="C11" s="2">
        <f t="shared" si="0"/>
        <v>225</v>
      </c>
      <c r="D11" s="2">
        <f t="shared" si="1"/>
        <v>450</v>
      </c>
      <c r="E11" s="2">
        <f t="shared" si="2"/>
        <v>30.991810470897939</v>
      </c>
      <c r="F11" s="2">
        <f t="shared" si="3"/>
        <v>-0.9918104708979385</v>
      </c>
      <c r="G11" s="2">
        <f t="shared" si="4"/>
        <v>0.98368801018279051</v>
      </c>
      <c r="H11" s="2">
        <f t="shared" si="5"/>
        <v>7.1230754516786368</v>
      </c>
      <c r="I11" s="2"/>
    </row>
    <row r="12" spans="1:19" x14ac:dyDescent="0.25">
      <c r="A12" s="2">
        <v>16</v>
      </c>
      <c r="B12" s="2">
        <v>33</v>
      </c>
      <c r="C12" s="2">
        <f t="shared" si="0"/>
        <v>256</v>
      </c>
      <c r="D12" s="2">
        <f t="shared" si="1"/>
        <v>528</v>
      </c>
      <c r="E12" s="2">
        <f t="shared" si="2"/>
        <v>32.826264989763104</v>
      </c>
      <c r="F12" s="2">
        <f t="shared" si="3"/>
        <v>0.17373501023689641</v>
      </c>
      <c r="G12" s="2">
        <f t="shared" si="4"/>
        <v>3.0183853782014502E-2</v>
      </c>
      <c r="H12" s="2">
        <f t="shared" si="5"/>
        <v>1.3584962685938338</v>
      </c>
      <c r="I12" s="2"/>
      <c r="P12" s="4" t="s">
        <v>17</v>
      </c>
      <c r="Q12" s="10">
        <v>12</v>
      </c>
      <c r="R12" s="4" t="s">
        <v>18</v>
      </c>
      <c r="S12" s="10">
        <v>0.97</v>
      </c>
    </row>
    <row r="13" spans="1:19" x14ac:dyDescent="0.25">
      <c r="A13" s="2">
        <v>18</v>
      </c>
      <c r="B13" s="2">
        <v>35</v>
      </c>
      <c r="C13" s="2">
        <f t="shared" si="0"/>
        <v>324</v>
      </c>
      <c r="D13" s="2">
        <f t="shared" si="1"/>
        <v>630</v>
      </c>
      <c r="E13" s="2">
        <f t="shared" si="2"/>
        <v>36.495174027493434</v>
      </c>
      <c r="F13" s="2">
        <f t="shared" si="3"/>
        <v>-1.4951740274934338</v>
      </c>
      <c r="G13" s="2">
        <f t="shared" si="4"/>
        <v>2.2355453724909355</v>
      </c>
      <c r="H13" s="2">
        <f t="shared" si="5"/>
        <v>2.7852573762179764</v>
      </c>
      <c r="I13" s="5"/>
      <c r="P13" s="4" t="s">
        <v>16</v>
      </c>
      <c r="Q13" s="10">
        <v>1</v>
      </c>
      <c r="R13" s="4" t="s">
        <v>19</v>
      </c>
      <c r="S13" s="10">
        <v>1.33</v>
      </c>
    </row>
    <row r="14" spans="1:19" x14ac:dyDescent="0.25">
      <c r="A14" s="5">
        <v>22</v>
      </c>
      <c r="B14" s="5"/>
      <c r="C14" s="5">
        <f t="shared" si="0"/>
        <v>484</v>
      </c>
      <c r="D14" s="5"/>
      <c r="E14" s="5"/>
      <c r="F14" s="5"/>
      <c r="G14" s="5"/>
      <c r="H14" s="5"/>
      <c r="I14" s="5"/>
      <c r="P14" s="11" t="s">
        <v>24</v>
      </c>
      <c r="Q14" s="10">
        <f>F15/Q12</f>
        <v>-1.5987211554602254E-14</v>
      </c>
      <c r="R14" t="s">
        <v>28</v>
      </c>
    </row>
    <row r="15" spans="1:19" x14ac:dyDescent="0.25">
      <c r="A15" s="3">
        <f>SUM(A2:A13)</f>
        <v>119</v>
      </c>
      <c r="B15" s="3">
        <f>SUM(B2:B14)</f>
        <v>260</v>
      </c>
      <c r="C15" s="3">
        <f>SUM(C2:C13)</f>
        <v>1465</v>
      </c>
      <c r="D15" s="3">
        <f t="shared" ref="D15:G15" si="6">SUM(D2:D14)</f>
        <v>3101</v>
      </c>
      <c r="E15" s="3">
        <f t="shared" si="6"/>
        <v>260.00000000000017</v>
      </c>
      <c r="F15" s="3">
        <f>SUM(F2:F13)</f>
        <v>-1.9184653865522705E-13</v>
      </c>
      <c r="G15" s="3">
        <f t="shared" si="6"/>
        <v>23.85843813980696</v>
      </c>
      <c r="H15" s="9">
        <f>SUM(H3:H13)</f>
        <v>49.408355454922557</v>
      </c>
      <c r="M15" s="4" t="s">
        <v>15</v>
      </c>
      <c r="N15">
        <f>H15/F15</f>
        <v>-257541031499743.34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T9" sqref="T9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13</v>
      </c>
      <c r="I1" s="6" t="s">
        <v>9</v>
      </c>
      <c r="J1" s="6" t="s">
        <v>10</v>
      </c>
      <c r="K1" s="8" t="s">
        <v>14</v>
      </c>
      <c r="M1">
        <v>12</v>
      </c>
      <c r="N1">
        <f>A15</f>
        <v>119</v>
      </c>
      <c r="O1">
        <f>C15</f>
        <v>1465</v>
      </c>
      <c r="Q1">
        <f>B15</f>
        <v>260</v>
      </c>
    </row>
    <row r="2" spans="1:19" x14ac:dyDescent="0.25">
      <c r="A2" s="2">
        <v>2</v>
      </c>
      <c r="B2" s="2">
        <v>6</v>
      </c>
      <c r="C2" s="2">
        <f>A2^2</f>
        <v>4</v>
      </c>
      <c r="D2" s="2">
        <f>A2*B2</f>
        <v>12</v>
      </c>
      <c r="E2" s="2">
        <f>A2^3</f>
        <v>8</v>
      </c>
      <c r="F2" s="2">
        <f>A2^4</f>
        <v>16</v>
      </c>
      <c r="G2" s="2">
        <f>A2^2*B2</f>
        <v>24</v>
      </c>
      <c r="H2" s="2">
        <f>$Q$5+$Q$6*A2+$Q$7*(A2^2)</f>
        <v>5.9430274661423006</v>
      </c>
      <c r="I2" s="2">
        <f>B2-H2</f>
        <v>5.6972533857699403E-2</v>
      </c>
      <c r="J2">
        <f>I2^2</f>
        <v>3.2458696141667047E-3</v>
      </c>
      <c r="M2">
        <f>A15</f>
        <v>119</v>
      </c>
      <c r="N2">
        <f>C15</f>
        <v>1465</v>
      </c>
      <c r="O2">
        <f>E15</f>
        <v>20213</v>
      </c>
      <c r="Q2">
        <f>D15</f>
        <v>3101</v>
      </c>
    </row>
    <row r="3" spans="1:19" x14ac:dyDescent="0.25">
      <c r="A3" s="2">
        <v>4</v>
      </c>
      <c r="B3" s="2">
        <v>10</v>
      </c>
      <c r="C3" s="2">
        <f t="shared" ref="C3:C14" si="0">A3^2</f>
        <v>16</v>
      </c>
      <c r="D3" s="2">
        <f t="shared" ref="D3:D13" si="1">A3*B3</f>
        <v>40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160</v>
      </c>
      <c r="H3" s="2">
        <f t="shared" ref="H3:H13" si="5">$Q$5+$Q$6*A3+$Q$7*(A3^2)</f>
        <v>10.452238482492945</v>
      </c>
      <c r="I3" s="2">
        <f t="shared" ref="I3:I13" si="6">B3-H3</f>
        <v>-0.45223848249294463</v>
      </c>
      <c r="J3">
        <f t="shared" ref="J3:J13" si="7">I3^2</f>
        <v>0.20451964504752138</v>
      </c>
      <c r="K3">
        <f>(I3-I2)^2</f>
        <v>0.25929585917285586</v>
      </c>
      <c r="M3">
        <f>C15</f>
        <v>1465</v>
      </c>
      <c r="N3">
        <f>E15</f>
        <v>20213</v>
      </c>
      <c r="O3">
        <f>F15</f>
        <v>297925</v>
      </c>
      <c r="Q3">
        <f>G15</f>
        <v>42001</v>
      </c>
    </row>
    <row r="4" spans="1:19" x14ac:dyDescent="0.25">
      <c r="A4" s="2">
        <v>5</v>
      </c>
      <c r="B4" s="2">
        <v>12</v>
      </c>
      <c r="C4" s="2">
        <f t="shared" si="0"/>
        <v>25</v>
      </c>
      <c r="D4" s="2">
        <f t="shared" si="1"/>
        <v>60</v>
      </c>
      <c r="E4" s="2">
        <f t="shared" si="2"/>
        <v>125</v>
      </c>
      <c r="F4" s="2">
        <f t="shared" si="3"/>
        <v>625</v>
      </c>
      <c r="G4" s="2">
        <f t="shared" si="4"/>
        <v>300</v>
      </c>
      <c r="H4" s="2">
        <f t="shared" si="5"/>
        <v>12.616511572001102</v>
      </c>
      <c r="I4" s="2">
        <f t="shared" si="6"/>
        <v>-0.61651157200110163</v>
      </c>
      <c r="J4">
        <f t="shared" si="7"/>
        <v>0.3800865184112695</v>
      </c>
      <c r="K4">
        <f t="shared" ref="K4:K13" si="8">(I4-I3)^2</f>
        <v>2.698564793655496E-2</v>
      </c>
      <c r="O4" s="4"/>
    </row>
    <row r="5" spans="1:19" x14ac:dyDescent="0.25">
      <c r="A5" s="2">
        <v>6</v>
      </c>
      <c r="B5" s="2">
        <v>17</v>
      </c>
      <c r="C5" s="2">
        <f t="shared" si="0"/>
        <v>36</v>
      </c>
      <c r="D5" s="2">
        <f t="shared" si="1"/>
        <v>102</v>
      </c>
      <c r="E5" s="2">
        <f t="shared" si="2"/>
        <v>216</v>
      </c>
      <c r="F5" s="2">
        <f t="shared" si="3"/>
        <v>1296</v>
      </c>
      <c r="G5" s="2">
        <f t="shared" si="4"/>
        <v>612</v>
      </c>
      <c r="H5" s="2">
        <f t="shared" si="5"/>
        <v>14.720563049064484</v>
      </c>
      <c r="I5" s="2">
        <f t="shared" si="6"/>
        <v>2.2794369509355157</v>
      </c>
      <c r="J5">
        <f t="shared" si="7"/>
        <v>5.1958328132902007</v>
      </c>
      <c r="K5">
        <f t="shared" si="8"/>
        <v>8.3865178474987747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1.1929300000125522</v>
      </c>
    </row>
    <row r="6" spans="1:19" x14ac:dyDescent="0.25">
      <c r="A6" s="2">
        <v>8</v>
      </c>
      <c r="B6" s="2">
        <v>18</v>
      </c>
      <c r="C6" s="2">
        <f t="shared" si="0"/>
        <v>64</v>
      </c>
      <c r="D6" s="2">
        <f t="shared" si="1"/>
        <v>144</v>
      </c>
      <c r="E6" s="2">
        <f t="shared" si="2"/>
        <v>512</v>
      </c>
      <c r="F6" s="2">
        <f t="shared" si="3"/>
        <v>4096</v>
      </c>
      <c r="G6" s="2">
        <f t="shared" si="4"/>
        <v>1152</v>
      </c>
      <c r="H6" s="2">
        <f t="shared" si="5"/>
        <v>18.74800116585692</v>
      </c>
      <c r="I6" s="2">
        <f t="shared" si="6"/>
        <v>-0.74800116585691967</v>
      </c>
      <c r="J6">
        <f t="shared" si="7"/>
        <v>0.559505744123311</v>
      </c>
      <c r="K6">
        <f t="shared" si="8"/>
        <v>9.1653815510077266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2.4352703455096503</v>
      </c>
    </row>
    <row r="7" spans="1:19" x14ac:dyDescent="0.25">
      <c r="A7" s="2">
        <v>9</v>
      </c>
      <c r="B7" s="2">
        <v>20</v>
      </c>
      <c r="C7" s="2">
        <f t="shared" si="0"/>
        <v>81</v>
      </c>
      <c r="D7" s="2">
        <f t="shared" si="1"/>
        <v>180</v>
      </c>
      <c r="E7" s="2">
        <f t="shared" si="2"/>
        <v>729</v>
      </c>
      <c r="F7" s="2">
        <f t="shared" si="3"/>
        <v>6561</v>
      </c>
      <c r="G7" s="2">
        <f t="shared" si="4"/>
        <v>1620</v>
      </c>
      <c r="H7" s="2">
        <f t="shared" si="5"/>
        <v>20.671387805585972</v>
      </c>
      <c r="I7" s="2">
        <f t="shared" si="6"/>
        <v>-0.67138780558597233</v>
      </c>
      <c r="J7">
        <f t="shared" si="7"/>
        <v>0.45076158548954737</v>
      </c>
      <c r="K7">
        <f t="shared" si="8"/>
        <v>5.8696069720059725E-3</v>
      </c>
      <c r="M7">
        <v>1.3448146150617398E-2</v>
      </c>
      <c r="N7">
        <v>-3.5405946949362411E-3</v>
      </c>
      <c r="O7">
        <v>1.7744233098293782E-4</v>
      </c>
      <c r="P7" s="4" t="s">
        <v>12</v>
      </c>
      <c r="Q7">
        <v>-3.0110806222388042E-2</v>
      </c>
    </row>
    <row r="8" spans="1:19" x14ac:dyDescent="0.25">
      <c r="A8" s="2">
        <v>11</v>
      </c>
      <c r="B8" s="2">
        <v>22</v>
      </c>
      <c r="C8" s="2">
        <f t="shared" si="0"/>
        <v>121</v>
      </c>
      <c r="D8" s="2">
        <f t="shared" si="1"/>
        <v>242</v>
      </c>
      <c r="E8" s="2">
        <f t="shared" si="2"/>
        <v>1331</v>
      </c>
      <c r="F8" s="2">
        <f t="shared" si="3"/>
        <v>14641</v>
      </c>
      <c r="G8" s="2">
        <f t="shared" si="4"/>
        <v>2662</v>
      </c>
      <c r="H8" s="2">
        <f t="shared" si="5"/>
        <v>24.337496247709751</v>
      </c>
      <c r="I8" s="2">
        <f t="shared" si="6"/>
        <v>-2.3374962477097512</v>
      </c>
      <c r="J8">
        <f t="shared" si="7"/>
        <v>5.4638887080571665</v>
      </c>
      <c r="K8">
        <f t="shared" si="8"/>
        <v>2.7759173409161253</v>
      </c>
    </row>
    <row r="9" spans="1:19" x14ac:dyDescent="0.25">
      <c r="A9" s="2">
        <v>12</v>
      </c>
      <c r="B9" s="2">
        <v>28</v>
      </c>
      <c r="C9" s="2">
        <f t="shared" si="0"/>
        <v>144</v>
      </c>
      <c r="D9" s="2">
        <f t="shared" si="1"/>
        <v>336</v>
      </c>
      <c r="E9" s="2">
        <f t="shared" si="2"/>
        <v>1728</v>
      </c>
      <c r="F9" s="2">
        <f t="shared" si="3"/>
        <v>20736</v>
      </c>
      <c r="G9" s="2">
        <f t="shared" si="4"/>
        <v>4032</v>
      </c>
      <c r="H9" s="2">
        <f t="shared" si="5"/>
        <v>26.080218050104477</v>
      </c>
      <c r="I9" s="2">
        <f t="shared" si="6"/>
        <v>1.9197819498955226</v>
      </c>
      <c r="J9">
        <f t="shared" si="7"/>
        <v>3.6855627351446549</v>
      </c>
      <c r="K9">
        <f t="shared" si="8"/>
        <v>18.12441765180521</v>
      </c>
      <c r="P9" s="4"/>
    </row>
    <row r="10" spans="1:19" x14ac:dyDescent="0.25">
      <c r="A10" s="2">
        <v>13</v>
      </c>
      <c r="B10" s="2">
        <v>29</v>
      </c>
      <c r="C10" s="2">
        <f t="shared" si="0"/>
        <v>169</v>
      </c>
      <c r="D10" s="2">
        <f t="shared" si="1"/>
        <v>377</v>
      </c>
      <c r="E10" s="2">
        <f t="shared" si="2"/>
        <v>2197</v>
      </c>
      <c r="F10" s="2">
        <f t="shared" si="3"/>
        <v>28561</v>
      </c>
      <c r="G10" s="2">
        <f t="shared" si="4"/>
        <v>4901</v>
      </c>
      <c r="H10" s="2">
        <f t="shared" si="5"/>
        <v>27.762718240054426</v>
      </c>
      <c r="I10" s="2">
        <f t="shared" si="6"/>
        <v>1.2372817599455743</v>
      </c>
      <c r="J10">
        <f t="shared" si="7"/>
        <v>1.5308661534940178</v>
      </c>
      <c r="K10">
        <f t="shared" si="8"/>
        <v>0.46580650928171552</v>
      </c>
    </row>
    <row r="11" spans="1:19" x14ac:dyDescent="0.25">
      <c r="A11" s="2">
        <v>15</v>
      </c>
      <c r="B11" s="2">
        <v>30</v>
      </c>
      <c r="C11" s="2">
        <f t="shared" si="0"/>
        <v>225</v>
      </c>
      <c r="D11" s="2">
        <f t="shared" si="1"/>
        <v>450</v>
      </c>
      <c r="E11" s="2">
        <f t="shared" si="2"/>
        <v>3375</v>
      </c>
      <c r="F11" s="2">
        <f t="shared" si="3"/>
        <v>50625</v>
      </c>
      <c r="G11" s="2">
        <f t="shared" si="4"/>
        <v>6750</v>
      </c>
      <c r="H11" s="2">
        <f t="shared" si="5"/>
        <v>30.947053782619996</v>
      </c>
      <c r="I11" s="2">
        <f t="shared" si="6"/>
        <v>-0.94705378261999584</v>
      </c>
      <c r="J11">
        <f t="shared" si="7"/>
        <v>0.89691086717484236</v>
      </c>
      <c r="K11">
        <f t="shared" si="8"/>
        <v>4.7713217625152238</v>
      </c>
    </row>
    <row r="12" spans="1:19" x14ac:dyDescent="0.25">
      <c r="A12" s="2">
        <v>16</v>
      </c>
      <c r="B12" s="2">
        <v>33</v>
      </c>
      <c r="C12" s="2">
        <f t="shared" si="0"/>
        <v>256</v>
      </c>
      <c r="D12" s="2">
        <f t="shared" si="1"/>
        <v>528</v>
      </c>
      <c r="E12" s="2">
        <f t="shared" si="2"/>
        <v>4096</v>
      </c>
      <c r="F12" s="2">
        <f t="shared" si="3"/>
        <v>65536</v>
      </c>
      <c r="G12" s="2">
        <f t="shared" si="4"/>
        <v>8448</v>
      </c>
      <c r="H12" s="2">
        <f t="shared" si="5"/>
        <v>32.448889135235618</v>
      </c>
      <c r="I12" s="2">
        <f t="shared" si="6"/>
        <v>0.55111086476438231</v>
      </c>
      <c r="J12">
        <f t="shared" si="7"/>
        <v>0.30372318526134529</v>
      </c>
      <c r="K12">
        <f t="shared" si="8"/>
        <v>2.244497310672358</v>
      </c>
    </row>
    <row r="13" spans="1:19" x14ac:dyDescent="0.25">
      <c r="A13" s="2">
        <v>18</v>
      </c>
      <c r="B13" s="2">
        <v>35</v>
      </c>
      <c r="C13" s="2">
        <f t="shared" si="0"/>
        <v>324</v>
      </c>
      <c r="D13" s="2">
        <f t="shared" si="1"/>
        <v>630</v>
      </c>
      <c r="E13" s="2">
        <f t="shared" si="2"/>
        <v>5832</v>
      </c>
      <c r="F13" s="2">
        <f t="shared" si="3"/>
        <v>104976</v>
      </c>
      <c r="G13" s="2">
        <f t="shared" si="4"/>
        <v>11340</v>
      </c>
      <c r="H13" s="2">
        <f t="shared" si="5"/>
        <v>35.271895003132528</v>
      </c>
      <c r="I13" s="2">
        <f t="shared" si="6"/>
        <v>-0.27189500313252779</v>
      </c>
      <c r="J13">
        <f t="shared" si="7"/>
        <v>7.3926892728437291E-2</v>
      </c>
      <c r="K13">
        <f t="shared" si="8"/>
        <v>0.67733865859274622</v>
      </c>
      <c r="P13" s="4" t="s">
        <v>17</v>
      </c>
      <c r="Q13" s="10">
        <v>12</v>
      </c>
      <c r="R13" s="4" t="s">
        <v>18</v>
      </c>
      <c r="S13" s="10">
        <v>0.97</v>
      </c>
    </row>
    <row r="14" spans="1:19" x14ac:dyDescent="0.25">
      <c r="A14" s="5">
        <v>22</v>
      </c>
      <c r="B14" s="5"/>
      <c r="C14" s="5">
        <f t="shared" si="0"/>
        <v>484</v>
      </c>
      <c r="D14" s="5"/>
      <c r="E14" s="5">
        <f t="shared" si="2"/>
        <v>10648</v>
      </c>
      <c r="F14" s="5">
        <f t="shared" si="3"/>
        <v>234256</v>
      </c>
      <c r="G14" s="5"/>
      <c r="H14" s="5"/>
      <c r="I14" s="5"/>
      <c r="J14" s="7"/>
      <c r="P14" s="4" t="s">
        <v>16</v>
      </c>
      <c r="Q14" s="10">
        <v>1</v>
      </c>
      <c r="R14" s="4" t="s">
        <v>19</v>
      </c>
      <c r="S14" s="10">
        <v>1.33</v>
      </c>
    </row>
    <row r="15" spans="1:19" x14ac:dyDescent="0.25">
      <c r="A15" s="1">
        <f>SUM(A2:A13)</f>
        <v>119</v>
      </c>
      <c r="B15" s="1">
        <f>SUM(B2:B14)</f>
        <v>260</v>
      </c>
      <c r="C15" s="1">
        <f>SUM(C2:C13)</f>
        <v>1465</v>
      </c>
      <c r="D15" s="1">
        <f t="shared" ref="D15:G15" si="9">SUM(D2:D14)</f>
        <v>3101</v>
      </c>
      <c r="E15" s="1">
        <f>SUM(E2:E13)</f>
        <v>20213</v>
      </c>
      <c r="F15" s="1">
        <f>SUM(F2:F13)</f>
        <v>297925</v>
      </c>
      <c r="G15" s="1">
        <f t="shared" si="9"/>
        <v>42001</v>
      </c>
      <c r="H15" s="1"/>
      <c r="I15" s="1">
        <f>SUM(I2:I13)</f>
        <v>-5.1869619710487314E-13</v>
      </c>
      <c r="J15" s="1">
        <f>SUM(J2:J13)</f>
        <v>18.74883071783648</v>
      </c>
      <c r="K15" s="1">
        <f>SUM(K3:K13)</f>
        <v>46.903349746371291</v>
      </c>
      <c r="M15" s="4" t="s">
        <v>15</v>
      </c>
      <c r="N15">
        <f>K15/J15</f>
        <v>2.5016679947806204</v>
      </c>
      <c r="P15" s="11" t="s">
        <v>24</v>
      </c>
      <c r="Q15" s="10">
        <f>I15/Q13</f>
        <v>-4.3224683092072759E-14</v>
      </c>
      <c r="R15" t="s">
        <v>28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Q23" sqref="Q23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6" t="s">
        <v>22</v>
      </c>
      <c r="G1" s="6" t="s">
        <v>9</v>
      </c>
      <c r="H1" s="6" t="s">
        <v>10</v>
      </c>
      <c r="I1" s="8" t="s">
        <v>14</v>
      </c>
      <c r="M1">
        <f>Q12</f>
        <v>12</v>
      </c>
      <c r="N1">
        <f>A15</f>
        <v>119</v>
      </c>
      <c r="P1">
        <f>D15</f>
        <v>35.542164385654516</v>
      </c>
    </row>
    <row r="2" spans="1:21" x14ac:dyDescent="0.25">
      <c r="A2" s="2">
        <v>2</v>
      </c>
      <c r="B2" s="2">
        <v>6</v>
      </c>
      <c r="C2" s="2">
        <f>A2^2</f>
        <v>4</v>
      </c>
      <c r="D2" s="2">
        <f>LN(B2)</f>
        <v>1.791759469228055</v>
      </c>
      <c r="E2" s="2">
        <f>A2*D2</f>
        <v>3.5835189384561099</v>
      </c>
      <c r="F2" s="2">
        <f>$P$7*EXP($P$5*A2)</f>
        <v>8.7423839005791919</v>
      </c>
      <c r="G2" s="2">
        <f>B2-F2</f>
        <v>-2.7423839005791919</v>
      </c>
      <c r="H2" s="2">
        <f>G2^2</f>
        <v>7.5206694581559432</v>
      </c>
      <c r="I2" s="2"/>
      <c r="M2">
        <f>A15</f>
        <v>119</v>
      </c>
      <c r="N2">
        <f>C15</f>
        <v>1465</v>
      </c>
      <c r="P2">
        <f>E15</f>
        <v>381.02335086293834</v>
      </c>
    </row>
    <row r="3" spans="1:21" x14ac:dyDescent="0.25">
      <c r="A3" s="2">
        <v>4</v>
      </c>
      <c r="B3" s="2">
        <v>10</v>
      </c>
      <c r="C3" s="2">
        <f t="shared" ref="C3:C14" si="0">A3^2</f>
        <v>16</v>
      </c>
      <c r="D3" s="2">
        <f t="shared" ref="D3:D13" si="1">LN(B3)</f>
        <v>2.3025850929940459</v>
      </c>
      <c r="E3" s="2">
        <f t="shared" ref="E3:E13" si="2">A3*D3</f>
        <v>9.2103403719761836</v>
      </c>
      <c r="F3" s="2">
        <f t="shared" ref="F3:F13" si="3">$P$7*EXP($P$5*A3)</f>
        <v>10.683361490529023</v>
      </c>
      <c r="G3" s="2">
        <f t="shared" ref="G3:G13" si="4">B3-F3</f>
        <v>-0.68336149052902329</v>
      </c>
      <c r="H3" s="2">
        <f t="shared" ref="H3:H13" si="5">G3^2</f>
        <v>0.46698292673804837</v>
      </c>
      <c r="I3" s="2">
        <f>(G3-G2)^2</f>
        <v>4.239573285088805</v>
      </c>
    </row>
    <row r="4" spans="1:21" x14ac:dyDescent="0.25">
      <c r="A4" s="2">
        <v>5</v>
      </c>
      <c r="B4" s="2">
        <v>12</v>
      </c>
      <c r="C4" s="2">
        <f t="shared" si="0"/>
        <v>25</v>
      </c>
      <c r="D4" s="2">
        <f t="shared" si="1"/>
        <v>2.4849066497880004</v>
      </c>
      <c r="E4" s="2">
        <f t="shared" si="2"/>
        <v>12.424533248940001</v>
      </c>
      <c r="F4" s="2">
        <f t="shared" si="3"/>
        <v>11.809919813586619</v>
      </c>
      <c r="G4" s="2">
        <f t="shared" si="4"/>
        <v>0.19008018641338076</v>
      </c>
      <c r="H4" s="2">
        <f t="shared" si="5"/>
        <v>3.6130477266945578E-2</v>
      </c>
      <c r="I4" s="2">
        <f t="shared" ref="I4:I13" si="6">(G4-G3)^2</f>
        <v>0.76290036301995889</v>
      </c>
      <c r="M4">
        <f t="array" ref="M4:N5">MINVERSE(M1:N2)</f>
        <v>0.42848786194793803</v>
      </c>
      <c r="N4">
        <v>-3.4805498683825681E-2</v>
      </c>
      <c r="O4" s="4" t="s">
        <v>23</v>
      </c>
      <c r="P4">
        <f t="array" ref="P4:P5">MMULT(M4:N5,P1:P2)</f>
        <v>1.9676782896444003</v>
      </c>
      <c r="U4" s="4"/>
    </row>
    <row r="5" spans="1:21" x14ac:dyDescent="0.25">
      <c r="A5" s="2">
        <v>6</v>
      </c>
      <c r="B5" s="2">
        <v>17</v>
      </c>
      <c r="C5" s="2">
        <f t="shared" si="0"/>
        <v>36</v>
      </c>
      <c r="D5" s="2">
        <f t="shared" si="1"/>
        <v>2.8332133440562162</v>
      </c>
      <c r="E5" s="2">
        <f t="shared" si="2"/>
        <v>16.999280064337299</v>
      </c>
      <c r="F5" s="2">
        <f t="shared" si="3"/>
        <v>13.055273485502854</v>
      </c>
      <c r="G5" s="2">
        <f t="shared" si="4"/>
        <v>3.9447265144971464</v>
      </c>
      <c r="H5" s="2">
        <f t="shared" si="5"/>
        <v>15.560867274176806</v>
      </c>
      <c r="I5" s="2">
        <f t="shared" si="6"/>
        <v>14.097369048992904</v>
      </c>
      <c r="M5">
        <v>-3.4805498683825681E-2</v>
      </c>
      <c r="N5">
        <v>3.5097981866042704E-3</v>
      </c>
      <c r="O5" s="4" t="s">
        <v>7</v>
      </c>
      <c r="P5">
        <v>0.10025231016740932</v>
      </c>
      <c r="U5" s="4"/>
    </row>
    <row r="6" spans="1:21" x14ac:dyDescent="0.25">
      <c r="A6" s="2">
        <v>8</v>
      </c>
      <c r="B6" s="2">
        <v>18</v>
      </c>
      <c r="C6" s="2">
        <f t="shared" si="0"/>
        <v>64</v>
      </c>
      <c r="D6" s="2">
        <f t="shared" si="1"/>
        <v>2.8903717578961645</v>
      </c>
      <c r="E6" s="2">
        <f t="shared" si="2"/>
        <v>23.122974063169316</v>
      </c>
      <c r="F6" s="2">
        <f t="shared" si="3"/>
        <v>15.95379562250813</v>
      </c>
      <c r="G6" s="2">
        <f t="shared" si="4"/>
        <v>2.0462043774918701</v>
      </c>
      <c r="H6" s="2">
        <f t="shared" si="5"/>
        <v>4.1869523544668921</v>
      </c>
      <c r="I6" s="2">
        <f t="shared" si="6"/>
        <v>3.6043863046990809</v>
      </c>
    </row>
    <row r="7" spans="1:21" x14ac:dyDescent="0.25">
      <c r="A7" s="2">
        <v>9</v>
      </c>
      <c r="B7" s="2">
        <v>20</v>
      </c>
      <c r="C7" s="2">
        <f t="shared" si="0"/>
        <v>81</v>
      </c>
      <c r="D7" s="2">
        <f t="shared" si="1"/>
        <v>2.9957322735539909</v>
      </c>
      <c r="E7" s="2">
        <f t="shared" si="2"/>
        <v>26.961590461985917</v>
      </c>
      <c r="F7" s="2">
        <f t="shared" si="3"/>
        <v>17.636120166035894</v>
      </c>
      <c r="G7" s="2">
        <f t="shared" si="4"/>
        <v>2.3638798339641056</v>
      </c>
      <c r="H7" s="2">
        <f t="shared" si="5"/>
        <v>5.5879278694221677</v>
      </c>
      <c r="I7" s="2">
        <f t="shared" si="6"/>
        <v>0.10091769564484319</v>
      </c>
      <c r="O7" s="4" t="s">
        <v>6</v>
      </c>
      <c r="P7">
        <f>EXP(P4)</f>
        <v>7.154047565727514</v>
      </c>
      <c r="U7" s="4"/>
    </row>
    <row r="8" spans="1:21" x14ac:dyDescent="0.25">
      <c r="A8" s="2">
        <v>11</v>
      </c>
      <c r="B8" s="2">
        <v>22</v>
      </c>
      <c r="C8" s="2">
        <f t="shared" si="0"/>
        <v>121</v>
      </c>
      <c r="D8" s="2">
        <f t="shared" si="1"/>
        <v>3.0910424533583161</v>
      </c>
      <c r="E8" s="2">
        <f t="shared" si="2"/>
        <v>34.00146698694148</v>
      </c>
      <c r="F8" s="2">
        <f t="shared" si="3"/>
        <v>21.551678485737476</v>
      </c>
      <c r="G8" s="2">
        <f t="shared" si="4"/>
        <v>0.44832151426252409</v>
      </c>
      <c r="H8" s="2">
        <f t="shared" si="5"/>
        <v>0.2009921801506426</v>
      </c>
      <c r="I8" s="2">
        <f t="shared" si="6"/>
        <v>3.6693636761779462</v>
      </c>
    </row>
    <row r="9" spans="1:21" x14ac:dyDescent="0.25">
      <c r="A9" s="2">
        <v>12</v>
      </c>
      <c r="B9" s="2">
        <v>28</v>
      </c>
      <c r="C9" s="2">
        <f t="shared" si="0"/>
        <v>144</v>
      </c>
      <c r="D9" s="2">
        <f t="shared" si="1"/>
        <v>3.3322045101752038</v>
      </c>
      <c r="E9" s="2">
        <f t="shared" si="2"/>
        <v>39.986454122102444</v>
      </c>
      <c r="F9" s="2">
        <f t="shared" si="3"/>
        <v>23.824298652666471</v>
      </c>
      <c r="G9" s="2">
        <f t="shared" si="4"/>
        <v>4.1757013473335292</v>
      </c>
      <c r="H9" s="2">
        <f t="shared" si="5"/>
        <v>17.43648174212305</v>
      </c>
      <c r="I9" s="2">
        <f t="shared" si="6"/>
        <v>13.893360419984434</v>
      </c>
    </row>
    <row r="10" spans="1:21" x14ac:dyDescent="0.25">
      <c r="A10" s="2">
        <v>13</v>
      </c>
      <c r="B10" s="2">
        <v>29</v>
      </c>
      <c r="C10" s="2">
        <f t="shared" si="0"/>
        <v>169</v>
      </c>
      <c r="D10" s="2">
        <f t="shared" si="1"/>
        <v>3.3672958299864741</v>
      </c>
      <c r="E10" s="2">
        <f t="shared" si="2"/>
        <v>43.774845789824163</v>
      </c>
      <c r="F10" s="2">
        <f t="shared" si="3"/>
        <v>26.33656615966461</v>
      </c>
      <c r="G10" s="2">
        <f t="shared" si="4"/>
        <v>2.6634338403353901</v>
      </c>
      <c r="H10" s="2">
        <f t="shared" si="5"/>
        <v>7.093879821843724</v>
      </c>
      <c r="I10" s="2">
        <f t="shared" si="6"/>
        <v>2.2869530127223667</v>
      </c>
    </row>
    <row r="11" spans="1:21" x14ac:dyDescent="0.25">
      <c r="A11" s="2">
        <v>15</v>
      </c>
      <c r="B11" s="2">
        <v>30</v>
      </c>
      <c r="C11" s="2">
        <f t="shared" si="0"/>
        <v>225</v>
      </c>
      <c r="D11" s="2">
        <f t="shared" si="1"/>
        <v>3.4011973816621555</v>
      </c>
      <c r="E11" s="2">
        <f t="shared" si="2"/>
        <v>51.01796072493233</v>
      </c>
      <c r="F11" s="2">
        <f t="shared" si="3"/>
        <v>32.183791046317488</v>
      </c>
      <c r="G11" s="2">
        <f t="shared" si="4"/>
        <v>-2.1837910463174879</v>
      </c>
      <c r="H11" s="2">
        <f t="shared" si="5"/>
        <v>4.7689433339764289</v>
      </c>
      <c r="I11" s="2">
        <f t="shared" si="6"/>
        <v>23.495589101787004</v>
      </c>
    </row>
    <row r="12" spans="1:21" x14ac:dyDescent="0.25">
      <c r="A12" s="2">
        <v>16</v>
      </c>
      <c r="B12" s="2">
        <v>33</v>
      </c>
      <c r="C12" s="2">
        <f t="shared" si="0"/>
        <v>256</v>
      </c>
      <c r="D12" s="2">
        <f t="shared" si="1"/>
        <v>3.4965075614664802</v>
      </c>
      <c r="E12" s="2">
        <f t="shared" si="2"/>
        <v>55.944120983463684</v>
      </c>
      <c r="F12" s="2">
        <f t="shared" si="3"/>
        <v>35.577565346936062</v>
      </c>
      <c r="G12" s="2">
        <f t="shared" si="4"/>
        <v>-2.577565346936062</v>
      </c>
      <c r="H12" s="2">
        <f t="shared" si="5"/>
        <v>6.6438431177256216</v>
      </c>
      <c r="I12" s="2">
        <f t="shared" si="6"/>
        <v>0.15505819982764718</v>
      </c>
      <c r="P12" s="4" t="s">
        <v>17</v>
      </c>
      <c r="Q12" s="10">
        <v>12</v>
      </c>
      <c r="R12" s="4" t="s">
        <v>18</v>
      </c>
      <c r="S12" s="10">
        <v>0.97</v>
      </c>
    </row>
    <row r="13" spans="1:21" x14ac:dyDescent="0.25">
      <c r="A13" s="2">
        <v>18</v>
      </c>
      <c r="B13" s="2">
        <v>35</v>
      </c>
      <c r="C13" s="2">
        <f t="shared" si="0"/>
        <v>324</v>
      </c>
      <c r="D13" s="2">
        <f t="shared" si="1"/>
        <v>3.5553480614894135</v>
      </c>
      <c r="E13" s="2">
        <f t="shared" si="2"/>
        <v>63.996265106809446</v>
      </c>
      <c r="F13" s="2">
        <f t="shared" si="3"/>
        <v>43.476470019699711</v>
      </c>
      <c r="G13" s="2">
        <f t="shared" si="4"/>
        <v>-8.4764700196997111</v>
      </c>
      <c r="H13" s="2">
        <f t="shared" si="5"/>
        <v>71.850543994868019</v>
      </c>
      <c r="I13" s="2">
        <f t="shared" si="6"/>
        <v>34.797076338352817</v>
      </c>
      <c r="P13" s="4" t="s">
        <v>16</v>
      </c>
      <c r="Q13" s="10">
        <v>1</v>
      </c>
      <c r="R13" s="4" t="s">
        <v>19</v>
      </c>
      <c r="S13" s="10">
        <v>1.33</v>
      </c>
    </row>
    <row r="14" spans="1:21" x14ac:dyDescent="0.25">
      <c r="A14" s="5">
        <v>22</v>
      </c>
      <c r="B14" s="5"/>
      <c r="C14" s="5">
        <f t="shared" si="0"/>
        <v>484</v>
      </c>
      <c r="D14" s="5"/>
      <c r="E14" s="5"/>
      <c r="F14" s="5"/>
      <c r="G14" s="5"/>
      <c r="H14" s="5"/>
      <c r="I14" s="5"/>
      <c r="P14" s="11" t="s">
        <v>24</v>
      </c>
      <c r="Q14" s="10">
        <f>G15/Q12</f>
        <v>-6.9268682480294164E-2</v>
      </c>
    </row>
    <row r="15" spans="1:21" x14ac:dyDescent="0.25">
      <c r="A15" s="3">
        <f>SUM(A2:A13)</f>
        <v>119</v>
      </c>
      <c r="B15" s="3">
        <f>SUM(B2:B14)</f>
        <v>260</v>
      </c>
      <c r="C15" s="3">
        <f>SUM(C2:C13)</f>
        <v>1465</v>
      </c>
      <c r="D15" s="3">
        <f t="shared" ref="D15" si="7">SUM(D2:D14)</f>
        <v>35.542164385654516</v>
      </c>
      <c r="E15" s="3">
        <f>SUM(E2:E13)</f>
        <v>381.02335086293834</v>
      </c>
      <c r="F15" s="3"/>
      <c r="G15" s="3">
        <f>SUM(G2:G13)</f>
        <v>-0.83122418976352996</v>
      </c>
      <c r="H15" s="9">
        <f>SUM(H2:H13)</f>
        <v>141.35421455091429</v>
      </c>
      <c r="I15" s="1">
        <f>SUM(I3:I13)</f>
        <v>101.10254744629782</v>
      </c>
      <c r="M15" s="4" t="s">
        <v>15</v>
      </c>
      <c r="N15" s="10">
        <f>I15/H15</f>
        <v>0.71524253993772324</v>
      </c>
      <c r="P15" s="4" t="s">
        <v>25</v>
      </c>
      <c r="Q15" s="10">
        <f>SQRT(H15/(Q12-Q13-1))</f>
        <v>3.7597102887179257</v>
      </c>
    </row>
    <row r="16" spans="1:21" x14ac:dyDescent="0.25">
      <c r="P16" s="4" t="s">
        <v>26</v>
      </c>
      <c r="Q16" s="10">
        <f>((ABS(Q14)-0)/Q15)*SQRT(Q12)</f>
        <v>6.3822405566327914E-2</v>
      </c>
      <c r="R16" t="s">
        <v>29</v>
      </c>
    </row>
    <row r="17" spans="16:18" x14ac:dyDescent="0.25">
      <c r="P17" s="4" t="s">
        <v>27</v>
      </c>
      <c r="Q17" s="10">
        <v>12.706</v>
      </c>
      <c r="R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2023-03-28T16:12:39Z</dcterms:modified>
</cp:coreProperties>
</file>