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B180AF4D-44C3-4E2B-B7F4-E35DBBEF6EF3}" xr6:coauthVersionLast="40" xr6:coauthVersionMax="40" xr10:uidLastSave="{00000000-0000-0000-0000-000000000000}"/>
  <bookViews>
    <workbookView xWindow="0" yWindow="0" windowWidth="22260" windowHeight="12645" activeTab="11" xr2:uid="{00000000-000D-0000-FFFF-FFFF00000000}"/>
  </bookViews>
  <sheets>
    <sheet name="a_r=0.5" sheetId="1" r:id="rId1"/>
    <sheet name="a_r=0.33" sheetId="3" r:id="rId2"/>
    <sheet name="a_r=0.25" sheetId="4" r:id="rId3"/>
    <sheet name="a_r=0.2" sheetId="5" r:id="rId4"/>
    <sheet name="a_r=0,667" sheetId="6" r:id="rId5"/>
    <sheet name="a_r=0,625" sheetId="7" r:id="rId6"/>
    <sheet name="a_r=0,75" sheetId="8" r:id="rId7"/>
    <sheet name="a_r=0,8" sheetId="9" r:id="rId8"/>
    <sheet name="effects" sheetId="11" r:id="rId9"/>
    <sheet name="contractor" sheetId="12" r:id="rId10"/>
    <sheet name="ЧДД" sheetId="14" r:id="rId11"/>
    <sheet name="y5" sheetId="20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B7" i="4"/>
  <c r="B7" i="5"/>
  <c r="B7" i="6"/>
  <c r="B7" i="7"/>
  <c r="B7" i="8"/>
  <c r="B7" i="9"/>
  <c r="B7" i="1"/>
  <c r="L2" i="14" l="1"/>
  <c r="C15" i="14"/>
  <c r="D15" i="14"/>
  <c r="E15" i="14"/>
  <c r="F15" i="14"/>
  <c r="B15" i="14"/>
  <c r="B13" i="14"/>
  <c r="B12" i="14"/>
  <c r="E16" i="14"/>
  <c r="B16" i="14"/>
  <c r="F16" i="14"/>
  <c r="D16" i="14"/>
  <c r="C16" i="14"/>
  <c r="C14" i="14"/>
  <c r="F13" i="14"/>
  <c r="F14" i="14" s="1"/>
  <c r="E13" i="14"/>
  <c r="E14" i="14" s="1"/>
  <c r="D13" i="14"/>
  <c r="D14" i="14" s="1"/>
  <c r="C13" i="14"/>
  <c r="B14" i="14"/>
  <c r="F5" i="14"/>
  <c r="F6" i="14" s="1"/>
  <c r="F7" i="14" s="1"/>
  <c r="E5" i="14"/>
  <c r="E6" i="14" s="1"/>
  <c r="E7" i="14" s="1"/>
  <c r="D5" i="14"/>
  <c r="D6" i="14" s="1"/>
  <c r="D7" i="14" s="1"/>
  <c r="C5" i="14"/>
  <c r="C6" i="14" s="1"/>
  <c r="C7" i="14" s="1"/>
  <c r="B5" i="14"/>
  <c r="B6" i="14" s="1"/>
  <c r="K2" i="14" s="1"/>
  <c r="F4" i="14"/>
  <c r="E4" i="14"/>
  <c r="D4" i="14"/>
  <c r="C4" i="14"/>
  <c r="B4" i="14"/>
  <c r="D3" i="14"/>
  <c r="E3" i="14"/>
  <c r="F3" i="14"/>
  <c r="C3" i="14"/>
  <c r="B3" i="14"/>
  <c r="B2" i="14"/>
  <c r="D17" i="14" l="1"/>
  <c r="E17" i="14"/>
  <c r="B17" i="14"/>
  <c r="F17" i="14"/>
  <c r="C17" i="14"/>
  <c r="B18" i="14"/>
  <c r="B7" i="14"/>
  <c r="B8" i="14"/>
  <c r="G11" i="11"/>
  <c r="D11" i="11"/>
  <c r="A11" i="11"/>
  <c r="F28" i="12"/>
  <c r="G28" i="12" s="1"/>
  <c r="F40" i="12"/>
  <c r="G40" i="12" s="1"/>
  <c r="E16" i="12"/>
  <c r="F16" i="12" s="1"/>
  <c r="G16" i="12" s="1"/>
  <c r="E11" i="12"/>
  <c r="E12" i="12"/>
  <c r="E13" i="12"/>
  <c r="E14" i="12"/>
  <c r="E15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10" i="12"/>
  <c r="H2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10" i="12"/>
  <c r="E3" i="12"/>
  <c r="C47" i="12"/>
  <c r="F47" i="12" s="1"/>
  <c r="G47" i="12" s="1"/>
  <c r="C12" i="12"/>
  <c r="F12" i="12" s="1"/>
  <c r="G12" i="12" s="1"/>
  <c r="C13" i="12"/>
  <c r="F13" i="12" s="1"/>
  <c r="G13" i="12" s="1"/>
  <c r="C14" i="12"/>
  <c r="F14" i="12" s="1"/>
  <c r="G14" i="12" s="1"/>
  <c r="C15" i="12"/>
  <c r="F15" i="12" s="1"/>
  <c r="G15" i="12" s="1"/>
  <c r="C16" i="12"/>
  <c r="C17" i="12"/>
  <c r="F17" i="12" s="1"/>
  <c r="G17" i="12" s="1"/>
  <c r="C18" i="12"/>
  <c r="F18" i="12" s="1"/>
  <c r="G18" i="12" s="1"/>
  <c r="C19" i="12"/>
  <c r="F19" i="12" s="1"/>
  <c r="G19" i="12" s="1"/>
  <c r="C20" i="12"/>
  <c r="F20" i="12" s="1"/>
  <c r="G20" i="12" s="1"/>
  <c r="C21" i="12"/>
  <c r="F21" i="12" s="1"/>
  <c r="G21" i="12" s="1"/>
  <c r="C22" i="12"/>
  <c r="F22" i="12" s="1"/>
  <c r="G22" i="12" s="1"/>
  <c r="C23" i="12"/>
  <c r="F23" i="12" s="1"/>
  <c r="G23" i="12" s="1"/>
  <c r="C24" i="12"/>
  <c r="F24" i="12" s="1"/>
  <c r="G24" i="12" s="1"/>
  <c r="C25" i="12"/>
  <c r="F25" i="12" s="1"/>
  <c r="G25" i="12" s="1"/>
  <c r="C26" i="12"/>
  <c r="F26" i="12" s="1"/>
  <c r="G26" i="12" s="1"/>
  <c r="C27" i="12"/>
  <c r="F27" i="12" s="1"/>
  <c r="G27" i="12" s="1"/>
  <c r="C28" i="12"/>
  <c r="C29" i="12"/>
  <c r="F29" i="12" s="1"/>
  <c r="G29" i="12" s="1"/>
  <c r="C30" i="12"/>
  <c r="F30" i="12" s="1"/>
  <c r="G30" i="12" s="1"/>
  <c r="C31" i="12"/>
  <c r="F31" i="12" s="1"/>
  <c r="G31" i="12" s="1"/>
  <c r="C32" i="12"/>
  <c r="F32" i="12" s="1"/>
  <c r="G32" i="12" s="1"/>
  <c r="C33" i="12"/>
  <c r="F33" i="12" s="1"/>
  <c r="G33" i="12" s="1"/>
  <c r="C34" i="12"/>
  <c r="F34" i="12" s="1"/>
  <c r="G34" i="12" s="1"/>
  <c r="C35" i="12"/>
  <c r="F35" i="12" s="1"/>
  <c r="G35" i="12" s="1"/>
  <c r="C36" i="12"/>
  <c r="F36" i="12" s="1"/>
  <c r="G36" i="12" s="1"/>
  <c r="C37" i="12"/>
  <c r="F37" i="12" s="1"/>
  <c r="G37" i="12" s="1"/>
  <c r="C38" i="12"/>
  <c r="F38" i="12" s="1"/>
  <c r="G38" i="12" s="1"/>
  <c r="C39" i="12"/>
  <c r="F39" i="12" s="1"/>
  <c r="G39" i="12" s="1"/>
  <c r="C40" i="12"/>
  <c r="C41" i="12"/>
  <c r="F41" i="12" s="1"/>
  <c r="G41" i="12" s="1"/>
  <c r="C42" i="12"/>
  <c r="F42" i="12" s="1"/>
  <c r="G42" i="12" s="1"/>
  <c r="C43" i="12"/>
  <c r="F43" i="12" s="1"/>
  <c r="G43" i="12" s="1"/>
  <c r="C44" i="12"/>
  <c r="F44" i="12" s="1"/>
  <c r="G44" i="12" s="1"/>
  <c r="C45" i="12"/>
  <c r="F45" i="12" s="1"/>
  <c r="G45" i="12" s="1"/>
  <c r="C46" i="12"/>
  <c r="F46" i="12" s="1"/>
  <c r="G46" i="12" s="1"/>
  <c r="C48" i="12"/>
  <c r="F48" i="12" s="1"/>
  <c r="G48" i="12" s="1"/>
  <c r="C49" i="12"/>
  <c r="F49" i="12" s="1"/>
  <c r="G49" i="12" s="1"/>
  <c r="C11" i="12"/>
  <c r="F11" i="12" s="1"/>
  <c r="G11" i="12" s="1"/>
  <c r="C10" i="12"/>
  <c r="F10" i="12" s="1"/>
  <c r="G10" i="12" s="1"/>
  <c r="B3" i="12"/>
  <c r="B5" i="12" s="1"/>
  <c r="I9" i="12" l="1"/>
  <c r="J9" i="12"/>
  <c r="AT21" i="9"/>
  <c r="B4" i="11" l="1"/>
  <c r="AL37" i="9"/>
  <c r="AL38" i="9"/>
  <c r="AL39" i="9"/>
  <c r="AL40" i="9"/>
  <c r="AL41" i="9"/>
  <c r="AL42" i="9"/>
  <c r="AL43" i="9"/>
  <c r="AL44" i="9"/>
  <c r="AL45" i="9"/>
  <c r="AL46" i="9"/>
  <c r="AL47" i="9"/>
  <c r="AL48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F41" i="9"/>
  <c r="AF42" i="9"/>
  <c r="AF43" i="9"/>
  <c r="AF44" i="9"/>
  <c r="AF45" i="9"/>
  <c r="AF46" i="9"/>
  <c r="AF47" i="9"/>
  <c r="AF48" i="9"/>
  <c r="AF49" i="9"/>
  <c r="AF50" i="9"/>
  <c r="AF51" i="9"/>
  <c r="AF52" i="9"/>
  <c r="AE52" i="9"/>
  <c r="AE41" i="9"/>
  <c r="AE42" i="9"/>
  <c r="AE43" i="9" s="1"/>
  <c r="AE44" i="9" s="1"/>
  <c r="AE45" i="9" s="1"/>
  <c r="AE46" i="9" s="1"/>
  <c r="AE47" i="9" s="1"/>
  <c r="AE48" i="9" s="1"/>
  <c r="AE49" i="9" s="1"/>
  <c r="AE50" i="9" s="1"/>
  <c r="AE51" i="9" s="1"/>
  <c r="AE40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W45" i="9"/>
  <c r="W46" i="9"/>
  <c r="W47" i="9"/>
  <c r="W48" i="9"/>
  <c r="W49" i="9"/>
  <c r="W50" i="9"/>
  <c r="W51" i="9"/>
  <c r="W52" i="9"/>
  <c r="W53" i="9"/>
  <c r="W54" i="9"/>
  <c r="W55" i="9"/>
  <c r="W56" i="9"/>
  <c r="T37" i="9"/>
  <c r="T38" i="9"/>
  <c r="T39" i="9"/>
  <c r="T40" i="9"/>
  <c r="T41" i="9"/>
  <c r="T42" i="9"/>
  <c r="T43" i="9"/>
  <c r="T44" i="9"/>
  <c r="T45" i="9"/>
  <c r="T46" i="9"/>
  <c r="T47" i="9"/>
  <c r="T48" i="9"/>
  <c r="N35" i="9"/>
  <c r="N36" i="9"/>
  <c r="N37" i="9"/>
  <c r="N38" i="9"/>
  <c r="N39" i="9"/>
  <c r="N40" i="9"/>
  <c r="N41" i="9"/>
  <c r="N42" i="9"/>
  <c r="N43" i="9"/>
  <c r="N44" i="9"/>
  <c r="N45" i="9"/>
  <c r="N46" i="9"/>
  <c r="J36" i="9"/>
  <c r="J37" i="9"/>
  <c r="J38" i="9"/>
  <c r="J39" i="9"/>
  <c r="J40" i="9"/>
  <c r="J41" i="9"/>
  <c r="J42" i="9"/>
  <c r="J43" i="9"/>
  <c r="J44" i="9"/>
  <c r="J45" i="9"/>
  <c r="J46" i="9"/>
  <c r="J47" i="9"/>
  <c r="X9" i="9"/>
  <c r="X7" i="9"/>
  <c r="B3" i="9"/>
  <c r="B2" i="9"/>
  <c r="B1" i="9"/>
  <c r="AL37" i="8"/>
  <c r="AL38" i="8"/>
  <c r="AL39" i="8"/>
  <c r="AL40" i="8"/>
  <c r="AL41" i="8"/>
  <c r="AL42" i="8"/>
  <c r="AL43" i="8"/>
  <c r="AL44" i="8"/>
  <c r="AL45" i="8"/>
  <c r="AL46" i="8"/>
  <c r="AL47" i="8"/>
  <c r="AL48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E51" i="8"/>
  <c r="AE52" i="8"/>
  <c r="AE41" i="8"/>
  <c r="AE42" i="8"/>
  <c r="AE43" i="8" s="1"/>
  <c r="AE44" i="8" s="1"/>
  <c r="AE45" i="8" s="1"/>
  <c r="AE46" i="8" s="1"/>
  <c r="AE47" i="8" s="1"/>
  <c r="AE48" i="8" s="1"/>
  <c r="AE49" i="8" s="1"/>
  <c r="AE50" i="8" s="1"/>
  <c r="AC37" i="8"/>
  <c r="AC38" i="8"/>
  <c r="AC39" i="8"/>
  <c r="AC40" i="8"/>
  <c r="AC41" i="8"/>
  <c r="AC42" i="8"/>
  <c r="AC43" i="8"/>
  <c r="AC44" i="8"/>
  <c r="AC45" i="8"/>
  <c r="AC46" i="8"/>
  <c r="AC47" i="8"/>
  <c r="AC48" i="8"/>
  <c r="W45" i="8"/>
  <c r="W46" i="8"/>
  <c r="W47" i="8"/>
  <c r="W48" i="8"/>
  <c r="W49" i="8"/>
  <c r="W50" i="8"/>
  <c r="W51" i="8"/>
  <c r="W52" i="8"/>
  <c r="W53" i="8"/>
  <c r="W54" i="8"/>
  <c r="W55" i="8"/>
  <c r="W56" i="8"/>
  <c r="T37" i="8"/>
  <c r="T38" i="8"/>
  <c r="T39" i="8"/>
  <c r="T40" i="8"/>
  <c r="T41" i="8"/>
  <c r="T42" i="8"/>
  <c r="T43" i="8"/>
  <c r="T44" i="8"/>
  <c r="T45" i="8"/>
  <c r="T46" i="8"/>
  <c r="T47" i="8"/>
  <c r="T48" i="8"/>
  <c r="N35" i="8"/>
  <c r="N36" i="8"/>
  <c r="N37" i="8"/>
  <c r="N38" i="8"/>
  <c r="N39" i="8"/>
  <c r="N40" i="8"/>
  <c r="N41" i="8"/>
  <c r="N42" i="8"/>
  <c r="N43" i="8"/>
  <c r="N44" i="8"/>
  <c r="N45" i="8"/>
  <c r="N46" i="8"/>
  <c r="J36" i="8"/>
  <c r="J37" i="8"/>
  <c r="J38" i="8"/>
  <c r="J39" i="8"/>
  <c r="J40" i="8"/>
  <c r="J41" i="8"/>
  <c r="J42" i="8"/>
  <c r="J43" i="8"/>
  <c r="J44" i="8"/>
  <c r="J45" i="8"/>
  <c r="J46" i="8"/>
  <c r="J47" i="8"/>
  <c r="B3" i="8"/>
  <c r="B2" i="8"/>
  <c r="B1" i="8"/>
  <c r="X9" i="8"/>
  <c r="X7" i="8"/>
  <c r="AL37" i="7"/>
  <c r="AL38" i="7"/>
  <c r="AL39" i="7"/>
  <c r="AL40" i="7"/>
  <c r="AL41" i="7"/>
  <c r="AL42" i="7"/>
  <c r="AL43" i="7"/>
  <c r="AL44" i="7"/>
  <c r="AL45" i="7"/>
  <c r="AL46" i="7"/>
  <c r="AL47" i="7"/>
  <c r="AL48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E41" i="7"/>
  <c r="AE42" i="7"/>
  <c r="AE43" i="7"/>
  <c r="AE44" i="7"/>
  <c r="AE45" i="7" s="1"/>
  <c r="AE46" i="7" s="1"/>
  <c r="AE47" i="7" s="1"/>
  <c r="AE48" i="7" s="1"/>
  <c r="AE49" i="7" s="1"/>
  <c r="AE50" i="7" s="1"/>
  <c r="AE51" i="7" s="1"/>
  <c r="AE52" i="7" s="1"/>
  <c r="AC37" i="7"/>
  <c r="AC38" i="7"/>
  <c r="AC39" i="7"/>
  <c r="AC40" i="7"/>
  <c r="AC41" i="7"/>
  <c r="AC42" i="7"/>
  <c r="AC43" i="7"/>
  <c r="AC44" i="7"/>
  <c r="AC45" i="7"/>
  <c r="AC46" i="7"/>
  <c r="AC47" i="7"/>
  <c r="AC48" i="7"/>
  <c r="X9" i="7"/>
  <c r="X7" i="7"/>
  <c r="T37" i="7"/>
  <c r="T38" i="7"/>
  <c r="T39" i="7"/>
  <c r="T40" i="7"/>
  <c r="T41" i="7"/>
  <c r="T42" i="7"/>
  <c r="T43" i="7"/>
  <c r="T44" i="7"/>
  <c r="T45" i="7"/>
  <c r="T46" i="7"/>
  <c r="T47" i="7"/>
  <c r="T48" i="7"/>
  <c r="N35" i="7"/>
  <c r="N36" i="7"/>
  <c r="N37" i="7"/>
  <c r="N38" i="7"/>
  <c r="N39" i="7"/>
  <c r="N40" i="7"/>
  <c r="N41" i="7"/>
  <c r="N42" i="7"/>
  <c r="N43" i="7"/>
  <c r="N44" i="7"/>
  <c r="N45" i="7"/>
  <c r="N46" i="7"/>
  <c r="J36" i="7"/>
  <c r="J37" i="7"/>
  <c r="J38" i="7"/>
  <c r="J39" i="7"/>
  <c r="J40" i="7"/>
  <c r="J41" i="7"/>
  <c r="J42" i="7"/>
  <c r="J43" i="7"/>
  <c r="J44" i="7"/>
  <c r="J45" i="7"/>
  <c r="J46" i="7"/>
  <c r="J47" i="7"/>
  <c r="B3" i="7"/>
  <c r="B2" i="7"/>
  <c r="B1" i="7"/>
  <c r="AL37" i="6"/>
  <c r="AL38" i="6"/>
  <c r="AL39" i="6"/>
  <c r="AL40" i="6"/>
  <c r="AL41" i="6"/>
  <c r="AL42" i="6"/>
  <c r="AL43" i="6"/>
  <c r="AL44" i="6"/>
  <c r="AL45" i="6"/>
  <c r="AL46" i="6"/>
  <c r="AL47" i="6"/>
  <c r="AL48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E52" i="6"/>
  <c r="AE50" i="6"/>
  <c r="AE51" i="6"/>
  <c r="AE41" i="6"/>
  <c r="AE42" i="6"/>
  <c r="AE43" i="6"/>
  <c r="AE44" i="6"/>
  <c r="AE45" i="6" s="1"/>
  <c r="AE46" i="6" s="1"/>
  <c r="AE47" i="6" s="1"/>
  <c r="AE48" i="6" s="1"/>
  <c r="AE49" i="6" s="1"/>
  <c r="AE40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W45" i="6"/>
  <c r="W46" i="6"/>
  <c r="W47" i="6"/>
  <c r="W48" i="6"/>
  <c r="W49" i="6"/>
  <c r="W50" i="6"/>
  <c r="W51" i="6"/>
  <c r="W52" i="6"/>
  <c r="W53" i="6"/>
  <c r="W54" i="6"/>
  <c r="W55" i="6"/>
  <c r="W56" i="6"/>
  <c r="T37" i="6"/>
  <c r="T38" i="6"/>
  <c r="T39" i="6"/>
  <c r="T40" i="6"/>
  <c r="T41" i="6"/>
  <c r="T42" i="6"/>
  <c r="T43" i="6"/>
  <c r="T44" i="6"/>
  <c r="T45" i="6"/>
  <c r="T46" i="6"/>
  <c r="T47" i="6"/>
  <c r="T48" i="6"/>
  <c r="N35" i="6"/>
  <c r="N36" i="6"/>
  <c r="N37" i="6"/>
  <c r="N38" i="6"/>
  <c r="N39" i="6"/>
  <c r="N40" i="6"/>
  <c r="N41" i="6"/>
  <c r="N42" i="6"/>
  <c r="N43" i="6"/>
  <c r="N44" i="6"/>
  <c r="N45" i="6"/>
  <c r="N46" i="6"/>
  <c r="J36" i="6"/>
  <c r="J37" i="6"/>
  <c r="J38" i="6"/>
  <c r="J39" i="6"/>
  <c r="J40" i="6"/>
  <c r="J41" i="6"/>
  <c r="J42" i="6"/>
  <c r="J43" i="6"/>
  <c r="J44" i="6"/>
  <c r="J45" i="6"/>
  <c r="J46" i="6"/>
  <c r="J47" i="6"/>
  <c r="X9" i="6"/>
  <c r="X7" i="6"/>
  <c r="B3" i="6"/>
  <c r="B2" i="6"/>
  <c r="B1" i="6"/>
  <c r="X9" i="5"/>
  <c r="X7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E51" i="5"/>
  <c r="AE52" i="5"/>
  <c r="AE41" i="5"/>
  <c r="AE42" i="5"/>
  <c r="AE43" i="5"/>
  <c r="AE44" i="5"/>
  <c r="AE45" i="5" s="1"/>
  <c r="AE46" i="5" s="1"/>
  <c r="AE47" i="5" s="1"/>
  <c r="AE48" i="5" s="1"/>
  <c r="AE49" i="5" s="1"/>
  <c r="AE50" i="5" s="1"/>
  <c r="AC37" i="5"/>
  <c r="AC38" i="5"/>
  <c r="AC39" i="5"/>
  <c r="AC40" i="5"/>
  <c r="AC41" i="5"/>
  <c r="AC42" i="5"/>
  <c r="AC43" i="5"/>
  <c r="AC44" i="5"/>
  <c r="AC45" i="5"/>
  <c r="AC46" i="5"/>
  <c r="AC47" i="5"/>
  <c r="AC48" i="5"/>
  <c r="T37" i="5"/>
  <c r="T38" i="5"/>
  <c r="T39" i="5"/>
  <c r="T40" i="5"/>
  <c r="T41" i="5"/>
  <c r="T42" i="5"/>
  <c r="T43" i="5"/>
  <c r="T44" i="5"/>
  <c r="T45" i="5"/>
  <c r="T46" i="5"/>
  <c r="T47" i="5"/>
  <c r="T48" i="5"/>
  <c r="N35" i="5"/>
  <c r="N36" i="5"/>
  <c r="N37" i="5"/>
  <c r="N38" i="5"/>
  <c r="N39" i="5"/>
  <c r="N40" i="5"/>
  <c r="N41" i="5"/>
  <c r="N42" i="5"/>
  <c r="N43" i="5"/>
  <c r="N44" i="5"/>
  <c r="N45" i="5"/>
  <c r="N46" i="5"/>
  <c r="J36" i="5"/>
  <c r="J37" i="5"/>
  <c r="J38" i="5"/>
  <c r="J39" i="5"/>
  <c r="J40" i="5"/>
  <c r="J41" i="5"/>
  <c r="J42" i="5"/>
  <c r="J43" i="5"/>
  <c r="J44" i="5"/>
  <c r="J45" i="5"/>
  <c r="J46" i="5"/>
  <c r="J47" i="5"/>
  <c r="B3" i="5"/>
  <c r="B2" i="5"/>
  <c r="B1" i="5"/>
  <c r="X9" i="4"/>
  <c r="X7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E51" i="4"/>
  <c r="AE52" i="4"/>
  <c r="AE41" i="4"/>
  <c r="AE42" i="4" s="1"/>
  <c r="AE43" i="4" s="1"/>
  <c r="AE44" i="4" s="1"/>
  <c r="AE45" i="4" s="1"/>
  <c r="AE46" i="4" s="1"/>
  <c r="AE47" i="4" s="1"/>
  <c r="AE48" i="4" s="1"/>
  <c r="AE49" i="4" s="1"/>
  <c r="AE50" i="4" s="1"/>
  <c r="AC37" i="4"/>
  <c r="AC38" i="4"/>
  <c r="AC39" i="4"/>
  <c r="AC40" i="4"/>
  <c r="AC41" i="4"/>
  <c r="AC42" i="4"/>
  <c r="AC43" i="4"/>
  <c r="AC44" i="4"/>
  <c r="AC45" i="4"/>
  <c r="AC46" i="4"/>
  <c r="AC47" i="4"/>
  <c r="AC48" i="4"/>
  <c r="T37" i="4"/>
  <c r="T38" i="4"/>
  <c r="T39" i="4"/>
  <c r="T40" i="4"/>
  <c r="T41" i="4"/>
  <c r="T42" i="4"/>
  <c r="T43" i="4"/>
  <c r="T44" i="4"/>
  <c r="T45" i="4"/>
  <c r="T46" i="4"/>
  <c r="T47" i="4"/>
  <c r="T48" i="4"/>
  <c r="N35" i="4"/>
  <c r="N36" i="4"/>
  <c r="N37" i="4"/>
  <c r="N38" i="4"/>
  <c r="N39" i="4"/>
  <c r="N40" i="4"/>
  <c r="N41" i="4"/>
  <c r="N42" i="4"/>
  <c r="N43" i="4"/>
  <c r="N44" i="4"/>
  <c r="N45" i="4"/>
  <c r="N46" i="4"/>
  <c r="J47" i="4"/>
  <c r="J36" i="4"/>
  <c r="J37" i="4"/>
  <c r="J38" i="4"/>
  <c r="J39" i="4"/>
  <c r="J40" i="4"/>
  <c r="J41" i="4"/>
  <c r="J42" i="4"/>
  <c r="J43" i="4"/>
  <c r="J44" i="4"/>
  <c r="J45" i="4"/>
  <c r="J46" i="4"/>
  <c r="B3" i="4"/>
  <c r="B2" i="4"/>
  <c r="B1" i="4"/>
  <c r="AL37" i="3"/>
  <c r="AL38" i="3"/>
  <c r="AL39" i="3"/>
  <c r="AL40" i="3"/>
  <c r="AL41" i="3"/>
  <c r="AL42" i="3"/>
  <c r="AL43" i="3"/>
  <c r="AL44" i="3"/>
  <c r="AL45" i="3"/>
  <c r="AL46" i="3"/>
  <c r="AL47" i="3"/>
  <c r="AL48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E52" i="3"/>
  <c r="AE41" i="3"/>
  <c r="AE42" i="3"/>
  <c r="AE43" i="3" s="1"/>
  <c r="AE44" i="3" s="1"/>
  <c r="AE45" i="3" s="1"/>
  <c r="AE46" i="3" s="1"/>
  <c r="AE47" i="3" s="1"/>
  <c r="AE48" i="3" s="1"/>
  <c r="AE49" i="3" s="1"/>
  <c r="AE50" i="3" s="1"/>
  <c r="AE51" i="3" s="1"/>
  <c r="AC37" i="3"/>
  <c r="AC38" i="3"/>
  <c r="AC39" i="3"/>
  <c r="AC40" i="3"/>
  <c r="AC41" i="3"/>
  <c r="AC42" i="3"/>
  <c r="AC43" i="3"/>
  <c r="AC44" i="3"/>
  <c r="AC45" i="3"/>
  <c r="AC46" i="3"/>
  <c r="AC47" i="3"/>
  <c r="AC48" i="3"/>
  <c r="W45" i="3"/>
  <c r="W46" i="3"/>
  <c r="W47" i="3"/>
  <c r="W48" i="3"/>
  <c r="W49" i="3"/>
  <c r="W50" i="3"/>
  <c r="W51" i="3"/>
  <c r="W52" i="3"/>
  <c r="W53" i="3"/>
  <c r="W54" i="3"/>
  <c r="W55" i="3"/>
  <c r="W56" i="3"/>
  <c r="T37" i="3"/>
  <c r="T38" i="3"/>
  <c r="T39" i="3"/>
  <c r="T40" i="3"/>
  <c r="T41" i="3"/>
  <c r="T42" i="3"/>
  <c r="T43" i="3"/>
  <c r="T44" i="3"/>
  <c r="T45" i="3"/>
  <c r="T46" i="3"/>
  <c r="T47" i="3"/>
  <c r="T48" i="3"/>
  <c r="N35" i="3"/>
  <c r="N36" i="3"/>
  <c r="N37" i="3"/>
  <c r="N38" i="3"/>
  <c r="N39" i="3"/>
  <c r="N40" i="3"/>
  <c r="N41" i="3"/>
  <c r="N42" i="3"/>
  <c r="N43" i="3"/>
  <c r="N44" i="3"/>
  <c r="N45" i="3"/>
  <c r="N46" i="3"/>
  <c r="J36" i="3"/>
  <c r="J37" i="3"/>
  <c r="J38" i="3"/>
  <c r="J39" i="3"/>
  <c r="J40" i="3"/>
  <c r="J41" i="3"/>
  <c r="J42" i="3"/>
  <c r="J43" i="3"/>
  <c r="J44" i="3"/>
  <c r="J45" i="3"/>
  <c r="J46" i="3"/>
  <c r="J47" i="3"/>
  <c r="AL37" i="1"/>
  <c r="AL38" i="1"/>
  <c r="AL39" i="1"/>
  <c r="AL40" i="1"/>
  <c r="AL41" i="1"/>
  <c r="AL42" i="1"/>
  <c r="AL43" i="1"/>
  <c r="AL44" i="1"/>
  <c r="AL45" i="1"/>
  <c r="AL46" i="1"/>
  <c r="AL47" i="1"/>
  <c r="AL48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E52" i="1"/>
  <c r="AE41" i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C37" i="1"/>
  <c r="AC38" i="1"/>
  <c r="AC39" i="1"/>
  <c r="AC40" i="1"/>
  <c r="AC41" i="1"/>
  <c r="AC42" i="1"/>
  <c r="AC43" i="1"/>
  <c r="AC44" i="1"/>
  <c r="AC45" i="1"/>
  <c r="AC46" i="1"/>
  <c r="AC47" i="1"/>
  <c r="AC48" i="1"/>
  <c r="W45" i="1"/>
  <c r="W46" i="1"/>
  <c r="W47" i="1"/>
  <c r="W48" i="1"/>
  <c r="W49" i="1"/>
  <c r="W50" i="1"/>
  <c r="W51" i="1"/>
  <c r="W52" i="1"/>
  <c r="W53" i="1"/>
  <c r="W54" i="1"/>
  <c r="W55" i="1"/>
  <c r="W56" i="1"/>
  <c r="X9" i="3"/>
  <c r="X7" i="3"/>
  <c r="B3" i="3"/>
  <c r="B2" i="3"/>
  <c r="B1" i="3"/>
  <c r="Q3" i="12" l="1"/>
  <c r="AE32" i="9" l="1"/>
  <c r="AE33" i="9"/>
  <c r="AE34" i="9" s="1"/>
  <c r="AE35" i="9" s="1"/>
  <c r="AE36" i="9" s="1"/>
  <c r="AE37" i="9" s="1"/>
  <c r="AE38" i="9" s="1"/>
  <c r="AE39" i="9" s="1"/>
  <c r="AE31" i="8"/>
  <c r="AE32" i="8"/>
  <c r="AE33" i="8"/>
  <c r="AE34" i="8"/>
  <c r="AE35" i="8" s="1"/>
  <c r="AE36" i="8" s="1"/>
  <c r="AE37" i="8" s="1"/>
  <c r="AE38" i="8" s="1"/>
  <c r="AE39" i="8" s="1"/>
  <c r="AE40" i="8" s="1"/>
  <c r="AE40" i="7"/>
  <c r="AE32" i="7"/>
  <c r="AE33" i="7"/>
  <c r="AE34" i="7" s="1"/>
  <c r="AE35" i="7" s="1"/>
  <c r="AE36" i="7" s="1"/>
  <c r="AE37" i="7" s="1"/>
  <c r="AE38" i="7" s="1"/>
  <c r="AE39" i="7" s="1"/>
  <c r="AE39" i="6"/>
  <c r="AE32" i="6"/>
  <c r="AE33" i="6"/>
  <c r="AE34" i="6"/>
  <c r="AE35" i="6" s="1"/>
  <c r="AE36" i="6" s="1"/>
  <c r="AE37" i="6" s="1"/>
  <c r="AE38" i="6" s="1"/>
  <c r="N4" i="6"/>
  <c r="N23" i="6" s="1"/>
  <c r="N26" i="6"/>
  <c r="N27" i="6"/>
  <c r="N30" i="6"/>
  <c r="N31" i="6"/>
  <c r="N32" i="6"/>
  <c r="N33" i="6"/>
  <c r="N34" i="6"/>
  <c r="AE40" i="5"/>
  <c r="AE32" i="5"/>
  <c r="AE33" i="5"/>
  <c r="AE34" i="5" s="1"/>
  <c r="AE35" i="5" s="1"/>
  <c r="AE36" i="5" s="1"/>
  <c r="AE37" i="5" s="1"/>
  <c r="AE38" i="5" s="1"/>
  <c r="AE39" i="5" s="1"/>
  <c r="AE38" i="4"/>
  <c r="AE39" i="4"/>
  <c r="AE40" i="4" s="1"/>
  <c r="AE32" i="4"/>
  <c r="AE33" i="4"/>
  <c r="AE34" i="4"/>
  <c r="AE35" i="4"/>
  <c r="AE36" i="4" s="1"/>
  <c r="AE37" i="4" s="1"/>
  <c r="AE39" i="3"/>
  <c r="AE40" i="3"/>
  <c r="AE32" i="3"/>
  <c r="AE33" i="3"/>
  <c r="AE34" i="3" s="1"/>
  <c r="AE35" i="3" s="1"/>
  <c r="AE36" i="3" s="1"/>
  <c r="AE37" i="3" s="1"/>
  <c r="AE38" i="3" s="1"/>
  <c r="N29" i="6" l="1"/>
  <c r="N28" i="6"/>
  <c r="AS2" i="9"/>
  <c r="AS2" i="8"/>
  <c r="AS2" i="7"/>
  <c r="AS2" i="6"/>
  <c r="AS2" i="5"/>
  <c r="AS2" i="4"/>
  <c r="AS2" i="3"/>
  <c r="AT22" i="9" l="1"/>
  <c r="AT23" i="9"/>
  <c r="AT24" i="9"/>
  <c r="AT25" i="9"/>
  <c r="AT26" i="9"/>
  <c r="AT27" i="9"/>
  <c r="AT28" i="9"/>
  <c r="AT10" i="9"/>
  <c r="K3" i="12"/>
  <c r="N3" i="12" s="1"/>
  <c r="B5" i="11"/>
  <c r="AT12" i="9"/>
  <c r="E3" i="11"/>
  <c r="H4" i="11"/>
  <c r="K3" i="11"/>
  <c r="AZ11" i="9"/>
  <c r="AZ12" i="9"/>
  <c r="AZ13" i="9"/>
  <c r="AZ14" i="9"/>
  <c r="AZ15" i="9"/>
  <c r="AZ16" i="9"/>
  <c r="AZ17" i="9"/>
  <c r="AZ10" i="9"/>
  <c r="AW11" i="9"/>
  <c r="AW12" i="9"/>
  <c r="AW13" i="9"/>
  <c r="AW14" i="9"/>
  <c r="AW15" i="9"/>
  <c r="AW16" i="9"/>
  <c r="AW17" i="9"/>
  <c r="AW10" i="9"/>
  <c r="AT17" i="9"/>
  <c r="AT11" i="9"/>
  <c r="AT13" i="9"/>
  <c r="AT14" i="9"/>
  <c r="AT15" i="9"/>
  <c r="AT16" i="9"/>
  <c r="B7" i="11" l="1"/>
  <c r="B1" i="12" s="1"/>
  <c r="AE15" i="9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AE14" i="9"/>
  <c r="X12" i="9"/>
  <c r="W12" i="9"/>
  <c r="V12" i="9"/>
  <c r="AF10" i="9"/>
  <c r="T10" i="9"/>
  <c r="AF9" i="9"/>
  <c r="AL6" i="9"/>
  <c r="AI6" i="9"/>
  <c r="AC6" i="9"/>
  <c r="T6" i="9"/>
  <c r="B6" i="9"/>
  <c r="J5" i="9"/>
  <c r="J18" i="9" s="1"/>
  <c r="B5" i="9"/>
  <c r="N4" i="9"/>
  <c r="AE16" i="8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15" i="8"/>
  <c r="AE14" i="8"/>
  <c r="X12" i="8"/>
  <c r="W12" i="8"/>
  <c r="W14" i="8" s="1"/>
  <c r="V12" i="8"/>
  <c r="AF10" i="8"/>
  <c r="AF9" i="8"/>
  <c r="AL6" i="8"/>
  <c r="AI6" i="8"/>
  <c r="AC6" i="8"/>
  <c r="T6" i="8"/>
  <c r="T10" i="8" s="1"/>
  <c r="B6" i="8"/>
  <c r="J5" i="8"/>
  <c r="B5" i="8"/>
  <c r="N4" i="8"/>
  <c r="J20" i="7"/>
  <c r="AE15" i="7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14" i="7"/>
  <c r="AI12" i="7"/>
  <c r="X12" i="7"/>
  <c r="W12" i="7"/>
  <c r="W14" i="7" s="1"/>
  <c r="V12" i="7"/>
  <c r="AI11" i="7"/>
  <c r="AF10" i="7"/>
  <c r="AF9" i="7"/>
  <c r="AL12" i="7" s="1"/>
  <c r="AL6" i="7"/>
  <c r="AL14" i="7" s="1"/>
  <c r="AI6" i="7"/>
  <c r="AI14" i="7" s="1"/>
  <c r="AC6" i="7"/>
  <c r="T6" i="7"/>
  <c r="B6" i="7"/>
  <c r="J5" i="7"/>
  <c r="B5" i="7"/>
  <c r="N4" i="7"/>
  <c r="N9" i="7" s="1"/>
  <c r="N25" i="6"/>
  <c r="N24" i="6"/>
  <c r="N22" i="6"/>
  <c r="N18" i="6"/>
  <c r="AE14" i="6"/>
  <c r="AE15" i="6" s="1"/>
  <c r="AE16" i="6" s="1"/>
  <c r="AE17" i="6" s="1"/>
  <c r="AE18" i="6" s="1"/>
  <c r="AE19" i="6" s="1"/>
  <c r="AE20" i="6" s="1"/>
  <c r="AE21" i="6" s="1"/>
  <c r="AE22" i="6" s="1"/>
  <c r="AE23" i="6" s="1"/>
  <c r="AE24" i="6" s="1"/>
  <c r="AE25" i="6" s="1"/>
  <c r="AE26" i="6" s="1"/>
  <c r="AE27" i="6" s="1"/>
  <c r="AE28" i="6" s="1"/>
  <c r="AE29" i="6" s="1"/>
  <c r="N13" i="6"/>
  <c r="X12" i="6"/>
  <c r="W12" i="6"/>
  <c r="V12" i="6"/>
  <c r="AF10" i="6"/>
  <c r="T10" i="6"/>
  <c r="N10" i="6"/>
  <c r="AF9" i="6"/>
  <c r="N9" i="6"/>
  <c r="AL6" i="6"/>
  <c r="AI6" i="6"/>
  <c r="AC6" i="6"/>
  <c r="T6" i="6"/>
  <c r="B6" i="6"/>
  <c r="J5" i="6"/>
  <c r="B5" i="6"/>
  <c r="N8" i="6"/>
  <c r="N25" i="5"/>
  <c r="AE15" i="5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E14" i="5"/>
  <c r="X12" i="5"/>
  <c r="W12" i="5"/>
  <c r="W14" i="5" s="1"/>
  <c r="V12" i="5"/>
  <c r="AF10" i="5"/>
  <c r="AF9" i="5"/>
  <c r="AL11" i="5" s="1"/>
  <c r="AL6" i="5"/>
  <c r="AI6" i="5"/>
  <c r="AC6" i="5"/>
  <c r="T6" i="5"/>
  <c r="B6" i="5"/>
  <c r="J5" i="5"/>
  <c r="B5" i="5"/>
  <c r="N4" i="5"/>
  <c r="AE14" i="4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X12" i="4"/>
  <c r="W12" i="4"/>
  <c r="V12" i="4"/>
  <c r="AF10" i="4"/>
  <c r="T10" i="4"/>
  <c r="AF9" i="4"/>
  <c r="AL6" i="4"/>
  <c r="AI6" i="4"/>
  <c r="AC6" i="4"/>
  <c r="T6" i="4"/>
  <c r="B6" i="4"/>
  <c r="J5" i="4"/>
  <c r="B5" i="4"/>
  <c r="N4" i="4"/>
  <c r="W14" i="9" l="1"/>
  <c r="AC12" i="9"/>
  <c r="AC36" i="9"/>
  <c r="AC28" i="9"/>
  <c r="AC29" i="9"/>
  <c r="AC34" i="9"/>
  <c r="AC30" i="9"/>
  <c r="AC31" i="9"/>
  <c r="AC32" i="9"/>
  <c r="AC33" i="9"/>
  <c r="AC35" i="9"/>
  <c r="T27" i="9"/>
  <c r="T32" i="9"/>
  <c r="T28" i="9"/>
  <c r="T33" i="9"/>
  <c r="T34" i="9"/>
  <c r="T30" i="9"/>
  <c r="T35" i="9"/>
  <c r="T29" i="9"/>
  <c r="T36" i="9"/>
  <c r="T31" i="9"/>
  <c r="N10" i="9"/>
  <c r="N28" i="9"/>
  <c r="N29" i="9"/>
  <c r="N31" i="9"/>
  <c r="N33" i="9"/>
  <c r="N34" i="9"/>
  <c r="N26" i="9"/>
  <c r="N27" i="9"/>
  <c r="N32" i="9"/>
  <c r="N30" i="9"/>
  <c r="N15" i="9"/>
  <c r="N18" i="9"/>
  <c r="J9" i="9"/>
  <c r="J27" i="9"/>
  <c r="J34" i="9"/>
  <c r="J28" i="9"/>
  <c r="J29" i="9"/>
  <c r="J32" i="9"/>
  <c r="J33" i="9"/>
  <c r="J30" i="9"/>
  <c r="J35" i="9"/>
  <c r="J31" i="9"/>
  <c r="N8" i="9"/>
  <c r="J21" i="9"/>
  <c r="AI12" i="9"/>
  <c r="AL29" i="9"/>
  <c r="AI33" i="9"/>
  <c r="AF40" i="9"/>
  <c r="AF37" i="9"/>
  <c r="AL30" i="9"/>
  <c r="AI34" i="9"/>
  <c r="AF34" i="9"/>
  <c r="AI29" i="9"/>
  <c r="AL36" i="9"/>
  <c r="AL31" i="9"/>
  <c r="AI35" i="9"/>
  <c r="AI31" i="9"/>
  <c r="AL32" i="9"/>
  <c r="AI36" i="9"/>
  <c r="AF33" i="9"/>
  <c r="AF36" i="9"/>
  <c r="AI30" i="9"/>
  <c r="AF38" i="9"/>
  <c r="AL28" i="9"/>
  <c r="AL33" i="9"/>
  <c r="AF32" i="9"/>
  <c r="AL34" i="9"/>
  <c r="AF35" i="9"/>
  <c r="AF39" i="9"/>
  <c r="AL35" i="9"/>
  <c r="AI28" i="9"/>
  <c r="AI32" i="9"/>
  <c r="AC12" i="8"/>
  <c r="AC30" i="8"/>
  <c r="AC31" i="8"/>
  <c r="AC32" i="8"/>
  <c r="AC33" i="8"/>
  <c r="AC29" i="8"/>
  <c r="AC34" i="8"/>
  <c r="AC35" i="8"/>
  <c r="AC36" i="8"/>
  <c r="AC28" i="8"/>
  <c r="T27" i="8"/>
  <c r="T33" i="8"/>
  <c r="T34" i="8"/>
  <c r="T35" i="8"/>
  <c r="T29" i="8"/>
  <c r="T30" i="8"/>
  <c r="T36" i="8"/>
  <c r="T31" i="8"/>
  <c r="T32" i="8"/>
  <c r="T28" i="8"/>
  <c r="AC27" i="8"/>
  <c r="AF28" i="8"/>
  <c r="AL34" i="8"/>
  <c r="AF32" i="8"/>
  <c r="AL31" i="8"/>
  <c r="AI35" i="8"/>
  <c r="AI36" i="8"/>
  <c r="AL35" i="8"/>
  <c r="AF33" i="8"/>
  <c r="AF34" i="8"/>
  <c r="AL32" i="8"/>
  <c r="AL36" i="8"/>
  <c r="AI28" i="8"/>
  <c r="AF35" i="8"/>
  <c r="AI29" i="8"/>
  <c r="AF36" i="8"/>
  <c r="AF39" i="8"/>
  <c r="AF40" i="8"/>
  <c r="AI34" i="8"/>
  <c r="AL33" i="8"/>
  <c r="AI30" i="8"/>
  <c r="AF37" i="8"/>
  <c r="AI33" i="8"/>
  <c r="AL28" i="8"/>
  <c r="AI31" i="8"/>
  <c r="AF38" i="8"/>
  <c r="AI32" i="8"/>
  <c r="AL29" i="8"/>
  <c r="AL30" i="8"/>
  <c r="AI10" i="8"/>
  <c r="J9" i="8"/>
  <c r="J29" i="8"/>
  <c r="J27" i="8"/>
  <c r="J28" i="8"/>
  <c r="J30" i="8"/>
  <c r="J31" i="8"/>
  <c r="J32" i="8"/>
  <c r="J33" i="8"/>
  <c r="J34" i="8"/>
  <c r="J35" i="8"/>
  <c r="AI12" i="8"/>
  <c r="N10" i="8"/>
  <c r="N34" i="8"/>
  <c r="N26" i="8"/>
  <c r="N30" i="8"/>
  <c r="N27" i="8"/>
  <c r="N29" i="8"/>
  <c r="N31" i="8"/>
  <c r="N32" i="8"/>
  <c r="N28" i="8"/>
  <c r="N33" i="8"/>
  <c r="W35" i="8"/>
  <c r="W40" i="8"/>
  <c r="W41" i="8"/>
  <c r="W36" i="8"/>
  <c r="W38" i="8"/>
  <c r="W42" i="8"/>
  <c r="W43" i="8"/>
  <c r="W44" i="8"/>
  <c r="W37" i="8"/>
  <c r="W39" i="8"/>
  <c r="W27" i="8"/>
  <c r="W26" i="8"/>
  <c r="W17" i="8"/>
  <c r="W30" i="8"/>
  <c r="W35" i="7"/>
  <c r="W56" i="7"/>
  <c r="W47" i="7"/>
  <c r="W45" i="7"/>
  <c r="W46" i="7"/>
  <c r="W49" i="7"/>
  <c r="W53" i="7"/>
  <c r="W50" i="7"/>
  <c r="W54" i="7"/>
  <c r="W51" i="7"/>
  <c r="W52" i="7"/>
  <c r="W55" i="7"/>
  <c r="W48" i="7"/>
  <c r="W43" i="7"/>
  <c r="W38" i="7"/>
  <c r="W44" i="7"/>
  <c r="W39" i="7"/>
  <c r="W36" i="7"/>
  <c r="W40" i="7"/>
  <c r="W42" i="7"/>
  <c r="W37" i="7"/>
  <c r="W41" i="7"/>
  <c r="W26" i="7"/>
  <c r="W19" i="7"/>
  <c r="W18" i="7"/>
  <c r="W17" i="7"/>
  <c r="W25" i="7"/>
  <c r="W24" i="7"/>
  <c r="W23" i="7"/>
  <c r="W22" i="7"/>
  <c r="W20" i="7"/>
  <c r="W21" i="7"/>
  <c r="W30" i="7"/>
  <c r="W27" i="7"/>
  <c r="T27" i="7"/>
  <c r="T29" i="7"/>
  <c r="T32" i="7"/>
  <c r="T30" i="7"/>
  <c r="T31" i="7"/>
  <c r="T36" i="7"/>
  <c r="T33" i="7"/>
  <c r="T28" i="7"/>
  <c r="T34" i="7"/>
  <c r="T35" i="7"/>
  <c r="T26" i="7"/>
  <c r="AC12" i="7"/>
  <c r="AC35" i="7"/>
  <c r="AC33" i="7"/>
  <c r="AC34" i="7"/>
  <c r="AC36" i="7"/>
  <c r="AC28" i="7"/>
  <c r="AC30" i="7"/>
  <c r="AC29" i="7"/>
  <c r="AC32" i="7"/>
  <c r="AC31" i="7"/>
  <c r="J9" i="7"/>
  <c r="J27" i="7"/>
  <c r="J35" i="7"/>
  <c r="J33" i="7"/>
  <c r="J28" i="7"/>
  <c r="J29" i="7"/>
  <c r="J31" i="7"/>
  <c r="J30" i="7"/>
  <c r="J32" i="7"/>
  <c r="J34" i="7"/>
  <c r="N20" i="7"/>
  <c r="N14" i="7"/>
  <c r="N10" i="7"/>
  <c r="N32" i="7"/>
  <c r="N34" i="7"/>
  <c r="N33" i="7"/>
  <c r="N28" i="7"/>
  <c r="N29" i="7"/>
  <c r="N31" i="7"/>
  <c r="N26" i="7"/>
  <c r="N27" i="7"/>
  <c r="N30" i="7"/>
  <c r="AL11" i="7"/>
  <c r="AL28" i="7"/>
  <c r="AI31" i="7"/>
  <c r="AF38" i="7"/>
  <c r="AI33" i="7"/>
  <c r="AI34" i="7"/>
  <c r="AL29" i="7"/>
  <c r="AI32" i="7"/>
  <c r="AF39" i="7"/>
  <c r="AL30" i="7"/>
  <c r="AF40" i="7"/>
  <c r="AL31" i="7"/>
  <c r="AL32" i="7"/>
  <c r="AI35" i="7"/>
  <c r="AF34" i="7"/>
  <c r="AF37" i="7"/>
  <c r="AL33" i="7"/>
  <c r="AI36" i="7"/>
  <c r="AF33" i="7"/>
  <c r="AL34" i="7"/>
  <c r="AF32" i="7"/>
  <c r="AL35" i="7"/>
  <c r="AF35" i="7"/>
  <c r="AL36" i="7"/>
  <c r="AI28" i="7"/>
  <c r="AI29" i="7"/>
  <c r="AF36" i="7"/>
  <c r="AI30" i="7"/>
  <c r="W14" i="6"/>
  <c r="T27" i="6"/>
  <c r="T32" i="6"/>
  <c r="T29" i="6"/>
  <c r="T33" i="6"/>
  <c r="T34" i="6"/>
  <c r="T28" i="6"/>
  <c r="T30" i="6"/>
  <c r="T35" i="6"/>
  <c r="T31" i="6"/>
  <c r="T36" i="6"/>
  <c r="AC12" i="6"/>
  <c r="AC33" i="6"/>
  <c r="AC32" i="6"/>
  <c r="AC34" i="6"/>
  <c r="AC28" i="6"/>
  <c r="AC31" i="6"/>
  <c r="AC29" i="6"/>
  <c r="AC30" i="6"/>
  <c r="AC35" i="6"/>
  <c r="AC36" i="6"/>
  <c r="AL11" i="6"/>
  <c r="AL33" i="6"/>
  <c r="AI36" i="6"/>
  <c r="AL34" i="6"/>
  <c r="AF32" i="6"/>
  <c r="AL32" i="6"/>
  <c r="AL35" i="6"/>
  <c r="AF33" i="6"/>
  <c r="AL36" i="6"/>
  <c r="AF34" i="6"/>
  <c r="AI34" i="6"/>
  <c r="AI28" i="6"/>
  <c r="AF35" i="6"/>
  <c r="AI29" i="6"/>
  <c r="AF36" i="6"/>
  <c r="AI30" i="6"/>
  <c r="AF37" i="6"/>
  <c r="AF40" i="6"/>
  <c r="AL28" i="6"/>
  <c r="AI31" i="6"/>
  <c r="AF38" i="6"/>
  <c r="AI33" i="6"/>
  <c r="AL29" i="6"/>
  <c r="AI32" i="6"/>
  <c r="AF39" i="6"/>
  <c r="AL30" i="6"/>
  <c r="AL31" i="6"/>
  <c r="AI35" i="6"/>
  <c r="J9" i="6"/>
  <c r="J35" i="6"/>
  <c r="J27" i="6"/>
  <c r="J34" i="6"/>
  <c r="J28" i="6"/>
  <c r="J29" i="6"/>
  <c r="J30" i="6"/>
  <c r="J31" i="6"/>
  <c r="J32" i="6"/>
  <c r="J33" i="6"/>
  <c r="W50" i="5"/>
  <c r="W53" i="5"/>
  <c r="W54" i="5"/>
  <c r="W51" i="5"/>
  <c r="W52" i="5"/>
  <c r="W55" i="5"/>
  <c r="W47" i="5"/>
  <c r="W48" i="5"/>
  <c r="W56" i="5"/>
  <c r="W45" i="5"/>
  <c r="W46" i="5"/>
  <c r="W49" i="5"/>
  <c r="W37" i="5"/>
  <c r="W38" i="5"/>
  <c r="W39" i="5"/>
  <c r="W40" i="5"/>
  <c r="W41" i="5"/>
  <c r="W42" i="5"/>
  <c r="W44" i="5"/>
  <c r="W36" i="5"/>
  <c r="W43" i="5"/>
  <c r="AC13" i="5"/>
  <c r="AC29" i="5"/>
  <c r="AC31" i="5"/>
  <c r="AC30" i="5"/>
  <c r="AC32" i="5"/>
  <c r="AC33" i="5"/>
  <c r="AC36" i="5"/>
  <c r="AC28" i="5"/>
  <c r="AC34" i="5"/>
  <c r="AC35" i="5"/>
  <c r="T27" i="5"/>
  <c r="T35" i="5"/>
  <c r="T36" i="5"/>
  <c r="T28" i="5"/>
  <c r="T30" i="5"/>
  <c r="T31" i="5"/>
  <c r="T34" i="5"/>
  <c r="T29" i="5"/>
  <c r="T32" i="5"/>
  <c r="T33" i="5"/>
  <c r="J26" i="5"/>
  <c r="J30" i="5"/>
  <c r="J31" i="5"/>
  <c r="J32" i="5"/>
  <c r="J33" i="5"/>
  <c r="J34" i="5"/>
  <c r="J35" i="5"/>
  <c r="J29" i="5"/>
  <c r="J27" i="5"/>
  <c r="J28" i="5"/>
  <c r="AL14" i="5"/>
  <c r="N10" i="5"/>
  <c r="N26" i="5"/>
  <c r="N27" i="5"/>
  <c r="N28" i="5"/>
  <c r="N29" i="5"/>
  <c r="N32" i="5"/>
  <c r="N30" i="5"/>
  <c r="N34" i="5"/>
  <c r="N31" i="5"/>
  <c r="N33" i="5"/>
  <c r="AL13" i="5"/>
  <c r="AL34" i="5"/>
  <c r="AF32" i="5"/>
  <c r="AL35" i="5"/>
  <c r="AF33" i="5"/>
  <c r="AF34" i="5"/>
  <c r="AL36" i="5"/>
  <c r="AI28" i="5"/>
  <c r="AF35" i="5"/>
  <c r="AF39" i="5"/>
  <c r="AF40" i="5"/>
  <c r="AL33" i="5"/>
  <c r="AI29" i="5"/>
  <c r="AF36" i="5"/>
  <c r="AI31" i="5"/>
  <c r="AI32" i="5"/>
  <c r="AI33" i="5"/>
  <c r="AI30" i="5"/>
  <c r="AF37" i="5"/>
  <c r="AF38" i="5"/>
  <c r="AL30" i="5"/>
  <c r="AL32" i="5"/>
  <c r="AL28" i="5"/>
  <c r="AL29" i="5"/>
  <c r="AL31" i="5"/>
  <c r="AI34" i="5"/>
  <c r="AI35" i="5"/>
  <c r="AI36" i="5"/>
  <c r="W14" i="4"/>
  <c r="AC12" i="4"/>
  <c r="AC31" i="4"/>
  <c r="AC32" i="4"/>
  <c r="AC33" i="4"/>
  <c r="AC34" i="4"/>
  <c r="AC35" i="4"/>
  <c r="AC36" i="4"/>
  <c r="AC29" i="4"/>
  <c r="AC28" i="4"/>
  <c r="AC30" i="4"/>
  <c r="T27" i="4"/>
  <c r="T28" i="4"/>
  <c r="T35" i="4"/>
  <c r="T29" i="4"/>
  <c r="T30" i="4"/>
  <c r="T31" i="4"/>
  <c r="T32" i="4"/>
  <c r="T36" i="4"/>
  <c r="T33" i="4"/>
  <c r="T34" i="4"/>
  <c r="J9" i="4"/>
  <c r="J32" i="4"/>
  <c r="J33" i="4"/>
  <c r="J34" i="4"/>
  <c r="J35" i="4"/>
  <c r="J31" i="4"/>
  <c r="J27" i="4"/>
  <c r="J29" i="4"/>
  <c r="J30" i="4"/>
  <c r="J28" i="4"/>
  <c r="AF13" i="4"/>
  <c r="AI30" i="4"/>
  <c r="AF37" i="4"/>
  <c r="AL28" i="4"/>
  <c r="AI31" i="4"/>
  <c r="AF38" i="4"/>
  <c r="AF40" i="4"/>
  <c r="AL29" i="4"/>
  <c r="AI32" i="4"/>
  <c r="AF39" i="4"/>
  <c r="AL30" i="4"/>
  <c r="AI33" i="4"/>
  <c r="AL31" i="4"/>
  <c r="AI34" i="4"/>
  <c r="AF36" i="4"/>
  <c r="AL32" i="4"/>
  <c r="AI35" i="4"/>
  <c r="AI28" i="4"/>
  <c r="AL33" i="4"/>
  <c r="AI36" i="4"/>
  <c r="AI29" i="4"/>
  <c r="AL34" i="4"/>
  <c r="AF32" i="4"/>
  <c r="AL35" i="4"/>
  <c r="AF33" i="4"/>
  <c r="AL36" i="4"/>
  <c r="AF34" i="4"/>
  <c r="AF35" i="4"/>
  <c r="N8" i="4"/>
  <c r="N28" i="4"/>
  <c r="N29" i="4"/>
  <c r="N31" i="4"/>
  <c r="N27" i="4"/>
  <c r="N30" i="4"/>
  <c r="N32" i="4"/>
  <c r="N33" i="4"/>
  <c r="N34" i="4"/>
  <c r="N26" i="4"/>
  <c r="AL14" i="9"/>
  <c r="AI11" i="9"/>
  <c r="N21" i="9"/>
  <c r="J22" i="9"/>
  <c r="J24" i="9"/>
  <c r="N24" i="9"/>
  <c r="J25" i="9"/>
  <c r="J13" i="9"/>
  <c r="AI14" i="9"/>
  <c r="AL14" i="8"/>
  <c r="AL12" i="8"/>
  <c r="J13" i="8"/>
  <c r="J10" i="8"/>
  <c r="AC10" i="8"/>
  <c r="AF29" i="8"/>
  <c r="AI11" i="8"/>
  <c r="J17" i="8"/>
  <c r="AL11" i="8"/>
  <c r="F7" i="8"/>
  <c r="J23" i="8"/>
  <c r="T9" i="7"/>
  <c r="J21" i="7"/>
  <c r="J8" i="7"/>
  <c r="T10" i="7"/>
  <c r="N15" i="7"/>
  <c r="N22" i="7"/>
  <c r="J16" i="7"/>
  <c r="N16" i="7"/>
  <c r="J24" i="7"/>
  <c r="N24" i="7"/>
  <c r="AI12" i="6"/>
  <c r="AC10" i="6"/>
  <c r="N15" i="6"/>
  <c r="N16" i="6"/>
  <c r="AI11" i="6"/>
  <c r="N17" i="6"/>
  <c r="AL12" i="6"/>
  <c r="N12" i="6"/>
  <c r="N19" i="6"/>
  <c r="N20" i="6"/>
  <c r="AI14" i="6"/>
  <c r="J21" i="6"/>
  <c r="AL14" i="6"/>
  <c r="N21" i="6"/>
  <c r="Q5" i="5"/>
  <c r="AI11" i="5"/>
  <c r="N24" i="5"/>
  <c r="AI14" i="5"/>
  <c r="AL15" i="5"/>
  <c r="N16" i="5"/>
  <c r="N7" i="5"/>
  <c r="N17" i="5"/>
  <c r="N15" i="5"/>
  <c r="N8" i="5"/>
  <c r="AC12" i="5"/>
  <c r="N18" i="5"/>
  <c r="N12" i="5"/>
  <c r="T9" i="5"/>
  <c r="AI12" i="5"/>
  <c r="N19" i="5"/>
  <c r="AL12" i="5"/>
  <c r="N20" i="5"/>
  <c r="T10" i="5"/>
  <c r="N13" i="5"/>
  <c r="N21" i="5"/>
  <c r="N22" i="5"/>
  <c r="AC11" i="5"/>
  <c r="N14" i="5"/>
  <c r="N23" i="5"/>
  <c r="J22" i="4"/>
  <c r="AI14" i="4"/>
  <c r="AL14" i="4"/>
  <c r="J8" i="4"/>
  <c r="T9" i="4"/>
  <c r="J15" i="9"/>
  <c r="N20" i="9"/>
  <c r="N22" i="9"/>
  <c r="J12" i="9"/>
  <c r="N16" i="9"/>
  <c r="J17" i="9"/>
  <c r="J23" i="9"/>
  <c r="J16" i="9"/>
  <c r="N17" i="9"/>
  <c r="N23" i="9"/>
  <c r="N25" i="9"/>
  <c r="N9" i="9"/>
  <c r="J14" i="9"/>
  <c r="J19" i="9"/>
  <c r="N14" i="9"/>
  <c r="N19" i="9"/>
  <c r="J10" i="9"/>
  <c r="J20" i="9"/>
  <c r="J26" i="9"/>
  <c r="W35" i="9"/>
  <c r="W29" i="9"/>
  <c r="W34" i="9"/>
  <c r="W33" i="9"/>
  <c r="W32" i="9"/>
  <c r="W28" i="9"/>
  <c r="W27" i="9"/>
  <c r="W31" i="9"/>
  <c r="W25" i="9"/>
  <c r="W24" i="9"/>
  <c r="W23" i="9"/>
  <c r="W22" i="9"/>
  <c r="W21" i="9"/>
  <c r="W20" i="9"/>
  <c r="W19" i="9"/>
  <c r="W18" i="9"/>
  <c r="W17" i="9"/>
  <c r="W26" i="9"/>
  <c r="W30" i="9"/>
  <c r="Q5" i="9"/>
  <c r="F7" i="9"/>
  <c r="AF28" i="9"/>
  <c r="AC10" i="9"/>
  <c r="AL11" i="9"/>
  <c r="AL12" i="9"/>
  <c r="AC27" i="9"/>
  <c r="AF29" i="9"/>
  <c r="T9" i="9"/>
  <c r="T26" i="9"/>
  <c r="AC9" i="9"/>
  <c r="AI10" i="9"/>
  <c r="T17" i="9"/>
  <c r="T18" i="9"/>
  <c r="T19" i="9"/>
  <c r="T20" i="9"/>
  <c r="T21" i="9"/>
  <c r="T22" i="9"/>
  <c r="T23" i="9"/>
  <c r="T24" i="9"/>
  <c r="T25" i="9"/>
  <c r="AF27" i="9"/>
  <c r="AL10" i="9"/>
  <c r="T16" i="9"/>
  <c r="AC26" i="9"/>
  <c r="AI27" i="9"/>
  <c r="AF30" i="9"/>
  <c r="AI9" i="9"/>
  <c r="N12" i="9"/>
  <c r="N13" i="9"/>
  <c r="T14" i="9"/>
  <c r="T15" i="9"/>
  <c r="AC16" i="9"/>
  <c r="AC17" i="9"/>
  <c r="AC18" i="9"/>
  <c r="AC19" i="9"/>
  <c r="AC20" i="9"/>
  <c r="AC21" i="9"/>
  <c r="AC22" i="9"/>
  <c r="AC23" i="9"/>
  <c r="AC24" i="9"/>
  <c r="AC25" i="9"/>
  <c r="AL27" i="9"/>
  <c r="AL9" i="9"/>
  <c r="AC15" i="9"/>
  <c r="AF26" i="9"/>
  <c r="N7" i="9"/>
  <c r="J11" i="9"/>
  <c r="T12" i="9"/>
  <c r="T13" i="9"/>
  <c r="AC14" i="9"/>
  <c r="AF16" i="9"/>
  <c r="AF17" i="9"/>
  <c r="AF18" i="9"/>
  <c r="AF19" i="9"/>
  <c r="AF20" i="9"/>
  <c r="AF21" i="9"/>
  <c r="AF22" i="9"/>
  <c r="AF23" i="9"/>
  <c r="AF24" i="9"/>
  <c r="AF25" i="9"/>
  <c r="AI26" i="9"/>
  <c r="AF31" i="9"/>
  <c r="J8" i="9"/>
  <c r="N11" i="9"/>
  <c r="AC13" i="9"/>
  <c r="AF15" i="9"/>
  <c r="AI16" i="9"/>
  <c r="AI17" i="9"/>
  <c r="AI18" i="9"/>
  <c r="AI19" i="9"/>
  <c r="AI20" i="9"/>
  <c r="AI21" i="9"/>
  <c r="AI22" i="9"/>
  <c r="AI23" i="9"/>
  <c r="AI24" i="9"/>
  <c r="AI25" i="9"/>
  <c r="AL26" i="9"/>
  <c r="AF13" i="9"/>
  <c r="AF14" i="9"/>
  <c r="AI15" i="9"/>
  <c r="AL16" i="9"/>
  <c r="AL17" i="9"/>
  <c r="AL18" i="9"/>
  <c r="AL19" i="9"/>
  <c r="AL20" i="9"/>
  <c r="AL21" i="9"/>
  <c r="AL22" i="9"/>
  <c r="AL23" i="9"/>
  <c r="AL24" i="9"/>
  <c r="AL25" i="9"/>
  <c r="T11" i="9"/>
  <c r="AI13" i="9"/>
  <c r="AL15" i="9"/>
  <c r="AC11" i="9"/>
  <c r="AL13" i="9"/>
  <c r="N22" i="8"/>
  <c r="N17" i="8"/>
  <c r="N23" i="8"/>
  <c r="N14" i="8"/>
  <c r="J24" i="8"/>
  <c r="J11" i="8"/>
  <c r="N18" i="8"/>
  <c r="N24" i="8"/>
  <c r="J14" i="8"/>
  <c r="J19" i="8"/>
  <c r="J25" i="8"/>
  <c r="J18" i="8"/>
  <c r="J15" i="8"/>
  <c r="N19" i="8"/>
  <c r="N25" i="8"/>
  <c r="N15" i="8"/>
  <c r="J20" i="8"/>
  <c r="N20" i="8"/>
  <c r="J16" i="8"/>
  <c r="N9" i="8"/>
  <c r="N16" i="8"/>
  <c r="N21" i="8"/>
  <c r="J12" i="8"/>
  <c r="J26" i="8"/>
  <c r="N7" i="8"/>
  <c r="J8" i="8"/>
  <c r="J21" i="8"/>
  <c r="J22" i="8"/>
  <c r="Q5" i="8"/>
  <c r="T18" i="8"/>
  <c r="T19" i="8"/>
  <c r="T23" i="8"/>
  <c r="T24" i="8"/>
  <c r="T25" i="8"/>
  <c r="AF27" i="8"/>
  <c r="AL10" i="8"/>
  <c r="T16" i="8"/>
  <c r="W18" i="8"/>
  <c r="W19" i="8"/>
  <c r="W20" i="8"/>
  <c r="W21" i="8"/>
  <c r="W22" i="8"/>
  <c r="W23" i="8"/>
  <c r="W24" i="8"/>
  <c r="W25" i="8"/>
  <c r="AC26" i="8"/>
  <c r="AI27" i="8"/>
  <c r="AF30" i="8"/>
  <c r="T17" i="8"/>
  <c r="AI9" i="8"/>
  <c r="N12" i="8"/>
  <c r="N13" i="8"/>
  <c r="T14" i="8"/>
  <c r="T15" i="8"/>
  <c r="AC16" i="8"/>
  <c r="AC17" i="8"/>
  <c r="AC18" i="8"/>
  <c r="AC19" i="8"/>
  <c r="AC20" i="8"/>
  <c r="AC21" i="8"/>
  <c r="AC22" i="8"/>
  <c r="AC23" i="8"/>
  <c r="AC24" i="8"/>
  <c r="AC25" i="8"/>
  <c r="AL27" i="8"/>
  <c r="W31" i="8"/>
  <c r="T20" i="8"/>
  <c r="AL9" i="8"/>
  <c r="AC15" i="8"/>
  <c r="AF26" i="8"/>
  <c r="T12" i="8"/>
  <c r="T13" i="8"/>
  <c r="AC14" i="8"/>
  <c r="AF16" i="8"/>
  <c r="AF17" i="8"/>
  <c r="AF18" i="8"/>
  <c r="AF19" i="8"/>
  <c r="AF20" i="8"/>
  <c r="AF21" i="8"/>
  <c r="AF22" i="8"/>
  <c r="AF23" i="8"/>
  <c r="AF24" i="8"/>
  <c r="AF25" i="8"/>
  <c r="AI26" i="8"/>
  <c r="AF31" i="8"/>
  <c r="T9" i="8"/>
  <c r="N11" i="8"/>
  <c r="AC13" i="8"/>
  <c r="AF15" i="8"/>
  <c r="AI16" i="8"/>
  <c r="AI17" i="8"/>
  <c r="AI18" i="8"/>
  <c r="AI19" i="8"/>
  <c r="AI20" i="8"/>
  <c r="AI21" i="8"/>
  <c r="AI22" i="8"/>
  <c r="AI23" i="8"/>
  <c r="AI24" i="8"/>
  <c r="AI25" i="8"/>
  <c r="AL26" i="8"/>
  <c r="W28" i="8"/>
  <c r="W32" i="8"/>
  <c r="N8" i="8"/>
  <c r="AF13" i="8"/>
  <c r="AF14" i="8"/>
  <c r="AI15" i="8"/>
  <c r="AL16" i="8"/>
  <c r="AL17" i="8"/>
  <c r="AL18" i="8"/>
  <c r="AL19" i="8"/>
  <c r="AL20" i="8"/>
  <c r="AL21" i="8"/>
  <c r="AL22" i="8"/>
  <c r="AL23" i="8"/>
  <c r="AL24" i="8"/>
  <c r="AL25" i="8"/>
  <c r="W33" i="8"/>
  <c r="T26" i="8"/>
  <c r="AC9" i="8"/>
  <c r="T21" i="8"/>
  <c r="T11" i="8"/>
  <c r="AI13" i="8"/>
  <c r="AI14" i="8"/>
  <c r="AL15" i="8"/>
  <c r="W34" i="8"/>
  <c r="T22" i="8"/>
  <c r="AC11" i="8"/>
  <c r="AL13" i="8"/>
  <c r="W29" i="8"/>
  <c r="J17" i="7"/>
  <c r="J25" i="7"/>
  <c r="J13" i="7"/>
  <c r="N17" i="7"/>
  <c r="N21" i="7"/>
  <c r="N25" i="7"/>
  <c r="N13" i="7"/>
  <c r="J11" i="7"/>
  <c r="J18" i="7"/>
  <c r="J22" i="7"/>
  <c r="J12" i="7"/>
  <c r="J19" i="7"/>
  <c r="J23" i="7"/>
  <c r="J14" i="7"/>
  <c r="J26" i="7"/>
  <c r="N18" i="7"/>
  <c r="N12" i="7"/>
  <c r="J15" i="7"/>
  <c r="N19" i="7"/>
  <c r="N23" i="7"/>
  <c r="Q5" i="7"/>
  <c r="F7" i="7"/>
  <c r="AF28" i="7"/>
  <c r="AC10" i="7"/>
  <c r="AC27" i="7"/>
  <c r="AF29" i="7"/>
  <c r="T22" i="7"/>
  <c r="AF27" i="7"/>
  <c r="T16" i="7"/>
  <c r="AC26" i="7"/>
  <c r="AI27" i="7"/>
  <c r="AF30" i="7"/>
  <c r="AI10" i="7"/>
  <c r="T17" i="7"/>
  <c r="AI9" i="7"/>
  <c r="T14" i="7"/>
  <c r="T15" i="7"/>
  <c r="AC16" i="7"/>
  <c r="AC17" i="7"/>
  <c r="AC18" i="7"/>
  <c r="AC19" i="7"/>
  <c r="AC20" i="7"/>
  <c r="AC21" i="7"/>
  <c r="AC22" i="7"/>
  <c r="AC23" i="7"/>
  <c r="AC24" i="7"/>
  <c r="AC25" i="7"/>
  <c r="AL27" i="7"/>
  <c r="W31" i="7"/>
  <c r="T20" i="7"/>
  <c r="T24" i="7"/>
  <c r="AL9" i="7"/>
  <c r="AC15" i="7"/>
  <c r="AF26" i="7"/>
  <c r="T19" i="7"/>
  <c r="T23" i="7"/>
  <c r="N7" i="7"/>
  <c r="T12" i="7"/>
  <c r="T13" i="7"/>
  <c r="AC14" i="7"/>
  <c r="AF16" i="7"/>
  <c r="AF17" i="7"/>
  <c r="AF18" i="7"/>
  <c r="AF19" i="7"/>
  <c r="AF20" i="7"/>
  <c r="AF21" i="7"/>
  <c r="AF22" i="7"/>
  <c r="AF23" i="7"/>
  <c r="AF24" i="7"/>
  <c r="AF25" i="7"/>
  <c r="AI26" i="7"/>
  <c r="AF31" i="7"/>
  <c r="T18" i="7"/>
  <c r="N11" i="7"/>
  <c r="AC13" i="7"/>
  <c r="AF15" i="7"/>
  <c r="AI16" i="7"/>
  <c r="AI17" i="7"/>
  <c r="AI18" i="7"/>
  <c r="AI19" i="7"/>
  <c r="AI20" i="7"/>
  <c r="AI21" i="7"/>
  <c r="AI22" i="7"/>
  <c r="AI23" i="7"/>
  <c r="AI24" i="7"/>
  <c r="AI25" i="7"/>
  <c r="AL26" i="7"/>
  <c r="W28" i="7"/>
  <c r="W32" i="7"/>
  <c r="T25" i="7"/>
  <c r="AL10" i="7"/>
  <c r="N8" i="7"/>
  <c r="J10" i="7"/>
  <c r="AF13" i="7"/>
  <c r="AF14" i="7"/>
  <c r="AI15" i="7"/>
  <c r="AL16" i="7"/>
  <c r="AL17" i="7"/>
  <c r="AL18" i="7"/>
  <c r="AL19" i="7"/>
  <c r="AL20" i="7"/>
  <c r="AL21" i="7"/>
  <c r="AL22" i="7"/>
  <c r="AL23" i="7"/>
  <c r="AL24" i="7"/>
  <c r="AL25" i="7"/>
  <c r="W33" i="7"/>
  <c r="T21" i="7"/>
  <c r="T11" i="7"/>
  <c r="AI13" i="7"/>
  <c r="AL15" i="7"/>
  <c r="W34" i="7"/>
  <c r="AC9" i="7"/>
  <c r="AC11" i="7"/>
  <c r="AL13" i="7"/>
  <c r="W29" i="7"/>
  <c r="J17" i="6"/>
  <c r="J15" i="6"/>
  <c r="J16" i="6"/>
  <c r="J22" i="6"/>
  <c r="J23" i="6"/>
  <c r="J18" i="6"/>
  <c r="J24" i="6"/>
  <c r="J19" i="6"/>
  <c r="J25" i="6"/>
  <c r="J14" i="6"/>
  <c r="N14" i="6"/>
  <c r="J20" i="6"/>
  <c r="J26" i="6"/>
  <c r="AF29" i="6"/>
  <c r="AE30" i="6"/>
  <c r="AE31" i="6" s="1"/>
  <c r="Q5" i="6"/>
  <c r="F7" i="6"/>
  <c r="W35" i="6"/>
  <c r="W29" i="6"/>
  <c r="W34" i="6"/>
  <c r="W33" i="6"/>
  <c r="W32" i="6"/>
  <c r="W28" i="6"/>
  <c r="W17" i="6"/>
  <c r="W31" i="6"/>
  <c r="W25" i="6"/>
  <c r="W24" i="6"/>
  <c r="W23" i="6"/>
  <c r="W22" i="6"/>
  <c r="W21" i="6"/>
  <c r="W20" i="6"/>
  <c r="W19" i="6"/>
  <c r="W18" i="6"/>
  <c r="W26" i="6"/>
  <c r="W30" i="6"/>
  <c r="W27" i="6"/>
  <c r="AF28" i="6"/>
  <c r="T26" i="6"/>
  <c r="AC27" i="6"/>
  <c r="T9" i="6"/>
  <c r="AI10" i="6"/>
  <c r="T17" i="6"/>
  <c r="T18" i="6"/>
  <c r="T19" i="6"/>
  <c r="T20" i="6"/>
  <c r="T21" i="6"/>
  <c r="T22" i="6"/>
  <c r="T23" i="6"/>
  <c r="T24" i="6"/>
  <c r="T25" i="6"/>
  <c r="AF27" i="6"/>
  <c r="AL10" i="6"/>
  <c r="AC26" i="6"/>
  <c r="AI27" i="6"/>
  <c r="AF30" i="6"/>
  <c r="AC9" i="6"/>
  <c r="J12" i="6"/>
  <c r="T14" i="6"/>
  <c r="T15" i="6"/>
  <c r="AC16" i="6"/>
  <c r="AC17" i="6"/>
  <c r="AC18" i="6"/>
  <c r="AC19" i="6"/>
  <c r="AC20" i="6"/>
  <c r="AC21" i="6"/>
  <c r="AC22" i="6"/>
  <c r="AC23" i="6"/>
  <c r="AC24" i="6"/>
  <c r="AC25" i="6"/>
  <c r="AL27" i="6"/>
  <c r="J13" i="6"/>
  <c r="AL9" i="6"/>
  <c r="AC15" i="6"/>
  <c r="AF26" i="6"/>
  <c r="T16" i="6"/>
  <c r="N7" i="6"/>
  <c r="J11" i="6"/>
  <c r="T12" i="6"/>
  <c r="T13" i="6"/>
  <c r="AC14" i="6"/>
  <c r="AF16" i="6"/>
  <c r="AF17" i="6"/>
  <c r="AF18" i="6"/>
  <c r="AF19" i="6"/>
  <c r="AF20" i="6"/>
  <c r="AF21" i="6"/>
  <c r="AF22" i="6"/>
  <c r="AF23" i="6"/>
  <c r="AF24" i="6"/>
  <c r="AF25" i="6"/>
  <c r="AI26" i="6"/>
  <c r="AF31" i="6"/>
  <c r="J8" i="6"/>
  <c r="N11" i="6"/>
  <c r="AC13" i="6"/>
  <c r="AF15" i="6"/>
  <c r="AI16" i="6"/>
  <c r="AI17" i="6"/>
  <c r="AI18" i="6"/>
  <c r="AI19" i="6"/>
  <c r="AI20" i="6"/>
  <c r="AI21" i="6"/>
  <c r="AI22" i="6"/>
  <c r="AI23" i="6"/>
  <c r="AI24" i="6"/>
  <c r="AI25" i="6"/>
  <c r="AL26" i="6"/>
  <c r="AI9" i="6"/>
  <c r="J10" i="6"/>
  <c r="AF13" i="6"/>
  <c r="AF14" i="6"/>
  <c r="AI15" i="6"/>
  <c r="AL16" i="6"/>
  <c r="AL17" i="6"/>
  <c r="AL18" i="6"/>
  <c r="AL19" i="6"/>
  <c r="AL20" i="6"/>
  <c r="AL21" i="6"/>
  <c r="AL22" i="6"/>
  <c r="AL23" i="6"/>
  <c r="AL24" i="6"/>
  <c r="AL25" i="6"/>
  <c r="AI13" i="6"/>
  <c r="AL15" i="6"/>
  <c r="T11" i="6"/>
  <c r="AC11" i="6"/>
  <c r="AL13" i="6"/>
  <c r="J10" i="5"/>
  <c r="J22" i="5"/>
  <c r="J11" i="5"/>
  <c r="J17" i="5"/>
  <c r="J23" i="5"/>
  <c r="J15" i="5"/>
  <c r="J21" i="5"/>
  <c r="J16" i="5"/>
  <c r="J13" i="5"/>
  <c r="J18" i="5"/>
  <c r="J24" i="5"/>
  <c r="J8" i="5"/>
  <c r="J14" i="5"/>
  <c r="J12" i="5"/>
  <c r="J19" i="5"/>
  <c r="J25" i="5"/>
  <c r="J9" i="5"/>
  <c r="N9" i="5"/>
  <c r="J20" i="5"/>
  <c r="W35" i="5"/>
  <c r="W29" i="5"/>
  <c r="W34" i="5"/>
  <c r="W33" i="5"/>
  <c r="W30" i="5"/>
  <c r="W32" i="5"/>
  <c r="W28" i="5"/>
  <c r="W24" i="5"/>
  <c r="W20" i="5"/>
  <c r="W25" i="5"/>
  <c r="W17" i="5"/>
  <c r="W26" i="5"/>
  <c r="W18" i="5"/>
  <c r="W31" i="5"/>
  <c r="W23" i="5"/>
  <c r="W22" i="5"/>
  <c r="W21" i="5"/>
  <c r="W19" i="5"/>
  <c r="W27" i="5"/>
  <c r="AF28" i="5"/>
  <c r="AC10" i="5"/>
  <c r="AC27" i="5"/>
  <c r="AF29" i="5"/>
  <c r="T26" i="5"/>
  <c r="AI10" i="5"/>
  <c r="T17" i="5"/>
  <c r="T21" i="5"/>
  <c r="T14" i="5"/>
  <c r="T15" i="5"/>
  <c r="AC16" i="5"/>
  <c r="AC17" i="5"/>
  <c r="AC18" i="5"/>
  <c r="AC19" i="5"/>
  <c r="AC20" i="5"/>
  <c r="AC21" i="5"/>
  <c r="AC22" i="5"/>
  <c r="AC23" i="5"/>
  <c r="AC24" i="5"/>
  <c r="AC25" i="5"/>
  <c r="AL27" i="5"/>
  <c r="AC26" i="5"/>
  <c r="AC15" i="5"/>
  <c r="AF26" i="5"/>
  <c r="AC9" i="5"/>
  <c r="T20" i="5"/>
  <c r="T24" i="5"/>
  <c r="AL10" i="5"/>
  <c r="T13" i="5"/>
  <c r="AF16" i="5"/>
  <c r="AF17" i="5"/>
  <c r="AF18" i="5"/>
  <c r="AF19" i="5"/>
  <c r="AF20" i="5"/>
  <c r="AF21" i="5"/>
  <c r="AF22" i="5"/>
  <c r="AF23" i="5"/>
  <c r="AF24" i="5"/>
  <c r="AF25" i="5"/>
  <c r="AI26" i="5"/>
  <c r="AF31" i="5"/>
  <c r="T18" i="5"/>
  <c r="T22" i="5"/>
  <c r="AF27" i="5"/>
  <c r="AL9" i="5"/>
  <c r="T12" i="5"/>
  <c r="AC14" i="5"/>
  <c r="N11" i="5"/>
  <c r="AF15" i="5"/>
  <c r="AI16" i="5"/>
  <c r="AI17" i="5"/>
  <c r="AI18" i="5"/>
  <c r="AI19" i="5"/>
  <c r="AI20" i="5"/>
  <c r="AI21" i="5"/>
  <c r="AI22" i="5"/>
  <c r="AI23" i="5"/>
  <c r="AI24" i="5"/>
  <c r="AI25" i="5"/>
  <c r="AL26" i="5"/>
  <c r="AI27" i="5"/>
  <c r="AF13" i="5"/>
  <c r="AF14" i="5"/>
  <c r="AL16" i="5"/>
  <c r="AL17" i="5"/>
  <c r="AL18" i="5"/>
  <c r="AL19" i="5"/>
  <c r="AL20" i="5"/>
  <c r="AL21" i="5"/>
  <c r="AL22" i="5"/>
  <c r="AL23" i="5"/>
  <c r="AL24" i="5"/>
  <c r="AL25" i="5"/>
  <c r="T19" i="5"/>
  <c r="T23" i="5"/>
  <c r="T25" i="5"/>
  <c r="T16" i="5"/>
  <c r="AF30" i="5"/>
  <c r="AI9" i="5"/>
  <c r="AI15" i="5"/>
  <c r="T11" i="5"/>
  <c r="AI13" i="5"/>
  <c r="J15" i="4"/>
  <c r="N9" i="4"/>
  <c r="J16" i="4"/>
  <c r="J17" i="4"/>
  <c r="J18" i="4"/>
  <c r="J10" i="4"/>
  <c r="J19" i="4"/>
  <c r="J20" i="4"/>
  <c r="J21" i="4"/>
  <c r="J23" i="4"/>
  <c r="J24" i="4"/>
  <c r="J14" i="4"/>
  <c r="J25" i="4"/>
  <c r="J26" i="4"/>
  <c r="Q5" i="4"/>
  <c r="F7" i="4"/>
  <c r="W35" i="4"/>
  <c r="W29" i="4"/>
  <c r="W33" i="4"/>
  <c r="W32" i="4"/>
  <c r="W34" i="4"/>
  <c r="W28" i="4"/>
  <c r="W25" i="4"/>
  <c r="W21" i="4"/>
  <c r="W17" i="4"/>
  <c r="W20" i="4"/>
  <c r="W26" i="4"/>
  <c r="W31" i="4"/>
  <c r="W24" i="4"/>
  <c r="W19" i="4"/>
  <c r="W23" i="4"/>
  <c r="W22" i="4"/>
  <c r="W18" i="4"/>
  <c r="W30" i="4"/>
  <c r="W27" i="4"/>
  <c r="AI11" i="4"/>
  <c r="AI12" i="4"/>
  <c r="AC10" i="4"/>
  <c r="AL11" i="4"/>
  <c r="AL12" i="4"/>
  <c r="N17" i="4"/>
  <c r="N18" i="4"/>
  <c r="N19" i="4"/>
  <c r="N20" i="4"/>
  <c r="N21" i="4"/>
  <c r="N22" i="4"/>
  <c r="N23" i="4"/>
  <c r="N24" i="4"/>
  <c r="N25" i="4"/>
  <c r="AC27" i="4"/>
  <c r="AF29" i="4"/>
  <c r="N16" i="4"/>
  <c r="T26" i="4"/>
  <c r="AC9" i="4"/>
  <c r="N14" i="4"/>
  <c r="T17" i="4"/>
  <c r="T21" i="4"/>
  <c r="T25" i="4"/>
  <c r="J12" i="4"/>
  <c r="AI27" i="4"/>
  <c r="AF30" i="4"/>
  <c r="J13" i="4"/>
  <c r="T16" i="4"/>
  <c r="N13" i="4"/>
  <c r="T14" i="4"/>
  <c r="T15" i="4"/>
  <c r="AC16" i="4"/>
  <c r="AC17" i="4"/>
  <c r="AC18" i="4"/>
  <c r="AC19" i="4"/>
  <c r="AC20" i="4"/>
  <c r="AC21" i="4"/>
  <c r="AC22" i="4"/>
  <c r="AC23" i="4"/>
  <c r="AC24" i="4"/>
  <c r="AC25" i="4"/>
  <c r="AL27" i="4"/>
  <c r="AI10" i="4"/>
  <c r="N15" i="4"/>
  <c r="T18" i="4"/>
  <c r="T19" i="4"/>
  <c r="T20" i="4"/>
  <c r="T22" i="4"/>
  <c r="T23" i="4"/>
  <c r="T24" i="4"/>
  <c r="AF27" i="4"/>
  <c r="AL10" i="4"/>
  <c r="AC26" i="4"/>
  <c r="AC15" i="4"/>
  <c r="AF26" i="4"/>
  <c r="AI9" i="4"/>
  <c r="N12" i="4"/>
  <c r="AL9" i="4"/>
  <c r="N7" i="4"/>
  <c r="J11" i="4"/>
  <c r="T12" i="4"/>
  <c r="T13" i="4"/>
  <c r="AC14" i="4"/>
  <c r="AF16" i="4"/>
  <c r="AF17" i="4"/>
  <c r="AF18" i="4"/>
  <c r="AF19" i="4"/>
  <c r="AF20" i="4"/>
  <c r="AF21" i="4"/>
  <c r="AF22" i="4"/>
  <c r="AF23" i="4"/>
  <c r="AF24" i="4"/>
  <c r="AF25" i="4"/>
  <c r="AI26" i="4"/>
  <c r="AF31" i="4"/>
  <c r="N11" i="4"/>
  <c r="AC13" i="4"/>
  <c r="AF15" i="4"/>
  <c r="AI17" i="4"/>
  <c r="AI20" i="4"/>
  <c r="AI22" i="4"/>
  <c r="AI24" i="4"/>
  <c r="AL26" i="4"/>
  <c r="AF14" i="4"/>
  <c r="AL16" i="4"/>
  <c r="AL18" i="4"/>
  <c r="AL20" i="4"/>
  <c r="AL22" i="4"/>
  <c r="N10" i="4"/>
  <c r="T11" i="4"/>
  <c r="AI13" i="4"/>
  <c r="AL15" i="4"/>
  <c r="AF28" i="4"/>
  <c r="AI16" i="4"/>
  <c r="AI18" i="4"/>
  <c r="AI19" i="4"/>
  <c r="AI21" i="4"/>
  <c r="AI23" i="4"/>
  <c r="AI25" i="4"/>
  <c r="AI15" i="4"/>
  <c r="AL17" i="4"/>
  <c r="AL19" i="4"/>
  <c r="AL21" i="4"/>
  <c r="AL23" i="4"/>
  <c r="AL24" i="4"/>
  <c r="AL25" i="4"/>
  <c r="AC11" i="4"/>
  <c r="AL13" i="4"/>
  <c r="AE14" i="3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X12" i="3"/>
  <c r="W12" i="3"/>
  <c r="V12" i="3"/>
  <c r="AF10" i="3"/>
  <c r="AC10" i="3"/>
  <c r="AF9" i="3"/>
  <c r="AL6" i="3"/>
  <c r="AI6" i="3"/>
  <c r="AC6" i="3"/>
  <c r="T6" i="3"/>
  <c r="B6" i="3"/>
  <c r="J5" i="3"/>
  <c r="B5" i="3"/>
  <c r="N4" i="3"/>
  <c r="F48" i="7" l="1"/>
  <c r="F49" i="7"/>
  <c r="F38" i="7"/>
  <c r="F39" i="7"/>
  <c r="F40" i="7"/>
  <c r="F41" i="7"/>
  <c r="F42" i="7"/>
  <c r="F43" i="7"/>
  <c r="F44" i="7"/>
  <c r="F45" i="7"/>
  <c r="F47" i="7"/>
  <c r="AQ46" i="7" s="1"/>
  <c r="F46" i="7"/>
  <c r="AQ45" i="7" s="1"/>
  <c r="Q46" i="7"/>
  <c r="Q47" i="7"/>
  <c r="Q36" i="7"/>
  <c r="Q37" i="7"/>
  <c r="Q44" i="7"/>
  <c r="Q38" i="7"/>
  <c r="Q39" i="7"/>
  <c r="Q40" i="7"/>
  <c r="Q41" i="7"/>
  <c r="Q42" i="7"/>
  <c r="Q43" i="7"/>
  <c r="Q45" i="7"/>
  <c r="Q45" i="8"/>
  <c r="Q46" i="8"/>
  <c r="Q47" i="8"/>
  <c r="Q36" i="8"/>
  <c r="Q43" i="8"/>
  <c r="Q37" i="8"/>
  <c r="Q38" i="8"/>
  <c r="Q39" i="8"/>
  <c r="Q40" i="8"/>
  <c r="Q41" i="8"/>
  <c r="Q42" i="8"/>
  <c r="Q44" i="8"/>
  <c r="Q42" i="5"/>
  <c r="Q43" i="5"/>
  <c r="Q44" i="5"/>
  <c r="Q45" i="5"/>
  <c r="Q46" i="5"/>
  <c r="Q47" i="5"/>
  <c r="Q36" i="5"/>
  <c r="Q40" i="5"/>
  <c r="Q37" i="5"/>
  <c r="Q38" i="5"/>
  <c r="Q39" i="5"/>
  <c r="Q41" i="5"/>
  <c r="F48" i="4"/>
  <c r="F49" i="4"/>
  <c r="F38" i="4"/>
  <c r="F39" i="4"/>
  <c r="F40" i="4"/>
  <c r="F41" i="4"/>
  <c r="F42" i="4"/>
  <c r="F46" i="4"/>
  <c r="F43" i="4"/>
  <c r="F44" i="4"/>
  <c r="F45" i="4"/>
  <c r="F47" i="4"/>
  <c r="Q46" i="4"/>
  <c r="Q47" i="4"/>
  <c r="Q36" i="4"/>
  <c r="Q37" i="4"/>
  <c r="Q38" i="4"/>
  <c r="Q39" i="4"/>
  <c r="Q40" i="4"/>
  <c r="Q41" i="4"/>
  <c r="Q44" i="4"/>
  <c r="Q42" i="4"/>
  <c r="Q43" i="4"/>
  <c r="Q45" i="4"/>
  <c r="F47" i="8"/>
  <c r="AQ46" i="8" s="1"/>
  <c r="F45" i="8"/>
  <c r="AQ44" i="8" s="1"/>
  <c r="F48" i="8"/>
  <c r="AQ47" i="8" s="1"/>
  <c r="F49" i="8"/>
  <c r="AQ48" i="8" s="1"/>
  <c r="F38" i="8"/>
  <c r="AQ37" i="8" s="1"/>
  <c r="F39" i="8"/>
  <c r="AQ38" i="8" s="1"/>
  <c r="F40" i="8"/>
  <c r="AQ39" i="8" s="1"/>
  <c r="F41" i="8"/>
  <c r="AQ40" i="8" s="1"/>
  <c r="F42" i="8"/>
  <c r="AQ41" i="8" s="1"/>
  <c r="F43" i="8"/>
  <c r="F44" i="8"/>
  <c r="F46" i="8"/>
  <c r="AQ45" i="8" s="1"/>
  <c r="F44" i="9"/>
  <c r="F42" i="9"/>
  <c r="F45" i="9"/>
  <c r="F46" i="9"/>
  <c r="F47" i="9"/>
  <c r="F48" i="9"/>
  <c r="F49" i="9"/>
  <c r="AQ48" i="9" s="1"/>
  <c r="F38" i="9"/>
  <c r="AQ37" i="9" s="1"/>
  <c r="F39" i="9"/>
  <c r="F40" i="9"/>
  <c r="F41" i="9"/>
  <c r="F43" i="9"/>
  <c r="Q42" i="9"/>
  <c r="Q43" i="9"/>
  <c r="Q40" i="9"/>
  <c r="Q44" i="9"/>
  <c r="Q45" i="9"/>
  <c r="Q46" i="9"/>
  <c r="Q47" i="9"/>
  <c r="Q36" i="9"/>
  <c r="Q37" i="9"/>
  <c r="Q38" i="9"/>
  <c r="Q39" i="9"/>
  <c r="Q41" i="9"/>
  <c r="F49" i="6"/>
  <c r="F38" i="6"/>
  <c r="F39" i="6"/>
  <c r="AQ38" i="6" s="1"/>
  <c r="F40" i="6"/>
  <c r="AQ39" i="6" s="1"/>
  <c r="F41" i="6"/>
  <c r="F42" i="6"/>
  <c r="F43" i="6"/>
  <c r="F44" i="6"/>
  <c r="F45" i="6"/>
  <c r="AQ44" i="6" s="1"/>
  <c r="F46" i="6"/>
  <c r="F48" i="6"/>
  <c r="F47" i="6"/>
  <c r="AQ46" i="6" s="1"/>
  <c r="Q47" i="6"/>
  <c r="Q36" i="6"/>
  <c r="Q37" i="6"/>
  <c r="Q45" i="6"/>
  <c r="Q38" i="6"/>
  <c r="Q39" i="6"/>
  <c r="Q40" i="6"/>
  <c r="Q41" i="6"/>
  <c r="Q42" i="6"/>
  <c r="Q43" i="6"/>
  <c r="Q44" i="6"/>
  <c r="Q46" i="6"/>
  <c r="W39" i="9"/>
  <c r="W41" i="9"/>
  <c r="W40" i="9"/>
  <c r="W43" i="9"/>
  <c r="W36" i="9"/>
  <c r="W37" i="9"/>
  <c r="W38" i="9"/>
  <c r="W44" i="9"/>
  <c r="W42" i="9"/>
  <c r="F32" i="9"/>
  <c r="F33" i="9"/>
  <c r="F29" i="9"/>
  <c r="F30" i="9"/>
  <c r="F31" i="9"/>
  <c r="F34" i="9"/>
  <c r="F35" i="9"/>
  <c r="F36" i="9"/>
  <c r="F37" i="9"/>
  <c r="Q33" i="9"/>
  <c r="Q32" i="9"/>
  <c r="Q34" i="9"/>
  <c r="Q35" i="9"/>
  <c r="Q29" i="9"/>
  <c r="Q30" i="9"/>
  <c r="Q27" i="9"/>
  <c r="Q28" i="9"/>
  <c r="Q31" i="9"/>
  <c r="Q32" i="8"/>
  <c r="Q34" i="8"/>
  <c r="Q28" i="8"/>
  <c r="Q33" i="8"/>
  <c r="Q35" i="8"/>
  <c r="Q27" i="8"/>
  <c r="AQ28" i="8" s="1"/>
  <c r="Q31" i="8"/>
  <c r="Q29" i="8"/>
  <c r="Q30" i="8"/>
  <c r="F31" i="8"/>
  <c r="F32" i="8"/>
  <c r="F34" i="8"/>
  <c r="AQ33" i="8" s="1"/>
  <c r="F29" i="8"/>
  <c r="F30" i="8"/>
  <c r="AQ29" i="8" s="1"/>
  <c r="F33" i="8"/>
  <c r="F35" i="8"/>
  <c r="F36" i="8"/>
  <c r="AQ35" i="8" s="1"/>
  <c r="F37" i="8"/>
  <c r="AQ36" i="8"/>
  <c r="AQ34" i="8"/>
  <c r="F29" i="7"/>
  <c r="F30" i="7"/>
  <c r="F31" i="7"/>
  <c r="F32" i="7"/>
  <c r="F33" i="7"/>
  <c r="F37" i="7"/>
  <c r="F34" i="7"/>
  <c r="AQ33" i="7" s="1"/>
  <c r="F35" i="7"/>
  <c r="AQ34" i="7" s="1"/>
  <c r="F36" i="7"/>
  <c r="AQ35" i="7" s="1"/>
  <c r="Q30" i="7"/>
  <c r="Q27" i="7"/>
  <c r="Q31" i="7"/>
  <c r="Q32" i="7"/>
  <c r="Q33" i="7"/>
  <c r="Q29" i="7"/>
  <c r="Q34" i="7"/>
  <c r="Q35" i="7"/>
  <c r="Q28" i="7"/>
  <c r="W37" i="6"/>
  <c r="W36" i="6"/>
  <c r="W42" i="6"/>
  <c r="W38" i="6"/>
  <c r="W39" i="6"/>
  <c r="W40" i="6"/>
  <c r="W43" i="6"/>
  <c r="W41" i="6"/>
  <c r="W44" i="6"/>
  <c r="F30" i="6"/>
  <c r="F31" i="6"/>
  <c r="F32" i="6"/>
  <c r="F33" i="6"/>
  <c r="F35" i="6"/>
  <c r="F36" i="6"/>
  <c r="F29" i="6"/>
  <c r="AQ28" i="6" s="1"/>
  <c r="F34" i="6"/>
  <c r="F37" i="6"/>
  <c r="Q33" i="6"/>
  <c r="Q30" i="6"/>
  <c r="Q34" i="6"/>
  <c r="Q31" i="6"/>
  <c r="Q35" i="6"/>
  <c r="Q32" i="6"/>
  <c r="Q27" i="6"/>
  <c r="Q28" i="6"/>
  <c r="Q29" i="6"/>
  <c r="F7" i="5"/>
  <c r="F31" i="5" s="1"/>
  <c r="AQ30" i="5" s="1"/>
  <c r="Q27" i="5"/>
  <c r="Q32" i="5"/>
  <c r="Q28" i="5"/>
  <c r="Q34" i="5"/>
  <c r="Q29" i="5"/>
  <c r="Q30" i="5"/>
  <c r="Q31" i="5"/>
  <c r="Q35" i="5"/>
  <c r="Q33" i="5"/>
  <c r="W53" i="4"/>
  <c r="AQ45" i="4" s="1"/>
  <c r="W56" i="4"/>
  <c r="AQ48" i="4" s="1"/>
  <c r="W54" i="4"/>
  <c r="AQ46" i="4" s="1"/>
  <c r="W55" i="4"/>
  <c r="AQ47" i="4" s="1"/>
  <c r="W45" i="4"/>
  <c r="AQ37" i="4" s="1"/>
  <c r="W46" i="4"/>
  <c r="AQ38" i="4" s="1"/>
  <c r="W47" i="4"/>
  <c r="AQ39" i="4" s="1"/>
  <c r="W48" i="4"/>
  <c r="W49" i="4"/>
  <c r="AQ41" i="4" s="1"/>
  <c r="W50" i="4"/>
  <c r="W51" i="4"/>
  <c r="AQ43" i="4" s="1"/>
  <c r="W52" i="4"/>
  <c r="AQ44" i="4" s="1"/>
  <c r="W39" i="4"/>
  <c r="W40" i="4"/>
  <c r="W41" i="4"/>
  <c r="W42" i="4"/>
  <c r="W43" i="4"/>
  <c r="W44" i="4"/>
  <c r="W36" i="4"/>
  <c r="W37" i="4"/>
  <c r="W38" i="4"/>
  <c r="Q27" i="4"/>
  <c r="Q28" i="4"/>
  <c r="Q29" i="4"/>
  <c r="Q30" i="4"/>
  <c r="Q31" i="4"/>
  <c r="Q32" i="4"/>
  <c r="Q33" i="4"/>
  <c r="Q34" i="4"/>
  <c r="Q35" i="4"/>
  <c r="F37" i="4"/>
  <c r="F36" i="4"/>
  <c r="F29" i="4"/>
  <c r="AQ28" i="4" s="1"/>
  <c r="F30" i="4"/>
  <c r="F35" i="4"/>
  <c r="F31" i="4"/>
  <c r="AQ30" i="4" s="1"/>
  <c r="F32" i="4"/>
  <c r="AQ31" i="4" s="1"/>
  <c r="F33" i="4"/>
  <c r="AQ32" i="4" s="1"/>
  <c r="F34" i="4"/>
  <c r="AQ33" i="4" s="1"/>
  <c r="F7" i="3"/>
  <c r="F33" i="3" s="1"/>
  <c r="W14" i="3"/>
  <c r="W28" i="3" s="1"/>
  <c r="T27" i="3"/>
  <c r="T29" i="3"/>
  <c r="T30" i="3"/>
  <c r="T32" i="3"/>
  <c r="T31" i="3"/>
  <c r="T33" i="3"/>
  <c r="T34" i="3"/>
  <c r="T28" i="3"/>
  <c r="T35" i="3"/>
  <c r="T36" i="3"/>
  <c r="AC12" i="3"/>
  <c r="AC35" i="3"/>
  <c r="AC36" i="3"/>
  <c r="AC31" i="3"/>
  <c r="AC28" i="3"/>
  <c r="AC29" i="3"/>
  <c r="AC30" i="3"/>
  <c r="AC34" i="3"/>
  <c r="AC32" i="3"/>
  <c r="AC33" i="3"/>
  <c r="AI12" i="3"/>
  <c r="AL30" i="3"/>
  <c r="AI33" i="3"/>
  <c r="AF40" i="3"/>
  <c r="AI35" i="3"/>
  <c r="AI36" i="3"/>
  <c r="AL31" i="3"/>
  <c r="AI34" i="3"/>
  <c r="AL32" i="3"/>
  <c r="AL33" i="3"/>
  <c r="AL34" i="3"/>
  <c r="AF32" i="3"/>
  <c r="AL35" i="3"/>
  <c r="AF33" i="3"/>
  <c r="AF35" i="3"/>
  <c r="AF36" i="3"/>
  <c r="AI30" i="3"/>
  <c r="AI32" i="3"/>
  <c r="AL36" i="3"/>
  <c r="AF34" i="3"/>
  <c r="AI28" i="3"/>
  <c r="AI29" i="3"/>
  <c r="AF37" i="3"/>
  <c r="AL28" i="3"/>
  <c r="AI31" i="3"/>
  <c r="AF38" i="3"/>
  <c r="AL29" i="3"/>
  <c r="AF39" i="3"/>
  <c r="N8" i="3"/>
  <c r="N32" i="3"/>
  <c r="N33" i="3"/>
  <c r="N29" i="3"/>
  <c r="N34" i="3"/>
  <c r="N27" i="3"/>
  <c r="N26" i="3"/>
  <c r="N28" i="3"/>
  <c r="N30" i="3"/>
  <c r="N31" i="3"/>
  <c r="J9" i="3"/>
  <c r="J34" i="3"/>
  <c r="J27" i="3"/>
  <c r="J28" i="3"/>
  <c r="J29" i="3"/>
  <c r="J33" i="3"/>
  <c r="J30" i="3"/>
  <c r="J31" i="3"/>
  <c r="J32" i="3"/>
  <c r="J35" i="3"/>
  <c r="F32" i="3"/>
  <c r="F34" i="3"/>
  <c r="F35" i="3"/>
  <c r="AI11" i="3"/>
  <c r="AC27" i="3"/>
  <c r="AL14" i="3"/>
  <c r="AI14" i="3"/>
  <c r="T10" i="3"/>
  <c r="F26" i="9"/>
  <c r="F25" i="9"/>
  <c r="F24" i="9"/>
  <c r="F23" i="9"/>
  <c r="F22" i="9"/>
  <c r="F21" i="9"/>
  <c r="F20" i="9"/>
  <c r="F19" i="9"/>
  <c r="F18" i="9"/>
  <c r="F17" i="9"/>
  <c r="F27" i="9"/>
  <c r="F10" i="9"/>
  <c r="F28" i="9"/>
  <c r="F11" i="9"/>
  <c r="F13" i="9"/>
  <c r="F12" i="9"/>
  <c r="F15" i="9"/>
  <c r="F14" i="9"/>
  <c r="F16" i="9"/>
  <c r="Q10" i="9"/>
  <c r="Q8" i="9"/>
  <c r="Q11" i="9"/>
  <c r="Q13" i="9"/>
  <c r="Q12" i="9"/>
  <c r="Q15" i="9"/>
  <c r="Q14" i="9"/>
  <c r="Q16" i="9"/>
  <c r="Q25" i="9"/>
  <c r="Q24" i="9"/>
  <c r="Q23" i="9"/>
  <c r="Q22" i="9"/>
  <c r="Q21" i="9"/>
  <c r="Q20" i="9"/>
  <c r="Q19" i="9"/>
  <c r="Q18" i="9"/>
  <c r="Q17" i="9"/>
  <c r="Q26" i="9"/>
  <c r="Q9" i="9"/>
  <c r="F26" i="8"/>
  <c r="F25" i="8"/>
  <c r="F24" i="8"/>
  <c r="F23" i="8"/>
  <c r="F22" i="8"/>
  <c r="F21" i="8"/>
  <c r="F20" i="8"/>
  <c r="F19" i="8"/>
  <c r="F18" i="8"/>
  <c r="F17" i="8"/>
  <c r="F27" i="8"/>
  <c r="F12" i="8"/>
  <c r="F10" i="8"/>
  <c r="F28" i="8"/>
  <c r="F13" i="8"/>
  <c r="F11" i="8"/>
  <c r="F15" i="8"/>
  <c r="F16" i="8"/>
  <c r="F14" i="8"/>
  <c r="Q10" i="8"/>
  <c r="Q25" i="8"/>
  <c r="Q19" i="8"/>
  <c r="Q26" i="8"/>
  <c r="Q9" i="8"/>
  <c r="Q8" i="8"/>
  <c r="Q18" i="8"/>
  <c r="Q11" i="8"/>
  <c r="Q23" i="8"/>
  <c r="Q24" i="8"/>
  <c r="Q22" i="8"/>
  <c r="Q13" i="8"/>
  <c r="Q12" i="8"/>
  <c r="Q20" i="8"/>
  <c r="Q15" i="8"/>
  <c r="Q14" i="8"/>
  <c r="Q16" i="8"/>
  <c r="Q17" i="8"/>
  <c r="Q21" i="8"/>
  <c r="F26" i="7"/>
  <c r="F25" i="7"/>
  <c r="F24" i="7"/>
  <c r="F23" i="7"/>
  <c r="F22" i="7"/>
  <c r="F21" i="7"/>
  <c r="F20" i="7"/>
  <c r="F19" i="7"/>
  <c r="F18" i="7"/>
  <c r="F17" i="7"/>
  <c r="F27" i="7"/>
  <c r="F10" i="7"/>
  <c r="F28" i="7"/>
  <c r="F12" i="7"/>
  <c r="F11" i="7"/>
  <c r="F13" i="7"/>
  <c r="F15" i="7"/>
  <c r="F14" i="7"/>
  <c r="F16" i="7"/>
  <c r="Q10" i="7"/>
  <c r="Q15" i="7"/>
  <c r="Q24" i="7"/>
  <c r="Q20" i="7"/>
  <c r="Q8" i="7"/>
  <c r="Q14" i="7"/>
  <c r="Q25" i="7"/>
  <c r="Q18" i="7"/>
  <c r="Q11" i="7"/>
  <c r="Q16" i="7"/>
  <c r="Q22" i="7"/>
  <c r="Q19" i="7"/>
  <c r="Q21" i="7"/>
  <c r="Q17" i="7"/>
  <c r="Q13" i="7"/>
  <c r="Q12" i="7"/>
  <c r="Q23" i="7"/>
  <c r="Q26" i="7"/>
  <c r="Q9" i="7"/>
  <c r="F26" i="6"/>
  <c r="F25" i="6"/>
  <c r="F24" i="6"/>
  <c r="F23" i="6"/>
  <c r="F22" i="6"/>
  <c r="F21" i="6"/>
  <c r="F20" i="6"/>
  <c r="F19" i="6"/>
  <c r="AQ18" i="6" s="1"/>
  <c r="F18" i="6"/>
  <c r="F17" i="6"/>
  <c r="AQ16" i="6" s="1"/>
  <c r="F12" i="6"/>
  <c r="F14" i="6"/>
  <c r="F16" i="6"/>
  <c r="F27" i="6"/>
  <c r="F10" i="6"/>
  <c r="F28" i="6"/>
  <c r="F11" i="6"/>
  <c r="F13" i="6"/>
  <c r="F15" i="6"/>
  <c r="Q10" i="6"/>
  <c r="Q26" i="6"/>
  <c r="Q8" i="6"/>
  <c r="Q21" i="6"/>
  <c r="Q9" i="6"/>
  <c r="Q11" i="6"/>
  <c r="Q14" i="6"/>
  <c r="Q18" i="6"/>
  <c r="Q17" i="6"/>
  <c r="Q13" i="6"/>
  <c r="Q12" i="6"/>
  <c r="Q19" i="6"/>
  <c r="Q15" i="6"/>
  <c r="Q16" i="6"/>
  <c r="Q25" i="6"/>
  <c r="Q24" i="6"/>
  <c r="Q23" i="6"/>
  <c r="Q22" i="6"/>
  <c r="Q20" i="6"/>
  <c r="F20" i="5"/>
  <c r="F14" i="5"/>
  <c r="Q8" i="5"/>
  <c r="Q23" i="5"/>
  <c r="Q10" i="5"/>
  <c r="Q11" i="5"/>
  <c r="Q15" i="5"/>
  <c r="Q21" i="5"/>
  <c r="Q22" i="5"/>
  <c r="Q16" i="5"/>
  <c r="Q19" i="5"/>
  <c r="Q13" i="5"/>
  <c r="Q12" i="5"/>
  <c r="Q25" i="5"/>
  <c r="Q18" i="5"/>
  <c r="Q14" i="5"/>
  <c r="Q20" i="5"/>
  <c r="Q17" i="5"/>
  <c r="Q24" i="5"/>
  <c r="Q26" i="5"/>
  <c r="Q9" i="5"/>
  <c r="F26" i="4"/>
  <c r="F25" i="4"/>
  <c r="F24" i="4"/>
  <c r="F23" i="4"/>
  <c r="F22" i="4"/>
  <c r="F21" i="4"/>
  <c r="F20" i="4"/>
  <c r="F19" i="4"/>
  <c r="F18" i="4"/>
  <c r="F17" i="4"/>
  <c r="F27" i="4"/>
  <c r="F10" i="4"/>
  <c r="F28" i="4"/>
  <c r="F11" i="4"/>
  <c r="F13" i="4"/>
  <c r="F12" i="4"/>
  <c r="F15" i="4"/>
  <c r="AQ14" i="4" s="1"/>
  <c r="F14" i="4"/>
  <c r="F16" i="4"/>
  <c r="Q10" i="4"/>
  <c r="Q11" i="4"/>
  <c r="Q8" i="4"/>
  <c r="Q12" i="4"/>
  <c r="Q14" i="4"/>
  <c r="Q13" i="4"/>
  <c r="Q15" i="4"/>
  <c r="Q16" i="4"/>
  <c r="Q25" i="4"/>
  <c r="Q24" i="4"/>
  <c r="Q23" i="4"/>
  <c r="Q22" i="4"/>
  <c r="Q21" i="4"/>
  <c r="Q20" i="4"/>
  <c r="Q19" i="4"/>
  <c r="Q18" i="4"/>
  <c r="Q17" i="4"/>
  <c r="Q26" i="4"/>
  <c r="Q9" i="4"/>
  <c r="J21" i="3"/>
  <c r="N15" i="3"/>
  <c r="J22" i="3"/>
  <c r="N22" i="3"/>
  <c r="J17" i="3"/>
  <c r="J23" i="3"/>
  <c r="N17" i="3"/>
  <c r="N23" i="3"/>
  <c r="J15" i="3"/>
  <c r="N21" i="3"/>
  <c r="N12" i="3"/>
  <c r="J18" i="3"/>
  <c r="J24" i="3"/>
  <c r="J16" i="3"/>
  <c r="N16" i="3"/>
  <c r="N18" i="3"/>
  <c r="N24" i="3"/>
  <c r="N9" i="3"/>
  <c r="N13" i="3"/>
  <c r="J19" i="3"/>
  <c r="J25" i="3"/>
  <c r="J14" i="3"/>
  <c r="N19" i="3"/>
  <c r="N25" i="3"/>
  <c r="N10" i="3"/>
  <c r="N14" i="3"/>
  <c r="J20" i="3"/>
  <c r="J26" i="3"/>
  <c r="N20" i="3"/>
  <c r="Q5" i="3"/>
  <c r="W35" i="3"/>
  <c r="W29" i="3"/>
  <c r="W34" i="3"/>
  <c r="W33" i="3"/>
  <c r="W31" i="3"/>
  <c r="W22" i="3"/>
  <c r="W18" i="3"/>
  <c r="W32" i="3"/>
  <c r="W19" i="3"/>
  <c r="W26" i="3"/>
  <c r="W24" i="3"/>
  <c r="W20" i="3"/>
  <c r="W17" i="3"/>
  <c r="W27" i="3"/>
  <c r="W25" i="3"/>
  <c r="W21" i="3"/>
  <c r="W30" i="3"/>
  <c r="AF28" i="3"/>
  <c r="T26" i="3"/>
  <c r="AL12" i="3"/>
  <c r="AI10" i="3"/>
  <c r="T18" i="3"/>
  <c r="T20" i="3"/>
  <c r="T22" i="3"/>
  <c r="T24" i="3"/>
  <c r="AF27" i="3"/>
  <c r="AL10" i="3"/>
  <c r="T16" i="3"/>
  <c r="AI9" i="3"/>
  <c r="T14" i="3"/>
  <c r="AC25" i="3"/>
  <c r="AC15" i="3"/>
  <c r="J13" i="3"/>
  <c r="AI27" i="3"/>
  <c r="AC17" i="3"/>
  <c r="AC20" i="3"/>
  <c r="AC23" i="3"/>
  <c r="AL27" i="3"/>
  <c r="AL9" i="3"/>
  <c r="AF26" i="3"/>
  <c r="N7" i="3"/>
  <c r="J11" i="3"/>
  <c r="T12" i="3"/>
  <c r="T13" i="3"/>
  <c r="AC14" i="3"/>
  <c r="AF16" i="3"/>
  <c r="AF17" i="3"/>
  <c r="AF18" i="3"/>
  <c r="AF19" i="3"/>
  <c r="AF20" i="3"/>
  <c r="AF21" i="3"/>
  <c r="AF22" i="3"/>
  <c r="AF23" i="3"/>
  <c r="AF24" i="3"/>
  <c r="AF25" i="3"/>
  <c r="AI26" i="3"/>
  <c r="AF31" i="3"/>
  <c r="AL11" i="3"/>
  <c r="AF29" i="3"/>
  <c r="T9" i="3"/>
  <c r="AC9" i="3"/>
  <c r="T17" i="3"/>
  <c r="T19" i="3"/>
  <c r="T21" i="3"/>
  <c r="T23" i="3"/>
  <c r="T25" i="3"/>
  <c r="J12" i="3"/>
  <c r="AF30" i="3"/>
  <c r="T15" i="3"/>
  <c r="AC18" i="3"/>
  <c r="AC22" i="3"/>
  <c r="AF15" i="3"/>
  <c r="AI16" i="3"/>
  <c r="AI17" i="3"/>
  <c r="AI18" i="3"/>
  <c r="AI19" i="3"/>
  <c r="AI20" i="3"/>
  <c r="AI21" i="3"/>
  <c r="AI22" i="3"/>
  <c r="AI23" i="3"/>
  <c r="AI24" i="3"/>
  <c r="AI25" i="3"/>
  <c r="AL26" i="3"/>
  <c r="AC26" i="3"/>
  <c r="AC16" i="3"/>
  <c r="AC19" i="3"/>
  <c r="AC21" i="3"/>
  <c r="AC24" i="3"/>
  <c r="J8" i="3"/>
  <c r="N11" i="3"/>
  <c r="AC13" i="3"/>
  <c r="J10" i="3"/>
  <c r="AF13" i="3"/>
  <c r="AF14" i="3"/>
  <c r="AI15" i="3"/>
  <c r="AL16" i="3"/>
  <c r="AL17" i="3"/>
  <c r="AL18" i="3"/>
  <c r="AL19" i="3"/>
  <c r="AL20" i="3"/>
  <c r="AL21" i="3"/>
  <c r="AL22" i="3"/>
  <c r="AL23" i="3"/>
  <c r="AL24" i="3"/>
  <c r="AL25" i="3"/>
  <c r="T11" i="3"/>
  <c r="AI13" i="3"/>
  <c r="AL15" i="3"/>
  <c r="AC11" i="3"/>
  <c r="AL13" i="3"/>
  <c r="F19" i="5" l="1"/>
  <c r="AQ36" i="4"/>
  <c r="F35" i="5"/>
  <c r="F15" i="5"/>
  <c r="F21" i="5"/>
  <c r="AQ37" i="6"/>
  <c r="AQ47" i="9"/>
  <c r="AQ44" i="7"/>
  <c r="F22" i="5"/>
  <c r="AQ19" i="6"/>
  <c r="F42" i="3"/>
  <c r="AQ41" i="3" s="1"/>
  <c r="F43" i="3"/>
  <c r="AQ42" i="3" s="1"/>
  <c r="F44" i="3"/>
  <c r="F45" i="3"/>
  <c r="F46" i="3"/>
  <c r="F47" i="3"/>
  <c r="F38" i="3"/>
  <c r="F39" i="3"/>
  <c r="F48" i="3"/>
  <c r="F49" i="3"/>
  <c r="F41" i="3"/>
  <c r="F40" i="3"/>
  <c r="AQ48" i="6"/>
  <c r="AQ46" i="9"/>
  <c r="AQ43" i="7"/>
  <c r="F11" i="5"/>
  <c r="AQ10" i="5" s="1"/>
  <c r="F23" i="5"/>
  <c r="AQ22" i="5" s="1"/>
  <c r="AQ9" i="9"/>
  <c r="F31" i="3"/>
  <c r="F32" i="5"/>
  <c r="AQ31" i="5" s="1"/>
  <c r="AQ45" i="9"/>
  <c r="AQ42" i="7"/>
  <c r="F16" i="5"/>
  <c r="F24" i="5"/>
  <c r="F30" i="3"/>
  <c r="AQ36" i="7"/>
  <c r="AQ47" i="6"/>
  <c r="AQ44" i="9"/>
  <c r="AQ41" i="7"/>
  <c r="F44" i="5"/>
  <c r="AQ43" i="5" s="1"/>
  <c r="F45" i="5"/>
  <c r="AQ44" i="5" s="1"/>
  <c r="F42" i="5"/>
  <c r="AQ41" i="5" s="1"/>
  <c r="F46" i="5"/>
  <c r="AQ45" i="5" s="1"/>
  <c r="F47" i="5"/>
  <c r="AQ46" i="5" s="1"/>
  <c r="F48" i="5"/>
  <c r="AQ47" i="5" s="1"/>
  <c r="F49" i="5"/>
  <c r="AQ48" i="5" s="1"/>
  <c r="F38" i="5"/>
  <c r="AQ37" i="5" s="1"/>
  <c r="F39" i="5"/>
  <c r="AQ38" i="5" s="1"/>
  <c r="F40" i="5"/>
  <c r="AQ39" i="5" s="1"/>
  <c r="F41" i="5"/>
  <c r="AQ40" i="5" s="1"/>
  <c r="F43" i="5"/>
  <c r="AQ42" i="5" s="1"/>
  <c r="F12" i="5"/>
  <c r="AQ9" i="4"/>
  <c r="F28" i="5"/>
  <c r="AQ27" i="5" s="1"/>
  <c r="F25" i="5"/>
  <c r="F29" i="5"/>
  <c r="AQ45" i="6"/>
  <c r="AQ41" i="9"/>
  <c r="AQ40" i="7"/>
  <c r="F30" i="5"/>
  <c r="AQ43" i="9"/>
  <c r="AQ39" i="7"/>
  <c r="F10" i="5"/>
  <c r="F13" i="5"/>
  <c r="F34" i="5"/>
  <c r="AQ43" i="6"/>
  <c r="AQ42" i="9"/>
  <c r="AQ38" i="7"/>
  <c r="F27" i="5"/>
  <c r="AQ15" i="9"/>
  <c r="F29" i="3"/>
  <c r="AQ42" i="4"/>
  <c r="F33" i="5"/>
  <c r="AQ42" i="6"/>
  <c r="AQ40" i="9"/>
  <c r="AQ37" i="7"/>
  <c r="F26" i="5"/>
  <c r="AQ13" i="6"/>
  <c r="F36" i="3"/>
  <c r="F37" i="5"/>
  <c r="AQ30" i="8"/>
  <c r="AQ41" i="6"/>
  <c r="AQ39" i="9"/>
  <c r="AQ43" i="8"/>
  <c r="AQ48" i="7"/>
  <c r="Q40" i="3"/>
  <c r="Q42" i="3"/>
  <c r="Q43" i="3"/>
  <c r="Q44" i="3"/>
  <c r="Q45" i="3"/>
  <c r="Q36" i="3"/>
  <c r="Q46" i="3"/>
  <c r="Q47" i="3"/>
  <c r="Q37" i="3"/>
  <c r="Q38" i="3"/>
  <c r="Q39" i="3"/>
  <c r="Q41" i="3"/>
  <c r="F17" i="5"/>
  <c r="F18" i="5"/>
  <c r="AQ17" i="5" s="1"/>
  <c r="AQ11" i="6"/>
  <c r="F37" i="3"/>
  <c r="AQ36" i="3" s="1"/>
  <c r="AQ35" i="4"/>
  <c r="AQ40" i="4"/>
  <c r="F36" i="5"/>
  <c r="AQ35" i="5" s="1"/>
  <c r="AQ40" i="6"/>
  <c r="AQ38" i="9"/>
  <c r="AQ42" i="8"/>
  <c r="AQ47" i="7"/>
  <c r="AQ36" i="9"/>
  <c r="AQ30" i="9"/>
  <c r="AQ35" i="9"/>
  <c r="AQ34" i="9"/>
  <c r="AQ33" i="9"/>
  <c r="AQ29" i="9"/>
  <c r="AQ28" i="9"/>
  <c r="AQ32" i="9"/>
  <c r="AQ31" i="9"/>
  <c r="AQ31" i="8"/>
  <c r="AQ11" i="8"/>
  <c r="AQ32" i="8"/>
  <c r="AQ26" i="8"/>
  <c r="AQ17" i="7"/>
  <c r="AQ32" i="7"/>
  <c r="AQ31" i="7"/>
  <c r="AQ30" i="7"/>
  <c r="AQ29" i="7"/>
  <c r="AQ28" i="7"/>
  <c r="AQ36" i="6"/>
  <c r="AQ33" i="6"/>
  <c r="AQ32" i="6"/>
  <c r="AQ14" i="6"/>
  <c r="AQ35" i="6"/>
  <c r="AQ34" i="6"/>
  <c r="AQ31" i="6"/>
  <c r="AQ30" i="6"/>
  <c r="AQ29" i="6"/>
  <c r="AQ13" i="5"/>
  <c r="AQ14" i="5"/>
  <c r="AQ28" i="5"/>
  <c r="AQ29" i="5"/>
  <c r="AQ33" i="5"/>
  <c r="AQ26" i="5"/>
  <c r="AQ32" i="5"/>
  <c r="AQ36" i="5"/>
  <c r="AQ34" i="5"/>
  <c r="AQ34" i="4"/>
  <c r="AQ17" i="4"/>
  <c r="AQ29" i="4"/>
  <c r="W23" i="3"/>
  <c r="W43" i="3"/>
  <c r="W44" i="3"/>
  <c r="W38" i="3"/>
  <c r="W36" i="3"/>
  <c r="W40" i="3"/>
  <c r="W37" i="3"/>
  <c r="W39" i="3"/>
  <c r="W41" i="3"/>
  <c r="W42" i="3"/>
  <c r="Q31" i="3"/>
  <c r="AQ32" i="3" s="1"/>
  <c r="Q32" i="3"/>
  <c r="AQ33" i="3" s="1"/>
  <c r="Q33" i="3"/>
  <c r="Q34" i="3"/>
  <c r="AQ35" i="3" s="1"/>
  <c r="Q35" i="3"/>
  <c r="Q28" i="3"/>
  <c r="Q30" i="3"/>
  <c r="Q27" i="3"/>
  <c r="AQ28" i="3" s="1"/>
  <c r="Q29" i="3"/>
  <c r="AQ30" i="3" s="1"/>
  <c r="AQ26" i="9"/>
  <c r="AQ16" i="9"/>
  <c r="AQ17" i="9"/>
  <c r="AQ18" i="8"/>
  <c r="AQ19" i="8"/>
  <c r="AQ9" i="7"/>
  <c r="AQ26" i="7"/>
  <c r="AQ16" i="7"/>
  <c r="AQ15" i="7"/>
  <c r="AQ19" i="7"/>
  <c r="AQ12" i="7"/>
  <c r="AQ22" i="7"/>
  <c r="AQ12" i="6"/>
  <c r="AQ23" i="6"/>
  <c r="AQ12" i="5"/>
  <c r="AQ26" i="4"/>
  <c r="AQ16" i="4"/>
  <c r="AQ18" i="9"/>
  <c r="AQ19" i="9"/>
  <c r="AQ13" i="9"/>
  <c r="AQ20" i="9"/>
  <c r="AQ14" i="9"/>
  <c r="AQ21" i="9"/>
  <c r="AQ11" i="9"/>
  <c r="AQ22" i="9"/>
  <c r="AQ12" i="9"/>
  <c r="AQ23" i="9"/>
  <c r="AQ10" i="9"/>
  <c r="AQ24" i="9"/>
  <c r="AQ27" i="9"/>
  <c r="AQ25" i="9"/>
  <c r="AQ16" i="8"/>
  <c r="AQ17" i="8"/>
  <c r="AQ13" i="8"/>
  <c r="AQ15" i="8"/>
  <c r="AQ20" i="8"/>
  <c r="AQ14" i="8"/>
  <c r="AQ21" i="8"/>
  <c r="AQ10" i="8"/>
  <c r="AQ22" i="8"/>
  <c r="AQ12" i="8"/>
  <c r="AQ23" i="8"/>
  <c r="AQ27" i="8"/>
  <c r="AQ24" i="8"/>
  <c r="AQ9" i="8"/>
  <c r="AQ25" i="8"/>
  <c r="AQ18" i="7"/>
  <c r="AQ13" i="7"/>
  <c r="AQ20" i="7"/>
  <c r="AQ14" i="7"/>
  <c r="AQ21" i="7"/>
  <c r="AQ10" i="7"/>
  <c r="AQ23" i="7"/>
  <c r="AQ11" i="7"/>
  <c r="AQ24" i="7"/>
  <c r="AQ27" i="7"/>
  <c r="AQ25" i="7"/>
  <c r="AQ17" i="6"/>
  <c r="AQ20" i="6"/>
  <c r="AQ10" i="6"/>
  <c r="AQ21" i="6"/>
  <c r="AQ27" i="6"/>
  <c r="AQ22" i="6"/>
  <c r="AQ9" i="6"/>
  <c r="AQ26" i="6"/>
  <c r="AQ24" i="6"/>
  <c r="AQ15" i="6"/>
  <c r="AQ25" i="6"/>
  <c r="AQ20" i="5"/>
  <c r="AQ11" i="5"/>
  <c r="AQ21" i="5"/>
  <c r="AQ18" i="5"/>
  <c r="AQ19" i="5"/>
  <c r="AQ15" i="5"/>
  <c r="AQ23" i="5"/>
  <c r="AQ24" i="5"/>
  <c r="AQ16" i="5"/>
  <c r="AQ9" i="5"/>
  <c r="AQ25" i="5"/>
  <c r="AQ18" i="4"/>
  <c r="AQ15" i="4"/>
  <c r="AQ19" i="4"/>
  <c r="AQ13" i="4"/>
  <c r="AQ20" i="4"/>
  <c r="AQ21" i="4"/>
  <c r="AQ11" i="4"/>
  <c r="AQ22" i="4"/>
  <c r="AQ12" i="4"/>
  <c r="AQ23" i="4"/>
  <c r="AQ10" i="4"/>
  <c r="AQ24" i="4"/>
  <c r="AQ27" i="4"/>
  <c r="AQ25" i="4"/>
  <c r="F26" i="3"/>
  <c r="F25" i="3"/>
  <c r="F24" i="3"/>
  <c r="F23" i="3"/>
  <c r="F22" i="3"/>
  <c r="F21" i="3"/>
  <c r="F20" i="3"/>
  <c r="F19" i="3"/>
  <c r="F18" i="3"/>
  <c r="F17" i="3"/>
  <c r="F27" i="3"/>
  <c r="F10" i="3"/>
  <c r="F13" i="3"/>
  <c r="F12" i="3"/>
  <c r="F14" i="3"/>
  <c r="F28" i="3"/>
  <c r="F11" i="3"/>
  <c r="F15" i="3"/>
  <c r="F16" i="3"/>
  <c r="Q10" i="3"/>
  <c r="Q8" i="3"/>
  <c r="Q11" i="3"/>
  <c r="Q14" i="3"/>
  <c r="Q15" i="3"/>
  <c r="Q9" i="3"/>
  <c r="Q13" i="3"/>
  <c r="Q12" i="3"/>
  <c r="Q16" i="3"/>
  <c r="Q26" i="3"/>
  <c r="Q25" i="3"/>
  <c r="Q24" i="3"/>
  <c r="Q23" i="3"/>
  <c r="Q22" i="3"/>
  <c r="Q21" i="3"/>
  <c r="Q20" i="3"/>
  <c r="Q19" i="3"/>
  <c r="Q18" i="3"/>
  <c r="Q17" i="3"/>
  <c r="AL6" i="1"/>
  <c r="AI6" i="1"/>
  <c r="AE15" i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14" i="1"/>
  <c r="AF10" i="1"/>
  <c r="AF9" i="1"/>
  <c r="AQ39" i="3" l="1"/>
  <c r="AQ40" i="3"/>
  <c r="AQ48" i="3"/>
  <c r="AR8" i="7"/>
  <c r="AS3" i="7" s="1"/>
  <c r="AQ47" i="3"/>
  <c r="AQ38" i="3"/>
  <c r="AQ37" i="3"/>
  <c r="AQ46" i="3"/>
  <c r="AQ45" i="3"/>
  <c r="AQ44" i="3"/>
  <c r="AQ43" i="3"/>
  <c r="AR8" i="9"/>
  <c r="AS3" i="9" s="1"/>
  <c r="AR8" i="8"/>
  <c r="AS3" i="8" s="1"/>
  <c r="AR8" i="6"/>
  <c r="AS3" i="6" s="1"/>
  <c r="AR8" i="5"/>
  <c r="AS3" i="5" s="1"/>
  <c r="AR8" i="4"/>
  <c r="AS3" i="4" s="1"/>
  <c r="AQ31" i="3"/>
  <c r="AQ29" i="3"/>
  <c r="AQ34" i="3"/>
  <c r="AQ18" i="3"/>
  <c r="AQ19" i="3"/>
  <c r="AQ14" i="3"/>
  <c r="AQ10" i="3"/>
  <c r="AQ9" i="3"/>
  <c r="AL16" i="1"/>
  <c r="AL29" i="1"/>
  <c r="AI32" i="1"/>
  <c r="AF39" i="1"/>
  <c r="AL30" i="1"/>
  <c r="AI33" i="1"/>
  <c r="AF40" i="1"/>
  <c r="AL31" i="1"/>
  <c r="AI34" i="1"/>
  <c r="AL32" i="1"/>
  <c r="AI35" i="1"/>
  <c r="AL33" i="1"/>
  <c r="AI36" i="1"/>
  <c r="AI30" i="1"/>
  <c r="AL34" i="1"/>
  <c r="AF32" i="1"/>
  <c r="AL35" i="1"/>
  <c r="AF33" i="1"/>
  <c r="AL36" i="1"/>
  <c r="AF34" i="1"/>
  <c r="AI28" i="1"/>
  <c r="AF35" i="1"/>
  <c r="AF37" i="1"/>
  <c r="AF38" i="1"/>
  <c r="AF36" i="1"/>
  <c r="AI31" i="1"/>
  <c r="AI29" i="1"/>
  <c r="AL28" i="1"/>
  <c r="AQ26" i="3"/>
  <c r="AQ17" i="3"/>
  <c r="AL26" i="1"/>
  <c r="AF15" i="1"/>
  <c r="AL14" i="1"/>
  <c r="AF25" i="1"/>
  <c r="AL15" i="1"/>
  <c r="AF14" i="1"/>
  <c r="AL24" i="1"/>
  <c r="AI19" i="1"/>
  <c r="AF26" i="1"/>
  <c r="AL13" i="1"/>
  <c r="AI9" i="1"/>
  <c r="AI15" i="1"/>
  <c r="AF21" i="1"/>
  <c r="AI26" i="1"/>
  <c r="AL20" i="1"/>
  <c r="AL23" i="1"/>
  <c r="AF22" i="1"/>
  <c r="AF19" i="1"/>
  <c r="AF27" i="1"/>
  <c r="AI17" i="1"/>
  <c r="AL12" i="1"/>
  <c r="AL11" i="1"/>
  <c r="AL22" i="1"/>
  <c r="AI13" i="1"/>
  <c r="AI12" i="1"/>
  <c r="AF31" i="1"/>
  <c r="AI11" i="1"/>
  <c r="AF30" i="1"/>
  <c r="AF18" i="1"/>
  <c r="AI22" i="1"/>
  <c r="AI10" i="1"/>
  <c r="AL18" i="1"/>
  <c r="AL27" i="1"/>
  <c r="AI18" i="1"/>
  <c r="AI16" i="1"/>
  <c r="AF23" i="1"/>
  <c r="AL10" i="1"/>
  <c r="AI25" i="1"/>
  <c r="AF20" i="1"/>
  <c r="AI23" i="1"/>
  <c r="AF29" i="1"/>
  <c r="AF17" i="1"/>
  <c r="AI21" i="1"/>
  <c r="AL17" i="1"/>
  <c r="AL25" i="1"/>
  <c r="AF24" i="1"/>
  <c r="AI27" i="1"/>
  <c r="AI14" i="1"/>
  <c r="AL21" i="1"/>
  <c r="AF13" i="1"/>
  <c r="AI24" i="1"/>
  <c r="AL19" i="1"/>
  <c r="AF28" i="1"/>
  <c r="AF16" i="1"/>
  <c r="AI20" i="1"/>
  <c r="AL9" i="1"/>
  <c r="AQ20" i="3"/>
  <c r="AQ21" i="3"/>
  <c r="AQ27" i="3"/>
  <c r="AQ22" i="3"/>
  <c r="AQ16" i="3"/>
  <c r="AQ15" i="3"/>
  <c r="AQ13" i="3"/>
  <c r="AQ23" i="3"/>
  <c r="AQ11" i="3"/>
  <c r="AQ24" i="3"/>
  <c r="AQ12" i="3"/>
  <c r="AQ25" i="3"/>
  <c r="AC11" i="1"/>
  <c r="AC12" i="1"/>
  <c r="AC6" i="1"/>
  <c r="AC13" i="1" s="1"/>
  <c r="AC23" i="1" l="1"/>
  <c r="AC22" i="1"/>
  <c r="AC21" i="1"/>
  <c r="AC19" i="1"/>
  <c r="AC20" i="1"/>
  <c r="AC18" i="1"/>
  <c r="AR8" i="3"/>
  <c r="AS3" i="3" s="1"/>
  <c r="AC14" i="1"/>
  <c r="AC36" i="1"/>
  <c r="AC28" i="1"/>
  <c r="AC29" i="1"/>
  <c r="AC30" i="1"/>
  <c r="AC31" i="1"/>
  <c r="AC34" i="1"/>
  <c r="AC35" i="1"/>
  <c r="AC33" i="1"/>
  <c r="AC32" i="1"/>
  <c r="AC10" i="1"/>
  <c r="AC25" i="1"/>
  <c r="AC24" i="1"/>
  <c r="AC17" i="1"/>
  <c r="AC9" i="1"/>
  <c r="AC16" i="1"/>
  <c r="AC27" i="1"/>
  <c r="AC15" i="1"/>
  <c r="AC26" i="1"/>
  <c r="X12" i="1"/>
  <c r="W12" i="1"/>
  <c r="V12" i="1"/>
  <c r="N4" i="1"/>
  <c r="N46" i="1" l="1"/>
  <c r="N35" i="1"/>
  <c r="N36" i="1"/>
  <c r="N37" i="1"/>
  <c r="N40" i="1"/>
  <c r="N42" i="1"/>
  <c r="N44" i="1"/>
  <c r="N38" i="1"/>
  <c r="N39" i="1"/>
  <c r="N41" i="1"/>
  <c r="N43" i="1"/>
  <c r="N45" i="1"/>
  <c r="W14" i="1"/>
  <c r="W44" i="1"/>
  <c r="W36" i="1"/>
  <c r="W37" i="1"/>
  <c r="W38" i="1"/>
  <c r="W39" i="1"/>
  <c r="W40" i="1"/>
  <c r="W41" i="1"/>
  <c r="W42" i="1"/>
  <c r="W43" i="1"/>
  <c r="W17" i="1"/>
  <c r="N32" i="1"/>
  <c r="N33" i="1"/>
  <c r="N34" i="1"/>
  <c r="N26" i="1"/>
  <c r="N27" i="1"/>
  <c r="N28" i="1"/>
  <c r="N29" i="1"/>
  <c r="N31" i="1"/>
  <c r="N30" i="1"/>
  <c r="W35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T6" i="1"/>
  <c r="T37" i="1" l="1"/>
  <c r="T38" i="1"/>
  <c r="T39" i="1"/>
  <c r="T46" i="1"/>
  <c r="T47" i="1"/>
  <c r="T48" i="1"/>
  <c r="T40" i="1"/>
  <c r="T43" i="1"/>
  <c r="T44" i="1"/>
  <c r="T41" i="1"/>
  <c r="T42" i="1"/>
  <c r="T45" i="1"/>
  <c r="T9" i="1"/>
  <c r="T30" i="1"/>
  <c r="T31" i="1"/>
  <c r="T32" i="1"/>
  <c r="T33" i="1"/>
  <c r="T34" i="1"/>
  <c r="T35" i="1"/>
  <c r="T36" i="1"/>
  <c r="T29" i="1"/>
  <c r="T28" i="1"/>
  <c r="T1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7" i="1"/>
  <c r="J5" i="1"/>
  <c r="J10" i="1" s="1"/>
  <c r="B6" i="1"/>
  <c r="B5" i="1"/>
  <c r="J18" i="1" l="1"/>
  <c r="J36" i="1"/>
  <c r="J37" i="1"/>
  <c r="J38" i="1"/>
  <c r="J44" i="1"/>
  <c r="J39" i="1"/>
  <c r="J41" i="1"/>
  <c r="J42" i="1"/>
  <c r="J43" i="1"/>
  <c r="J40" i="1"/>
  <c r="J47" i="1"/>
  <c r="J45" i="1"/>
  <c r="J46" i="1"/>
  <c r="J16" i="1"/>
  <c r="J9" i="1"/>
  <c r="J19" i="1"/>
  <c r="J20" i="1"/>
  <c r="J23" i="1"/>
  <c r="J21" i="1"/>
  <c r="J11" i="1"/>
  <c r="J27" i="1"/>
  <c r="J28" i="1"/>
  <c r="J29" i="1"/>
  <c r="J30" i="1"/>
  <c r="J31" i="1"/>
  <c r="J32" i="1"/>
  <c r="J34" i="1"/>
  <c r="J33" i="1"/>
  <c r="J35" i="1"/>
  <c r="J8" i="1"/>
  <c r="J22" i="1"/>
  <c r="J17" i="1"/>
  <c r="J15" i="1"/>
  <c r="J13" i="1"/>
  <c r="J14" i="1"/>
  <c r="J25" i="1"/>
  <c r="J12" i="1"/>
  <c r="J26" i="1"/>
  <c r="J24" i="1"/>
  <c r="T19" i="1"/>
  <c r="T21" i="1"/>
  <c r="T14" i="1"/>
  <c r="T20" i="1"/>
  <c r="T18" i="1"/>
  <c r="T17" i="1"/>
  <c r="T16" i="1"/>
  <c r="T27" i="1"/>
  <c r="T15" i="1"/>
  <c r="T26" i="1"/>
  <c r="T25" i="1"/>
  <c r="T13" i="1"/>
  <c r="T24" i="1"/>
  <c r="T12" i="1"/>
  <c r="T23" i="1"/>
  <c r="T11" i="1"/>
  <c r="T22" i="1"/>
  <c r="F7" i="1" l="1"/>
  <c r="Q5" i="1"/>
  <c r="F38" i="1" l="1"/>
  <c r="F39" i="1"/>
  <c r="F40" i="1"/>
  <c r="F45" i="1"/>
  <c r="F49" i="1"/>
  <c r="F41" i="1"/>
  <c r="F43" i="1"/>
  <c r="AQ42" i="1" s="1"/>
  <c r="F47" i="1"/>
  <c r="F42" i="1"/>
  <c r="F44" i="1"/>
  <c r="F46" i="1"/>
  <c r="AQ45" i="1" s="1"/>
  <c r="F48" i="1"/>
  <c r="Q36" i="1"/>
  <c r="Q37" i="1"/>
  <c r="Q38" i="1"/>
  <c r="Q43" i="1"/>
  <c r="Q39" i="1"/>
  <c r="Q41" i="1"/>
  <c r="Q45" i="1"/>
  <c r="Q47" i="1"/>
  <c r="Q40" i="1"/>
  <c r="Q42" i="1"/>
  <c r="Q44" i="1"/>
  <c r="Q46" i="1"/>
  <c r="Q30" i="1"/>
  <c r="Q31" i="1"/>
  <c r="Q32" i="1"/>
  <c r="Q33" i="1"/>
  <c r="Q34" i="1"/>
  <c r="Q28" i="1"/>
  <c r="Q29" i="1"/>
  <c r="Q35" i="1"/>
  <c r="Q27" i="1"/>
  <c r="F37" i="1"/>
  <c r="AQ36" i="1" s="1"/>
  <c r="F29" i="1"/>
  <c r="AQ28" i="1" s="1"/>
  <c r="F30" i="1"/>
  <c r="AQ29" i="1" s="1"/>
  <c r="F31" i="1"/>
  <c r="F32" i="1"/>
  <c r="AQ31" i="1" s="1"/>
  <c r="F33" i="1"/>
  <c r="AQ32" i="1" s="1"/>
  <c r="F34" i="1"/>
  <c r="AQ33" i="1" s="1"/>
  <c r="F35" i="1"/>
  <c r="AQ34" i="1" s="1"/>
  <c r="F36" i="1"/>
  <c r="AQ35" i="1" s="1"/>
  <c r="Q26" i="1"/>
  <c r="Q8" i="1"/>
  <c r="Q20" i="1"/>
  <c r="Q23" i="1"/>
  <c r="Q9" i="1"/>
  <c r="Q11" i="1"/>
  <c r="Q19" i="1"/>
  <c r="Q22" i="1"/>
  <c r="Q18" i="1"/>
  <c r="Q10" i="1"/>
  <c r="Q21" i="1"/>
  <c r="Q17" i="1"/>
  <c r="Q15" i="1"/>
  <c r="Q14" i="1"/>
  <c r="Q25" i="1"/>
  <c r="Q16" i="1"/>
  <c r="Q24" i="1"/>
  <c r="Q12" i="1"/>
  <c r="Q13" i="1"/>
  <c r="F14" i="1"/>
  <c r="F26" i="1"/>
  <c r="F15" i="1"/>
  <c r="AQ14" i="1" s="1"/>
  <c r="F27" i="1"/>
  <c r="F16" i="1"/>
  <c r="F28" i="1"/>
  <c r="AQ27" i="1" s="1"/>
  <c r="F17" i="1"/>
  <c r="AQ16" i="1" s="1"/>
  <c r="F10" i="1"/>
  <c r="AQ9" i="1" s="1"/>
  <c r="F19" i="1"/>
  <c r="F22" i="1"/>
  <c r="AQ21" i="1" s="1"/>
  <c r="F11" i="1"/>
  <c r="AQ10" i="1" s="1"/>
  <c r="F23" i="1"/>
  <c r="F13" i="1"/>
  <c r="F18" i="1"/>
  <c r="F25" i="1"/>
  <c r="F20" i="1"/>
  <c r="AQ19" i="1" s="1"/>
  <c r="F24" i="1"/>
  <c r="AQ23" i="1" s="1"/>
  <c r="AS3" i="1" s="1"/>
  <c r="F21" i="1"/>
  <c r="AQ20" i="1" s="1"/>
  <c r="F12" i="1"/>
  <c r="B7" i="12"/>
  <c r="AQ47" i="1" l="1"/>
  <c r="AQ41" i="1"/>
  <c r="AQ46" i="1"/>
  <c r="AQ40" i="1"/>
  <c r="AQ48" i="1"/>
  <c r="AQ44" i="1"/>
  <c r="AQ39" i="1"/>
  <c r="AQ43" i="1"/>
  <c r="AQ38" i="1"/>
  <c r="AQ37" i="1"/>
  <c r="AQ12" i="1"/>
  <c r="AQ24" i="1"/>
  <c r="AQ17" i="1"/>
  <c r="AQ13" i="1"/>
  <c r="AQ30" i="1"/>
  <c r="AQ22" i="1"/>
  <c r="AQ25" i="1"/>
  <c r="AQ18" i="1"/>
  <c r="AQ26" i="1"/>
  <c r="AQ11" i="1"/>
  <c r="AR8" i="1" s="1"/>
  <c r="AQ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3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4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</connections>
</file>

<file path=xl/sharedStrings.xml><?xml version="1.0" encoding="utf-8"?>
<sst xmlns="http://schemas.openxmlformats.org/spreadsheetml/2006/main" count="1098" uniqueCount="376">
  <si>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</si>
  <si>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</si>
  <si>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</si>
  <si>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</si>
  <si>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</si>
  <si>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</si>
  <si>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</si>
  <si>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</si>
  <si>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</si>
  <si>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</si>
  <si>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</si>
  <si>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</si>
  <si>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</si>
  <si>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</si>
  <si>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</si>
  <si>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</si>
  <si>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</si>
  <si>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</si>
  <si>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</si>
  <si>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</si>
  <si>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</si>
  <si>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</si>
  <si>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</si>
  <si>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</si>
  <si>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</si>
  <si>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</si>
  <si>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</si>
  <si>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</si>
  <si>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</si>
  <si>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</si>
  <si>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</si>
  <si>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</si>
  <si>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</si>
  <si>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</si>
  <si>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</si>
  <si>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</si>
  <si>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</si>
  <si>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</si>
  <si>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</si>
  <si>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</si>
  <si>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</si>
  <si>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</si>
  <si>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</si>
  <si>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</si>
  <si>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</si>
  <si>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</si>
  <si>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</si>
  <si>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</si>
  <si>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</si>
  <si>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</si>
  <si>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</si>
  <si>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</si>
  <si>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</si>
  <si>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</si>
  <si>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</si>
  <si>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</si>
  <si>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</si>
  <si>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</si>
  <si>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</si>
  <si>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</si>
  <si>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</si>
  <si>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</si>
  <si>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</si>
  <si>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</si>
  <si>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</si>
  <si>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</si>
  <si>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</si>
  <si>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</si>
  <si>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</si>
  <si>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</si>
  <si>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</si>
  <si>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</si>
  <si>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</si>
  <si>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</si>
  <si>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year3</t>
  </si>
  <si>
    <t>year4</t>
  </si>
  <si>
    <t>year5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</si>
  <si>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</si>
  <si>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</si>
  <si>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</si>
  <si>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</si>
  <si>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</si>
  <si>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</si>
  <si>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</si>
  <si>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</si>
  <si>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</si>
  <si>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</si>
  <si>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</si>
  <si>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</si>
  <si>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</si>
  <si>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</si>
  <si>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</si>
  <si>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</si>
  <si>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</si>
  <si>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</si>
  <si>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</si>
  <si>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</si>
  <si>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</si>
  <si>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</si>
  <si>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</si>
  <si>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</si>
  <si>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</si>
  <si>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</si>
  <si>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</si>
  <si>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</si>
  <si>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year2</t>
  </si>
  <si>
    <t>С_н=</t>
  </si>
  <si>
    <t xml:space="preserve">                                                </t>
  </si>
  <si>
    <t>t_р</t>
  </si>
  <si>
    <t>deltaS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</si>
  <si>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</si>
  <si>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</si>
  <si>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</si>
  <si>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</si>
  <si>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</si>
  <si>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</si>
  <si>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</si>
  <si>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</si>
  <si>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</si>
  <si>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</si>
  <si>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</si>
  <si>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</si>
  <si>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</si>
  <si>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</si>
  <si>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</si>
  <si>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</si>
  <si>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</si>
  <si>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</si>
  <si>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</si>
  <si>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</si>
  <si>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</si>
  <si>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</si>
  <si>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</si>
  <si>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</si>
  <si>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</si>
  <si>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</si>
  <si>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</si>
  <si>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</si>
  <si>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</si>
  <si>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</si>
  <si>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</si>
  <si>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0,50/20</t>
  </si>
  <si>
    <t>0,50/21</t>
  </si>
  <si>
    <t>0,50/22</t>
  </si>
  <si>
    <t>0,50/23</t>
  </si>
  <si>
    <t>0,50/24</t>
  </si>
  <si>
    <t>0,50/25</t>
  </si>
  <si>
    <t>0,50/26</t>
  </si>
  <si>
    <t>0,50/27</t>
  </si>
  <si>
    <t>0,50/28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</si>
  <si>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</si>
  <si>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</si>
  <si>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</si>
  <si>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</si>
  <si>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</si>
  <si>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</si>
  <si>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</si>
  <si>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</si>
  <si>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</si>
  <si>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</si>
  <si>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</si>
  <si>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</si>
  <si>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</si>
  <si>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</si>
  <si>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</si>
  <si>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</si>
  <si>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</si>
  <si>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</si>
  <si>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</si>
  <si>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0,33/20</t>
  </si>
  <si>
    <t>0,33/21</t>
  </si>
  <si>
    <t>0,33/22</t>
  </si>
  <si>
    <t>0,33/23</t>
  </si>
  <si>
    <t>0,33/24</t>
  </si>
  <si>
    <t>0,33/25</t>
  </si>
  <si>
    <t>0,33/26</t>
  </si>
  <si>
    <t>0,33/27</t>
  </si>
  <si>
    <t>0,33/28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</si>
  <si>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</si>
  <si>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</si>
  <si>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</si>
  <si>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</si>
  <si>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</si>
  <si>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</si>
  <si>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</si>
  <si>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</si>
  <si>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</si>
  <si>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</si>
  <si>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</si>
  <si>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</si>
  <si>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</si>
  <si>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</si>
  <si>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</si>
  <si>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</si>
  <si>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</si>
  <si>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</si>
  <si>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</si>
  <si>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0,25/20</t>
  </si>
  <si>
    <t>0,25/21</t>
  </si>
  <si>
    <t>0,25/22</t>
  </si>
  <si>
    <t>0,25/23</t>
  </si>
  <si>
    <t>0,25/24</t>
  </si>
  <si>
    <t>0,25/25</t>
  </si>
  <si>
    <t>0,25/26</t>
  </si>
  <si>
    <t>0,25/27</t>
  </si>
  <si>
    <t>0,25/28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</si>
  <si>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</si>
  <si>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</si>
  <si>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</si>
  <si>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</si>
  <si>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</si>
  <si>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</si>
  <si>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</si>
  <si>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</si>
  <si>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</si>
  <si>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</si>
  <si>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</si>
  <si>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</si>
  <si>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</si>
  <si>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</si>
  <si>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</si>
  <si>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</si>
  <si>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</si>
  <si>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</si>
  <si>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</si>
  <si>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0,20/20</t>
  </si>
  <si>
    <t>0,20/21</t>
  </si>
  <si>
    <t>0,20/22</t>
  </si>
  <si>
    <t>0,20/23</t>
  </si>
  <si>
    <t>0,20/24</t>
  </si>
  <si>
    <t>0,20/25</t>
  </si>
  <si>
    <t>0,20/26</t>
  </si>
  <si>
    <t>0,20/27</t>
  </si>
  <si>
    <t>0,20/28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</si>
  <si>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</si>
  <si>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</si>
  <si>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</si>
  <si>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</si>
  <si>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</si>
  <si>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</si>
  <si>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</si>
  <si>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</si>
  <si>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</si>
  <si>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</si>
  <si>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</si>
  <si>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</si>
  <si>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</si>
  <si>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</si>
  <si>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</si>
  <si>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</si>
  <si>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</si>
  <si>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</si>
  <si>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</si>
  <si>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0,67/20</t>
  </si>
  <si>
    <t>0,67/21</t>
  </si>
  <si>
    <t>0,67/22</t>
  </si>
  <si>
    <t>0,67/23</t>
  </si>
  <si>
    <t>0,67/24</t>
  </si>
  <si>
    <t>0,67/25</t>
  </si>
  <si>
    <t>0,67/26</t>
  </si>
  <si>
    <t>0,67/27</t>
  </si>
  <si>
    <t>0,67/28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</si>
  <si>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</si>
  <si>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</si>
  <si>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</si>
  <si>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</si>
  <si>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</si>
  <si>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</si>
  <si>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</si>
  <si>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</si>
  <si>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</si>
  <si>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</si>
  <si>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</si>
  <si>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</si>
  <si>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</si>
  <si>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</si>
  <si>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</si>
  <si>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</si>
  <si>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</si>
  <si>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</si>
  <si>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</si>
  <si>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0,63/20</t>
  </si>
  <si>
    <t>0,63/21</t>
  </si>
  <si>
    <t>0,63/22</t>
  </si>
  <si>
    <t>0,63/23</t>
  </si>
  <si>
    <t>0,63/24</t>
  </si>
  <si>
    <t>0,63/25</t>
  </si>
  <si>
    <t>0,63/26</t>
  </si>
  <si>
    <t>0,63/27</t>
  </si>
  <si>
    <t>0,63/28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</si>
  <si>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</si>
  <si>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</si>
  <si>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</si>
  <si>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</si>
  <si>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</si>
  <si>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</si>
  <si>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</si>
  <si>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</si>
  <si>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</si>
  <si>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</si>
  <si>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</si>
  <si>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</si>
  <si>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</si>
  <si>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</si>
  <si>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</si>
  <si>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</si>
  <si>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</si>
  <si>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</si>
  <si>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</si>
  <si>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0,75/20</t>
  </si>
  <si>
    <t>0,75/21</t>
  </si>
  <si>
    <t>0,75/22</t>
  </si>
  <si>
    <t>0,75/23</t>
  </si>
  <si>
    <t>0,75/24</t>
  </si>
  <si>
    <t>0,75/25</t>
  </si>
  <si>
    <t>0,75/26</t>
  </si>
  <si>
    <t>0,75/27</t>
  </si>
  <si>
    <t>0,75/28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</si>
  <si>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</si>
  <si>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</si>
  <si>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</si>
  <si>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</si>
  <si>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</si>
  <si>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</si>
  <si>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</si>
  <si>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</si>
  <si>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</si>
  <si>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</si>
  <si>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</si>
  <si>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</si>
  <si>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</si>
  <si>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</si>
  <si>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</si>
  <si>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</si>
  <si>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</si>
  <si>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</si>
  <si>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</si>
  <si>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0,80/20</t>
  </si>
  <si>
    <t>0,80/21</t>
  </si>
  <si>
    <t>0,80/22</t>
  </si>
  <si>
    <t>0,80/23</t>
  </si>
  <si>
    <t>0,80/24</t>
  </si>
  <si>
    <t>0,80/25</t>
  </si>
  <si>
    <t>0,80/26</t>
  </si>
  <si>
    <t>0,80/27</t>
  </si>
  <si>
    <t>0,80/28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</si>
  <si>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</si>
  <si>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</si>
  <si>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</si>
  <si>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</si>
  <si>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</si>
  <si>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</si>
  <si>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</si>
  <si>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</si>
  <si>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</si>
  <si>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</si>
  <si>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a</t>
    </r>
    <r>
      <rPr>
        <vertAlign val="subscript"/>
        <sz val="9"/>
        <color theme="1"/>
        <rFont val="Times New Roman"/>
        <family val="1"/>
        <charset val="204"/>
      </rPr>
      <t>r</t>
    </r>
    <r>
      <rPr>
        <sz val="9"/>
        <color theme="1"/>
        <rFont val="Times New Roman"/>
        <family val="1"/>
        <charset val="204"/>
      </rPr>
      <t>/Месяц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</si>
  <si>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</si>
  <si>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</si>
  <si>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</si>
  <si>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</si>
  <si>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</si>
  <si>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</si>
  <si>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</si>
  <si>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</si>
  <si>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</si>
  <si>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10</t>
    </r>
  </si>
  <si>
    <t xml:space="preserve">               </t>
  </si>
  <si>
    <r>
      <rPr>
        <b/>
        <sz val="9"/>
        <color theme="1"/>
        <rFont val="Times New Roman"/>
        <family val="1"/>
        <charset val="204"/>
      </rPr>
      <t>В-25: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</si>
  <si>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В-26: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</si>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</sst>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vertAlign val="subscript"/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bscript"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52-40C5-8AE4-1A8937166ED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52-40C5-8AE4-1A8937166ED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52-40C5-8AE4-1A8937166ED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52-40C5-8AE4-1A8937166ED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52-40C5-8AE4-1A8937166ED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52-40C5-8AE4-1A8937166ED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A52-40C5-8AE4-1A8937166ED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A52-40C5-8AE4-1A8937166ED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A52-40C5-8AE4-1A8937166ED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A52-40C5-8AE4-1A8937166ED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A52-40C5-8AE4-1A8937166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A52-40C5-8AE4-1A8937166ED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A-4D46-8665-28967C65336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1A-4D46-8665-28967C65336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1A-4D46-8665-28967C65336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1A-4D46-8665-28967C65336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1A-4D46-8665-28967C65336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1A-4D46-8665-28967C65336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1A-4D46-8665-28967C65336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1A-4D46-8665-28967C65336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1A-4D46-8665-28967C65336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1A-4D46-8665-28967C65336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1A-4D46-8665-28967C653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01A-4D46-8665-28967C65336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F-42B3-B523-DE8669D01932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F-42B3-B523-DE8669D01932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BF-42B3-B523-DE8669D01932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BF-42B3-B523-DE8669D01932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BF-42B3-B523-DE8669D01932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BF-42B3-B523-DE8669D01932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BF-42B3-B523-DE8669D01932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BF-42B3-B523-DE8669D01932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BF-42B3-B523-DE8669D01932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5BF-42B3-B523-DE8669D01932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5BF-42B3-B523-DE8669D0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85BF-42B3-B523-DE8669D01932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8-40AF-997F-8C18ECAD289C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8-40AF-997F-8C18ECAD289C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68-40AF-997F-8C18ECAD289C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68-40AF-997F-8C18ECAD289C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68-40AF-997F-8C18ECAD289C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68-40AF-997F-8C18ECAD289C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68-40AF-997F-8C18ECAD289C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68-40AF-997F-8C18ECAD289C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868-40AF-997F-8C18ECAD289C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868-40AF-997F-8C18ECAD289C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868-40AF-997F-8C18ECAD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1868-40AF-997F-8C18ECAD289C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C-46C4-88B3-46AF5C0003F7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C-46C4-88B3-46AF5C0003F7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1C-46C4-88B3-46AF5C0003F7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C-46C4-88B3-46AF5C0003F7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1C-46C4-88B3-46AF5C0003F7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1C-46C4-88B3-46AF5C0003F7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1C-46C4-88B3-46AF5C0003F7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1C-46C4-88B3-46AF5C0003F7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1C-46C4-88B3-46AF5C0003F7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1C-46C4-88B3-46AF5C0003F7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41C-46C4-88B3-46AF5C00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441C-46C4-88B3-46AF5C0003F7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D-4DE1-B688-A53B21B5011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BD-4DE1-B688-A53B21B5011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BD-4DE1-B688-A53B21B5011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BD-4DE1-B688-A53B21B5011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BD-4DE1-B688-A53B21B5011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BD-4DE1-B688-A53B21B5011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BD-4DE1-B688-A53B21B5011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BD-4DE1-B688-A53B21B5011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BD-4DE1-B688-A53B21B5011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BD-4DE1-B688-A53B21B5011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3BD-4DE1-B688-A53B21B5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73BD-4DE1-B688-A53B21B5011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23610305549005"/>
          <c:y val="0.94679511800929295"/>
          <c:w val="0.54680052046761918"/>
          <c:h val="3.3407803603005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E-436F-8D69-AE7F6379EA8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AE-436F-8D69-AE7F6379EA8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AE-436F-8D69-AE7F6379EA8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AE-436F-8D69-AE7F6379EA8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AE-436F-8D69-AE7F6379EA8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AE-436F-8D69-AE7F6379EA8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AE-436F-8D69-AE7F6379EA8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AE-436F-8D69-AE7F6379EA8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AE-436F-8D69-AE7F6379EA8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AE-436F-8D69-AE7F6379EA8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AE-436F-8D69-AE7F6379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C6AE-436F-8D69-AE7F6379EA8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6F-4232-9184-77226D8D6B38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6F-4232-9184-77226D8D6B38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6F-4232-9184-77226D8D6B38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6F-4232-9184-77226D8D6B38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6F-4232-9184-77226D8D6B38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6F-4232-9184-77226D8D6B38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6F-4232-9184-77226D8D6B38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6F-4232-9184-77226D8D6B38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36F-4232-9184-77226D8D6B38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36F-4232-9184-77226D8D6B38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36F-4232-9184-77226D8D6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36F-4232-9184-77226D8D6B38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57C01AC-D00D-45D1-9DB8-C07EB72153F6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400049</xdr:colOff>
      <xdr:row>66</xdr:row>
      <xdr:rowOff>138112</xdr:rowOff>
    </xdr:from>
    <xdr:to>
      <xdr:col>16</xdr:col>
      <xdr:colOff>657225</xdr:colOff>
      <xdr:row>100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B82D72B-4C62-4F08-8F5B-8D2E13A19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40A553-D371-4AFD-AF01-534243468C47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76199</xdr:colOff>
      <xdr:row>63</xdr:row>
      <xdr:rowOff>80962</xdr:rowOff>
    </xdr:from>
    <xdr:to>
      <xdr:col>16</xdr:col>
      <xdr:colOff>942975</xdr:colOff>
      <xdr:row>97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D62B2F6-C453-4A91-82C2-DFAC27749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9790BF-0404-475C-845D-BAEE34D5386B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257174</xdr:colOff>
      <xdr:row>58</xdr:row>
      <xdr:rowOff>185737</xdr:rowOff>
    </xdr:from>
    <xdr:to>
      <xdr:col>16</xdr:col>
      <xdr:colOff>514350</xdr:colOff>
      <xdr:row>92</xdr:row>
      <xdr:rowOff>123825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C5E0D2-BEB3-4D3D-95C2-EFCFE973D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B0A7DE-1FF1-4695-AF37-B4A28CB5167A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523874</xdr:colOff>
      <xdr:row>57</xdr:row>
      <xdr:rowOff>71437</xdr:rowOff>
    </xdr:from>
    <xdr:to>
      <xdr:col>16</xdr:col>
      <xdr:colOff>781050</xdr:colOff>
      <xdr:row>91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66E7AE2-5B47-49A4-9262-C8C900BAB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5B8093-87A3-4DE7-9ABC-8253BA06A675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600074</xdr:colOff>
      <xdr:row>55</xdr:row>
      <xdr:rowOff>100012</xdr:rowOff>
    </xdr:from>
    <xdr:to>
      <xdr:col>16</xdr:col>
      <xdr:colOff>857250</xdr:colOff>
      <xdr:row>89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607E6F4-F5B8-4963-A690-B479D11A2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9CBE14-9DA6-450F-9A8D-6F5C0092C88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552449</xdr:colOff>
      <xdr:row>60</xdr:row>
      <xdr:rowOff>33337</xdr:rowOff>
    </xdr:from>
    <xdr:to>
      <xdr:col>16</xdr:col>
      <xdr:colOff>809625</xdr:colOff>
      <xdr:row>93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D8CB94-91BD-45AA-B556-006C6E35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1C9D13-696E-4A45-A2B9-C26964D6BE4F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238124</xdr:colOff>
      <xdr:row>61</xdr:row>
      <xdr:rowOff>61912</xdr:rowOff>
    </xdr:from>
    <xdr:to>
      <xdr:col>17</xdr:col>
      <xdr:colOff>142875</xdr:colOff>
      <xdr:row>95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264F56-9AA2-473C-B100-4EAFFF39B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5FF864-B964-4CBB-98FA-8634D7ACACC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171449</xdr:colOff>
      <xdr:row>62</xdr:row>
      <xdr:rowOff>119062</xdr:rowOff>
    </xdr:from>
    <xdr:to>
      <xdr:col>16</xdr:col>
      <xdr:colOff>428625</xdr:colOff>
      <xdr:row>96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BF1329-5D81-4EEA-973C-814F0CF14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S56"/>
  <sheetViews>
    <sheetView topLeftCell="V1" workbookViewId="0">
      <selection activeCell="B10" sqref="B10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226.88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v>2144.2049999999999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AS2-AQ23</f>
        <v>1949.4436331378861</v>
      </c>
    </row>
    <row r="4" spans="1:45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2.8359999999999999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1.81504</v>
      </c>
      <c r="P5" s="14" t="s">
        <v>28</v>
      </c>
      <c r="Q5" s="9">
        <f>F2*F3*F5*Q2*B1*B7/Q3</f>
        <v>612.63952640000002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6.4281600000000001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680.94915254237287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6" t="s">
        <v>18</v>
      </c>
      <c r="M7" s="8">
        <v>1</v>
      </c>
      <c r="N7" s="15">
        <f>M7*$N$4</f>
        <v>2.8359999999999999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540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1.81504</v>
      </c>
      <c r="M8" s="8">
        <v>2</v>
      </c>
      <c r="N8" s="15">
        <f t="shared" ref="N8:N45" si="0">M8*$N$4</f>
        <v>5.6719999999999997</v>
      </c>
      <c r="P8" s="8">
        <v>1</v>
      </c>
      <c r="Q8" s="15">
        <f>$Q$5/P8</f>
        <v>612.63952640000002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193.24585611565826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3.63008</v>
      </c>
      <c r="M9" s="8">
        <v>3</v>
      </c>
      <c r="N9" s="15">
        <f t="shared" si="0"/>
        <v>8.5079999999999991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41</v>
      </c>
      <c r="W9" s="8">
        <v>300</v>
      </c>
      <c r="X9" s="8">
        <v>20</v>
      </c>
      <c r="Y9" s="8">
        <v>500</v>
      </c>
      <c r="Z9" t="s">
        <v>45</v>
      </c>
      <c r="AB9" s="8">
        <v>1</v>
      </c>
      <c r="AC9" s="15">
        <f>$AC$6/AB9</f>
        <v>680.94915254237287</v>
      </c>
      <c r="AE9" s="4" t="s">
        <v>60</v>
      </c>
      <c r="AF9" s="2">
        <f>B1*J3*F5/(10^3*AF2*AF3)</f>
        <v>8.7121919999999999</v>
      </c>
      <c r="AH9" s="8">
        <v>1</v>
      </c>
      <c r="AI9" s="15">
        <f>$AI$6*$AF$9/AH9</f>
        <v>27.0984019968</v>
      </c>
      <c r="AK9" s="8">
        <v>1</v>
      </c>
      <c r="AL9" s="15">
        <f>$AL$6*$AF$9/AK9</f>
        <v>65.822352998400007</v>
      </c>
      <c r="AP9" s="8">
        <v>1</v>
      </c>
      <c r="AQ9" s="15">
        <f>F10+J8+N7+Q8+T9+W17+AC9+AF13+AI9+AL9</f>
        <v>1648.2638243110184</v>
      </c>
    </row>
    <row r="10" spans="1:45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5.4451200000000002</v>
      </c>
      <c r="M10" s="8">
        <v>4</v>
      </c>
      <c r="N10" s="15">
        <f t="shared" si="0"/>
        <v>11.343999999999999</v>
      </c>
      <c r="P10" s="8">
        <v>3</v>
      </c>
      <c r="Q10" s="15">
        <f t="shared" si="2"/>
        <v>204.21317546666668</v>
      </c>
      <c r="S10" s="8">
        <v>2</v>
      </c>
      <c r="T10" s="15">
        <f t="shared" ref="T10:T48" si="3">$T$6/S10</f>
        <v>3.21408</v>
      </c>
      <c r="AB10" s="8">
        <v>2</v>
      </c>
      <c r="AC10" s="15">
        <f t="shared" ref="AC10:AC48" si="4">$AC$6/AB10</f>
        <v>340.47457627118644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13.5492009984</v>
      </c>
      <c r="AK10" s="8">
        <v>2</v>
      </c>
      <c r="AL10" s="15">
        <f t="shared" ref="AL10:AL48" si="6">$AL$6*$AF$9/AK10</f>
        <v>32.911176499200003</v>
      </c>
      <c r="AP10" s="8">
        <v>2</v>
      </c>
      <c r="AQ10" s="15">
        <f>F11+J9+N8+Q9+T10+W18+AC10+AF14+AI10+AL10</f>
        <v>832.65751491412993</v>
      </c>
    </row>
    <row r="11" spans="1:45" x14ac:dyDescent="0.25">
      <c r="A11" s="4"/>
      <c r="B11" s="3"/>
      <c r="E11" s="11">
        <v>2</v>
      </c>
      <c r="F11" s="12">
        <f t="shared" ref="F11:F36" si="7">E11*$F$7</f>
        <v>2.0653903448275859</v>
      </c>
      <c r="I11" s="8">
        <v>4</v>
      </c>
      <c r="J11" s="15">
        <f t="shared" si="1"/>
        <v>7.2601599999999999</v>
      </c>
      <c r="M11" s="8">
        <v>5</v>
      </c>
      <c r="N11" s="15">
        <f t="shared" si="0"/>
        <v>14.18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226.98305084745763</v>
      </c>
      <c r="AH11" s="8">
        <v>3</v>
      </c>
      <c r="AI11" s="15">
        <f t="shared" si="5"/>
        <v>9.0328006655999999</v>
      </c>
      <c r="AK11" s="8">
        <v>3</v>
      </c>
      <c r="AL11" s="15">
        <f t="shared" si="6"/>
        <v>21.940784332800003</v>
      </c>
      <c r="AP11" s="8">
        <v>3</v>
      </c>
      <c r="AQ11" s="15">
        <f t="shared" ref="AQ11:AQ35" si="8">F12+J10+N9+Q10+T11+W19+AC11+AF15+AI11+AL11</f>
        <v>564.57790189677632</v>
      </c>
    </row>
    <row r="12" spans="1:45" x14ac:dyDescent="0.25">
      <c r="E12" s="11">
        <v>3</v>
      </c>
      <c r="F12" s="12">
        <f t="shared" si="7"/>
        <v>3.0980855172413788</v>
      </c>
      <c r="I12" s="8">
        <v>5</v>
      </c>
      <c r="J12" s="15">
        <f t="shared" si="1"/>
        <v>9.0752000000000006</v>
      </c>
      <c r="M12" s="8">
        <v>6</v>
      </c>
      <c r="N12" s="15">
        <f t="shared" si="0"/>
        <v>17.015999999999998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  <c r="AE12" s="11" t="s">
        <v>17</v>
      </c>
      <c r="AF12" s="11" t="s">
        <v>57</v>
      </c>
      <c r="AH12" s="8">
        <v>4</v>
      </c>
      <c r="AI12" s="15">
        <f t="shared" si="5"/>
        <v>6.7746004992</v>
      </c>
      <c r="AK12" s="8">
        <v>4</v>
      </c>
      <c r="AL12" s="15">
        <f t="shared" si="6"/>
        <v>16.455588249600002</v>
      </c>
      <c r="AP12" s="8">
        <v>4</v>
      </c>
      <c r="AQ12" s="15">
        <f>F13+J11+N10+Q11+T12+W20+AC12+AF16+AI12+AL12</f>
        <v>433.3799629743063</v>
      </c>
    </row>
    <row r="13" spans="1:45" ht="15.75" customHeight="1" x14ac:dyDescent="0.25">
      <c r="E13" s="11">
        <v>4</v>
      </c>
      <c r="F13" s="12">
        <f t="shared" si="7"/>
        <v>4.1307806896551718</v>
      </c>
      <c r="I13" s="8">
        <v>6</v>
      </c>
      <c r="J13" s="15">
        <f t="shared" si="1"/>
        <v>10.89024</v>
      </c>
      <c r="M13" s="8">
        <v>7</v>
      </c>
      <c r="N13" s="15">
        <f t="shared" si="0"/>
        <v>19.852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  <c r="AE13" s="8">
        <v>1</v>
      </c>
      <c r="AF13" s="15">
        <f>$AF$9*$AF$10/AE13</f>
        <v>224.08454799359998</v>
      </c>
      <c r="AH13" s="8">
        <v>5</v>
      </c>
      <c r="AI13" s="15">
        <f t="shared" si="5"/>
        <v>5.4196803993599998</v>
      </c>
      <c r="AK13" s="8">
        <v>5</v>
      </c>
      <c r="AL13" s="15">
        <f t="shared" si="6"/>
        <v>13.164470599680001</v>
      </c>
      <c r="AP13" s="8">
        <v>5</v>
      </c>
      <c r="AQ13" s="15">
        <f>F14+J12+N11+Q12+T13+W21+AC13+AF17+AI13+AL13</f>
        <v>356.93469368978987</v>
      </c>
    </row>
    <row r="14" spans="1:45" x14ac:dyDescent="0.25">
      <c r="E14" s="11">
        <v>5</v>
      </c>
      <c r="F14" s="12">
        <f t="shared" si="7"/>
        <v>5.1634758620689647</v>
      </c>
      <c r="I14" s="8">
        <v>7</v>
      </c>
      <c r="J14" s="15">
        <f t="shared" si="1"/>
        <v>12.70528</v>
      </c>
      <c r="M14" s="8">
        <v>8</v>
      </c>
      <c r="N14" s="15">
        <f t="shared" si="0"/>
        <v>22.687999999999999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51</v>
      </c>
      <c r="W14" s="9">
        <f>V12+W12+X12</f>
        <v>25.557947207431745</v>
      </c>
      <c r="AB14" s="8">
        <v>6</v>
      </c>
      <c r="AC14" s="15">
        <f t="shared" si="4"/>
        <v>113.49152542372882</v>
      </c>
      <c r="AE14" s="8">
        <f>AE13+1</f>
        <v>2</v>
      </c>
      <c r="AF14" s="15">
        <f t="shared" ref="AF14:AF52" si="9">$AF$9*$AF$10/AE14</f>
        <v>112.04227399679999</v>
      </c>
      <c r="AH14" s="8">
        <v>6</v>
      </c>
      <c r="AI14" s="15">
        <f t="shared" si="5"/>
        <v>4.5164003328</v>
      </c>
      <c r="AK14" s="8">
        <v>6</v>
      </c>
      <c r="AL14" s="15">
        <f t="shared" si="6"/>
        <v>10.970392166400002</v>
      </c>
      <c r="AP14" s="8">
        <v>6</v>
      </c>
      <c r="AQ14" s="15">
        <f t="shared" si="8"/>
        <v>307.86575922425021</v>
      </c>
    </row>
    <row r="15" spans="1:45" x14ac:dyDescent="0.25">
      <c r="E15" s="11">
        <v>6</v>
      </c>
      <c r="F15" s="12">
        <f t="shared" si="7"/>
        <v>6.1961710344827576</v>
      </c>
      <c r="I15" s="8">
        <v>8</v>
      </c>
      <c r="J15" s="15">
        <f t="shared" si="1"/>
        <v>14.52032</v>
      </c>
      <c r="M15" s="8">
        <v>9</v>
      </c>
      <c r="N15" s="15">
        <f t="shared" si="0"/>
        <v>25.523999999999997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  <c r="AE15" s="8">
        <f t="shared" ref="AE15:AE30" si="10">AE14+1</f>
        <v>3</v>
      </c>
      <c r="AF15" s="15">
        <f t="shared" si="9"/>
        <v>74.69484933119999</v>
      </c>
      <c r="AH15" s="8">
        <v>7</v>
      </c>
      <c r="AI15" s="15">
        <f t="shared" si="5"/>
        <v>3.8712002852571428</v>
      </c>
      <c r="AK15" s="8">
        <v>7</v>
      </c>
      <c r="AL15" s="15">
        <f t="shared" si="6"/>
        <v>9.403193285485715</v>
      </c>
      <c r="AP15" s="8">
        <v>7</v>
      </c>
      <c r="AQ15" s="15">
        <f t="shared" si="8"/>
        <v>274.44044465526866</v>
      </c>
    </row>
    <row r="16" spans="1:45" x14ac:dyDescent="0.25">
      <c r="E16" s="11">
        <v>7</v>
      </c>
      <c r="F16" s="12">
        <f t="shared" si="7"/>
        <v>7.2288662068965506</v>
      </c>
      <c r="I16" s="8">
        <v>9</v>
      </c>
      <c r="J16" s="15">
        <f t="shared" si="1"/>
        <v>16.335360000000001</v>
      </c>
      <c r="M16" s="8">
        <v>10</v>
      </c>
      <c r="N16" s="15">
        <f t="shared" si="0"/>
        <v>28.36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34</v>
      </c>
      <c r="AB16" s="8">
        <v>8</v>
      </c>
      <c r="AC16" s="15">
        <f t="shared" si="4"/>
        <v>85.118644067796609</v>
      </c>
      <c r="AE16" s="8">
        <f t="shared" si="10"/>
        <v>4</v>
      </c>
      <c r="AF16" s="15">
        <f t="shared" si="9"/>
        <v>56.021136998399996</v>
      </c>
      <c r="AH16" s="8">
        <v>8</v>
      </c>
      <c r="AI16" s="15">
        <f t="shared" si="5"/>
        <v>3.3873002496</v>
      </c>
      <c r="AK16" s="8">
        <v>8</v>
      </c>
      <c r="AL16" s="15">
        <f t="shared" si="6"/>
        <v>8.2277941248000008</v>
      </c>
      <c r="AP16" s="8">
        <v>8</v>
      </c>
      <c r="AQ16" s="15">
        <f t="shared" si="8"/>
        <v>250.79239252163592</v>
      </c>
    </row>
    <row r="17" spans="5:43" x14ac:dyDescent="0.25">
      <c r="E17" s="11">
        <v>8</v>
      </c>
      <c r="F17" s="12">
        <f t="shared" si="7"/>
        <v>8.2615613793103435</v>
      </c>
      <c r="I17" s="8">
        <v>10</v>
      </c>
      <c r="J17" s="15">
        <f t="shared" si="1"/>
        <v>18.150400000000001</v>
      </c>
      <c r="M17" s="8">
        <v>11</v>
      </c>
      <c r="N17" s="15">
        <f t="shared" si="0"/>
        <v>31.195999999999998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  <c r="AE17" s="8">
        <f t="shared" si="10"/>
        <v>5</v>
      </c>
      <c r="AF17" s="15">
        <f t="shared" si="9"/>
        <v>44.816909598719995</v>
      </c>
      <c r="AH17" s="8">
        <v>9</v>
      </c>
      <c r="AI17" s="15">
        <f t="shared" si="5"/>
        <v>3.0109335551999998</v>
      </c>
      <c r="AK17" s="8">
        <v>9</v>
      </c>
      <c r="AL17" s="15">
        <f t="shared" si="6"/>
        <v>7.3135947776000005</v>
      </c>
      <c r="AP17" s="8">
        <v>9</v>
      </c>
      <c r="AQ17" s="15">
        <f t="shared" si="8"/>
        <v>233.66251534490246</v>
      </c>
    </row>
    <row r="18" spans="5:43" x14ac:dyDescent="0.25">
      <c r="E18" s="11">
        <v>9</v>
      </c>
      <c r="F18" s="12">
        <f t="shared" si="7"/>
        <v>9.2942565517241356</v>
      </c>
      <c r="I18" s="8">
        <v>11</v>
      </c>
      <c r="J18" s="15">
        <f t="shared" si="1"/>
        <v>19.965440000000001</v>
      </c>
      <c r="M18" s="8">
        <v>12</v>
      </c>
      <c r="N18" s="15">
        <f t="shared" si="0"/>
        <v>34.031999999999996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11">$W$14/V18</f>
        <v>12.778973603715873</v>
      </c>
      <c r="AB18" s="8">
        <v>10</v>
      </c>
      <c r="AC18" s="15">
        <f t="shared" si="4"/>
        <v>68.094915254237293</v>
      </c>
      <c r="AE18" s="8">
        <f t="shared" si="10"/>
        <v>6</v>
      </c>
      <c r="AF18" s="15">
        <f t="shared" si="9"/>
        <v>37.347424665599995</v>
      </c>
      <c r="AH18" s="8">
        <v>10</v>
      </c>
      <c r="AI18" s="15">
        <f t="shared" si="5"/>
        <v>2.7098401996799999</v>
      </c>
      <c r="AK18" s="8">
        <v>10</v>
      </c>
      <c r="AL18" s="15">
        <f t="shared" si="6"/>
        <v>6.5822352998400007</v>
      </c>
      <c r="AP18" s="8">
        <v>10</v>
      </c>
      <c r="AQ18" s="15">
        <f t="shared" si="8"/>
        <v>221.0953606379984</v>
      </c>
    </row>
    <row r="19" spans="5:43" x14ac:dyDescent="0.25">
      <c r="E19" s="11">
        <v>10</v>
      </c>
      <c r="F19" s="12">
        <f t="shared" si="7"/>
        <v>10.326951724137929</v>
      </c>
      <c r="I19" s="8">
        <v>12</v>
      </c>
      <c r="J19" s="15">
        <f>I19*$J$5</f>
        <v>21.780480000000001</v>
      </c>
      <c r="M19" s="8">
        <v>13</v>
      </c>
      <c r="N19" s="15">
        <f t="shared" si="0"/>
        <v>36.867999999999995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11"/>
        <v>8.5193157358105811</v>
      </c>
      <c r="AB19" s="8">
        <v>11</v>
      </c>
      <c r="AC19" s="15">
        <f t="shared" si="4"/>
        <v>61.90446841294299</v>
      </c>
      <c r="AE19" s="8">
        <f t="shared" si="10"/>
        <v>7</v>
      </c>
      <c r="AF19" s="15">
        <f t="shared" si="9"/>
        <v>32.012078284799998</v>
      </c>
      <c r="AH19" s="8">
        <v>11</v>
      </c>
      <c r="AI19" s="15">
        <f t="shared" si="5"/>
        <v>2.4634910906181817</v>
      </c>
      <c r="AK19" s="8">
        <v>11</v>
      </c>
      <c r="AL19" s="15">
        <f t="shared" si="6"/>
        <v>5.9838502725818188</v>
      </c>
      <c r="AP19" s="8">
        <v>11</v>
      </c>
      <c r="AQ19" s="15">
        <f t="shared" si="8"/>
        <v>211.84654954551576</v>
      </c>
    </row>
    <row r="20" spans="5:43" x14ac:dyDescent="0.25">
      <c r="E20" s="11">
        <v>11</v>
      </c>
      <c r="F20" s="12">
        <f t="shared" si="7"/>
        <v>11.359646896551723</v>
      </c>
      <c r="I20" s="8">
        <v>13</v>
      </c>
      <c r="J20" s="15">
        <f t="shared" si="1"/>
        <v>23.59552</v>
      </c>
      <c r="M20" s="8">
        <v>14</v>
      </c>
      <c r="N20" s="15">
        <f t="shared" si="0"/>
        <v>39.704000000000001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11"/>
        <v>6.3894868018579363</v>
      </c>
      <c r="AB20" s="8">
        <v>12</v>
      </c>
      <c r="AC20" s="15">
        <f t="shared" si="4"/>
        <v>56.745762711864408</v>
      </c>
      <c r="AE20" s="8">
        <f t="shared" si="10"/>
        <v>8</v>
      </c>
      <c r="AF20" s="15">
        <f t="shared" si="9"/>
        <v>28.010568499199998</v>
      </c>
      <c r="AH20" s="8">
        <v>12</v>
      </c>
      <c r="AI20" s="15">
        <f t="shared" si="5"/>
        <v>2.2582001664</v>
      </c>
      <c r="AK20" s="8">
        <v>12</v>
      </c>
      <c r="AL20" s="15">
        <f t="shared" si="6"/>
        <v>5.4851960832000008</v>
      </c>
      <c r="AP20" s="8">
        <v>12</v>
      </c>
      <c r="AQ20" s="15">
        <f t="shared" si="8"/>
        <v>205.08649616384926</v>
      </c>
    </row>
    <row r="21" spans="5:43" x14ac:dyDescent="0.25">
      <c r="E21" s="11">
        <v>12</v>
      </c>
      <c r="F21" s="12">
        <f t="shared" si="7"/>
        <v>12.392342068965515</v>
      </c>
      <c r="I21" s="8">
        <v>14</v>
      </c>
      <c r="J21" s="15">
        <f t="shared" si="1"/>
        <v>25.41056</v>
      </c>
      <c r="M21" s="8">
        <v>15</v>
      </c>
      <c r="N21" s="15">
        <f t="shared" si="0"/>
        <v>42.54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11"/>
        <v>5.1115894414863492</v>
      </c>
      <c r="AB21" s="8">
        <v>13</v>
      </c>
      <c r="AC21" s="15">
        <f t="shared" si="4"/>
        <v>52.380704041720989</v>
      </c>
      <c r="AE21" s="8">
        <f t="shared" si="10"/>
        <v>9</v>
      </c>
      <c r="AF21" s="15">
        <f t="shared" si="9"/>
        <v>24.898283110399998</v>
      </c>
      <c r="AH21" s="8">
        <v>13</v>
      </c>
      <c r="AI21" s="15">
        <f t="shared" si="5"/>
        <v>2.0844924612923075</v>
      </c>
      <c r="AK21" s="8">
        <v>13</v>
      </c>
      <c r="AL21" s="15">
        <f t="shared" si="6"/>
        <v>5.0632579229538468</v>
      </c>
      <c r="AP21" s="8">
        <v>13</v>
      </c>
      <c r="AQ21" s="15">
        <f t="shared" si="8"/>
        <v>200.24087179050278</v>
      </c>
    </row>
    <row r="22" spans="5:43" x14ac:dyDescent="0.25">
      <c r="E22" s="11">
        <v>13</v>
      </c>
      <c r="F22" s="12">
        <f t="shared" si="7"/>
        <v>13.425037241379307</v>
      </c>
      <c r="I22" s="8">
        <v>15</v>
      </c>
      <c r="J22" s="15">
        <f t="shared" si="1"/>
        <v>27.2256</v>
      </c>
      <c r="M22" s="8">
        <v>16</v>
      </c>
      <c r="N22" s="15">
        <f t="shared" si="0"/>
        <v>45.375999999999998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11"/>
        <v>4.2596578679052906</v>
      </c>
      <c r="AB22" s="8">
        <v>14</v>
      </c>
      <c r="AC22" s="15">
        <f t="shared" si="4"/>
        <v>48.639225181598064</v>
      </c>
      <c r="AE22" s="8">
        <f t="shared" si="10"/>
        <v>10</v>
      </c>
      <c r="AF22" s="15">
        <f t="shared" si="9"/>
        <v>22.408454799359998</v>
      </c>
      <c r="AH22" s="8">
        <v>14</v>
      </c>
      <c r="AI22" s="15">
        <f t="shared" si="5"/>
        <v>1.9356001426285714</v>
      </c>
      <c r="AK22" s="8">
        <v>14</v>
      </c>
      <c r="AL22" s="15">
        <f t="shared" si="6"/>
        <v>4.7015966427428575</v>
      </c>
      <c r="AP22" s="8">
        <v>14</v>
      </c>
      <c r="AQ22" s="15">
        <f t="shared" si="8"/>
        <v>196.89944163797915</v>
      </c>
    </row>
    <row r="23" spans="5:43" x14ac:dyDescent="0.25">
      <c r="E23" s="11">
        <v>14</v>
      </c>
      <c r="F23" s="12">
        <f t="shared" si="7"/>
        <v>14.457732413793101</v>
      </c>
      <c r="I23" s="8">
        <v>16</v>
      </c>
      <c r="J23" s="15">
        <f t="shared" si="1"/>
        <v>29.04064</v>
      </c>
      <c r="M23" s="8">
        <v>17</v>
      </c>
      <c r="N23" s="15">
        <f t="shared" si="0"/>
        <v>48.211999999999996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11"/>
        <v>3.6511353153473922</v>
      </c>
      <c r="AB23" s="8">
        <v>15</v>
      </c>
      <c r="AC23" s="15">
        <f t="shared" si="4"/>
        <v>45.396610169491524</v>
      </c>
      <c r="AE23" s="8">
        <f t="shared" si="10"/>
        <v>11</v>
      </c>
      <c r="AF23" s="15">
        <f t="shared" si="9"/>
        <v>20.371322544872726</v>
      </c>
      <c r="AH23" s="8">
        <v>15</v>
      </c>
      <c r="AI23" s="15">
        <f t="shared" si="5"/>
        <v>1.8065601331200001</v>
      </c>
      <c r="AK23" s="8">
        <v>15</v>
      </c>
      <c r="AL23" s="15">
        <f t="shared" si="6"/>
        <v>4.3881568665600001</v>
      </c>
      <c r="AP23" s="8">
        <v>15</v>
      </c>
      <c r="AQ23" s="15">
        <f t="shared" si="8"/>
        <v>194.76136686211387</v>
      </c>
    </row>
    <row r="24" spans="5:43" x14ac:dyDescent="0.25">
      <c r="E24" s="11">
        <v>15</v>
      </c>
      <c r="F24" s="12">
        <f t="shared" si="7"/>
        <v>15.490427586206895</v>
      </c>
      <c r="I24" s="8">
        <v>17</v>
      </c>
      <c r="J24" s="15">
        <f t="shared" si="1"/>
        <v>30.85568</v>
      </c>
      <c r="M24" s="8">
        <v>18</v>
      </c>
      <c r="N24" s="15">
        <f t="shared" si="0"/>
        <v>51.047999999999995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11"/>
        <v>3.1947434009289681</v>
      </c>
      <c r="AB24" s="8">
        <v>16</v>
      </c>
      <c r="AC24" s="15">
        <f t="shared" si="4"/>
        <v>42.559322033898304</v>
      </c>
      <c r="AE24" s="8">
        <f t="shared" si="10"/>
        <v>12</v>
      </c>
      <c r="AF24" s="15">
        <f t="shared" si="9"/>
        <v>18.673712332799997</v>
      </c>
      <c r="AH24" s="8">
        <v>16</v>
      </c>
      <c r="AI24" s="15">
        <f t="shared" si="5"/>
        <v>1.6936501248</v>
      </c>
      <c r="AK24" s="8">
        <v>16</v>
      </c>
      <c r="AL24" s="15">
        <f t="shared" si="6"/>
        <v>4.1138970624000004</v>
      </c>
      <c r="AP24" s="8">
        <v>16</v>
      </c>
      <c r="AQ24" s="15">
        <f t="shared" si="8"/>
        <v>193.60101832978347</v>
      </c>
    </row>
    <row r="25" spans="5:43" x14ac:dyDescent="0.25">
      <c r="E25" s="11">
        <v>16</v>
      </c>
      <c r="F25" s="12">
        <f t="shared" si="7"/>
        <v>16.523122758620687</v>
      </c>
      <c r="I25" s="8">
        <v>18</v>
      </c>
      <c r="J25" s="15">
        <f t="shared" si="1"/>
        <v>32.670720000000003</v>
      </c>
      <c r="M25" s="8">
        <v>19</v>
      </c>
      <c r="N25" s="15">
        <f t="shared" si="0"/>
        <v>53.884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11"/>
        <v>2.8397719119368605</v>
      </c>
      <c r="AB25" s="8">
        <v>17</v>
      </c>
      <c r="AC25" s="15">
        <f t="shared" si="4"/>
        <v>40.055832502492521</v>
      </c>
      <c r="AE25" s="8">
        <f t="shared" si="10"/>
        <v>13</v>
      </c>
      <c r="AF25" s="15">
        <f t="shared" si="9"/>
        <v>17.237272922584616</v>
      </c>
      <c r="AH25" s="8">
        <v>17</v>
      </c>
      <c r="AI25" s="15">
        <f t="shared" si="5"/>
        <v>1.5940236468705882</v>
      </c>
      <c r="AK25" s="8">
        <v>17</v>
      </c>
      <c r="AL25" s="15">
        <f t="shared" si="6"/>
        <v>3.8719031175529417</v>
      </c>
      <c r="AP25" s="8">
        <v>17</v>
      </c>
      <c r="AQ25" s="15">
        <f t="shared" si="8"/>
        <v>193.24585611565826</v>
      </c>
    </row>
    <row r="26" spans="5:43" x14ac:dyDescent="0.25">
      <c r="E26" s="11">
        <v>17</v>
      </c>
      <c r="F26" s="12">
        <f t="shared" si="7"/>
        <v>17.555817931034479</v>
      </c>
      <c r="I26" s="8">
        <v>19</v>
      </c>
      <c r="J26" s="15">
        <f t="shared" si="1"/>
        <v>34.485759999999999</v>
      </c>
      <c r="M26" s="8">
        <v>20</v>
      </c>
      <c r="N26" s="15">
        <f t="shared" si="0"/>
        <v>56.72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11"/>
        <v>2.5557947207431746</v>
      </c>
      <c r="AB26" s="8">
        <v>18</v>
      </c>
      <c r="AC26" s="15">
        <f t="shared" si="4"/>
        <v>37.83050847457627</v>
      </c>
      <c r="AE26" s="8">
        <f t="shared" si="10"/>
        <v>14</v>
      </c>
      <c r="AF26" s="15">
        <f t="shared" si="9"/>
        <v>16.006039142399999</v>
      </c>
      <c r="AH26" s="8">
        <v>18</v>
      </c>
      <c r="AI26" s="15">
        <f t="shared" si="5"/>
        <v>1.5054667775999999</v>
      </c>
      <c r="AK26" s="8">
        <v>18</v>
      </c>
      <c r="AL26" s="15">
        <f t="shared" si="6"/>
        <v>3.6567973888000003</v>
      </c>
      <c r="AP26" s="8">
        <v>18</v>
      </c>
      <c r="AQ26" s="15">
        <f t="shared" si="8"/>
        <v>193.56168250003739</v>
      </c>
    </row>
    <row r="27" spans="5:43" x14ac:dyDescent="0.25">
      <c r="E27" s="11">
        <v>18</v>
      </c>
      <c r="F27" s="12">
        <f t="shared" si="7"/>
        <v>18.588513103448271</v>
      </c>
      <c r="I27" s="8">
        <v>20</v>
      </c>
      <c r="J27" s="15">
        <f t="shared" si="1"/>
        <v>36.300800000000002</v>
      </c>
      <c r="M27" s="8">
        <v>21</v>
      </c>
      <c r="N27" s="15">
        <f t="shared" si="0"/>
        <v>59.555999999999997</v>
      </c>
      <c r="P27" s="8">
        <v>20</v>
      </c>
      <c r="Q27" s="15">
        <f t="shared" ref="Q27:Q47" si="12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11"/>
        <v>2.3234497461301586</v>
      </c>
      <c r="AB27" s="8">
        <v>19</v>
      </c>
      <c r="AC27" s="15">
        <f t="shared" si="4"/>
        <v>35.839429081177521</v>
      </c>
      <c r="AE27" s="8">
        <f t="shared" si="10"/>
        <v>15</v>
      </c>
      <c r="AF27" s="15">
        <f t="shared" si="9"/>
        <v>14.938969866239999</v>
      </c>
      <c r="AH27" s="8">
        <v>19</v>
      </c>
      <c r="AI27" s="15">
        <f t="shared" si="5"/>
        <v>1.4262316840421052</v>
      </c>
      <c r="AK27" s="8">
        <v>19</v>
      </c>
      <c r="AL27" s="15">
        <f t="shared" si="6"/>
        <v>3.4643343683368424</v>
      </c>
      <c r="AP27" s="8">
        <v>19</v>
      </c>
      <c r="AQ27" s="15">
        <f t="shared" si="8"/>
        <v>194.44255191473599</v>
      </c>
    </row>
    <row r="28" spans="5:43" x14ac:dyDescent="0.25">
      <c r="E28" s="11">
        <v>19</v>
      </c>
      <c r="F28" s="12">
        <f t="shared" si="7"/>
        <v>19.621208275862067</v>
      </c>
      <c r="I28" s="8">
        <v>21</v>
      </c>
      <c r="J28" s="15">
        <f t="shared" si="1"/>
        <v>38.115839999999999</v>
      </c>
      <c r="M28" s="8">
        <v>22</v>
      </c>
      <c r="N28" s="15">
        <f t="shared" si="0"/>
        <v>62.391999999999996</v>
      </c>
      <c r="P28" s="8">
        <v>21</v>
      </c>
      <c r="Q28" s="15">
        <f t="shared" si="12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11"/>
        <v>2.1298289339526453</v>
      </c>
      <c r="AB28" s="8">
        <v>20</v>
      </c>
      <c r="AC28" s="15">
        <f t="shared" si="4"/>
        <v>34.047457627118646</v>
      </c>
      <c r="AE28" s="8">
        <f>AE27+1</f>
        <v>16</v>
      </c>
      <c r="AF28" s="15">
        <f t="shared" si="9"/>
        <v>14.005284249599999</v>
      </c>
      <c r="AH28" s="8">
        <v>20</v>
      </c>
      <c r="AI28" s="15">
        <f t="shared" si="5"/>
        <v>1.3549200998399999</v>
      </c>
      <c r="AK28" s="8">
        <v>20</v>
      </c>
      <c r="AL28" s="15">
        <f t="shared" si="6"/>
        <v>3.2911176499200003</v>
      </c>
      <c r="AP28" s="8">
        <v>20</v>
      </c>
      <c r="AQ28" s="15">
        <f t="shared" si="8"/>
        <v>195.80370790520612</v>
      </c>
    </row>
    <row r="29" spans="5:43" x14ac:dyDescent="0.25">
      <c r="E29" s="11">
        <v>20</v>
      </c>
      <c r="F29" s="12">
        <f t="shared" si="7"/>
        <v>20.653903448275859</v>
      </c>
      <c r="I29" s="8">
        <v>22</v>
      </c>
      <c r="J29" s="15">
        <f t="shared" si="1"/>
        <v>39.930880000000002</v>
      </c>
      <c r="M29" s="8">
        <v>23</v>
      </c>
      <c r="N29" s="15">
        <f t="shared" si="0"/>
        <v>65.227999999999994</v>
      </c>
      <c r="P29" s="8">
        <v>22</v>
      </c>
      <c r="Q29" s="15">
        <f t="shared" si="12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11"/>
        <v>1.9659959390332111</v>
      </c>
      <c r="AB29" s="8">
        <v>21</v>
      </c>
      <c r="AC29" s="15">
        <f t="shared" si="4"/>
        <v>32.426150121065376</v>
      </c>
      <c r="AE29" s="8">
        <f t="shared" si="10"/>
        <v>17</v>
      </c>
      <c r="AF29" s="15">
        <f t="shared" si="9"/>
        <v>13.181443999623529</v>
      </c>
      <c r="AH29" s="8">
        <v>21</v>
      </c>
      <c r="AI29" s="15">
        <f t="shared" si="5"/>
        <v>1.2904000950857142</v>
      </c>
      <c r="AK29" s="8">
        <v>21</v>
      </c>
      <c r="AL29" s="15">
        <f t="shared" si="6"/>
        <v>3.1343977618285717</v>
      </c>
      <c r="AP29" s="8">
        <v>21</v>
      </c>
      <c r="AQ29" s="15">
        <f t="shared" si="8"/>
        <v>197.57653810348037</v>
      </c>
    </row>
    <row r="30" spans="5:43" x14ac:dyDescent="0.25">
      <c r="E30" s="11">
        <v>21</v>
      </c>
      <c r="F30" s="12">
        <f t="shared" si="7"/>
        <v>21.686598620689651</v>
      </c>
      <c r="I30" s="8">
        <v>23</v>
      </c>
      <c r="J30" s="15">
        <f t="shared" si="1"/>
        <v>41.745919999999998</v>
      </c>
      <c r="M30" s="8">
        <v>24</v>
      </c>
      <c r="N30" s="15">
        <f t="shared" si="0"/>
        <v>68.063999999999993</v>
      </c>
      <c r="P30" s="8">
        <v>23</v>
      </c>
      <c r="Q30" s="15">
        <f t="shared" si="12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11"/>
        <v>1.8255676576736961</v>
      </c>
      <c r="AB30" s="8">
        <v>22</v>
      </c>
      <c r="AC30" s="15">
        <f t="shared" si="4"/>
        <v>30.952234206471495</v>
      </c>
      <c r="AE30" s="8">
        <f t="shared" si="10"/>
        <v>18</v>
      </c>
      <c r="AF30" s="15">
        <f t="shared" si="9"/>
        <v>12.449141555199999</v>
      </c>
      <c r="AH30" s="8">
        <v>22</v>
      </c>
      <c r="AI30" s="15">
        <f t="shared" si="5"/>
        <v>1.2317455453090909</v>
      </c>
      <c r="AK30" s="8">
        <v>22</v>
      </c>
      <c r="AL30" s="15">
        <f t="shared" si="6"/>
        <v>2.9919251362909094</v>
      </c>
      <c r="AP30" s="8">
        <v>22</v>
      </c>
      <c r="AQ30" s="15">
        <f t="shared" si="8"/>
        <v>199.70490511758547</v>
      </c>
    </row>
    <row r="31" spans="5:43" x14ac:dyDescent="0.25">
      <c r="E31" s="11">
        <v>22</v>
      </c>
      <c r="F31" s="12">
        <f t="shared" si="7"/>
        <v>22.719293793103446</v>
      </c>
      <c r="I31" s="8">
        <v>24</v>
      </c>
      <c r="J31" s="15">
        <f t="shared" si="1"/>
        <v>43.560960000000001</v>
      </c>
      <c r="M31" s="8">
        <v>25</v>
      </c>
      <c r="N31" s="15">
        <f t="shared" si="0"/>
        <v>70.899999999999991</v>
      </c>
      <c r="P31" s="8">
        <v>24</v>
      </c>
      <c r="Q31" s="15">
        <f t="shared" si="12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11"/>
        <v>1.7038631471621164</v>
      </c>
      <c r="AB31" s="8">
        <v>23</v>
      </c>
      <c r="AC31" s="15">
        <f t="shared" si="4"/>
        <v>29.606484893146646</v>
      </c>
      <c r="AE31" s="8">
        <f>AE30+1</f>
        <v>19</v>
      </c>
      <c r="AF31" s="15">
        <f t="shared" si="9"/>
        <v>11.793923578610526</v>
      </c>
      <c r="AH31" s="8">
        <v>23</v>
      </c>
      <c r="AI31" s="15">
        <f t="shared" si="5"/>
        <v>1.1781913911652173</v>
      </c>
      <c r="AK31" s="8">
        <v>23</v>
      </c>
      <c r="AL31" s="15">
        <f t="shared" si="6"/>
        <v>2.8618414347130439</v>
      </c>
      <c r="AP31" s="8">
        <v>23</v>
      </c>
      <c r="AQ31" s="15">
        <f t="shared" si="8"/>
        <v>202.14243458023924</v>
      </c>
    </row>
    <row r="32" spans="5:43" x14ac:dyDescent="0.25">
      <c r="E32" s="11">
        <v>23</v>
      </c>
      <c r="F32" s="12">
        <f t="shared" si="7"/>
        <v>23.751988965517238</v>
      </c>
      <c r="I32" s="8">
        <v>25</v>
      </c>
      <c r="J32" s="15">
        <f t="shared" si="1"/>
        <v>45.375999999999998</v>
      </c>
      <c r="M32" s="8">
        <v>26</v>
      </c>
      <c r="N32" s="15">
        <f t="shared" si="0"/>
        <v>73.73599999999999</v>
      </c>
      <c r="P32" s="8">
        <v>25</v>
      </c>
      <c r="Q32" s="15">
        <f t="shared" si="12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11"/>
        <v>1.5973717004644841</v>
      </c>
      <c r="AB32" s="8">
        <v>24</v>
      </c>
      <c r="AC32" s="15">
        <f t="shared" si="4"/>
        <v>28.372881355932204</v>
      </c>
      <c r="AE32" s="8">
        <f t="shared" ref="AE32:AE52" si="13">AE31+1</f>
        <v>20</v>
      </c>
      <c r="AF32" s="15">
        <f t="shared" si="9"/>
        <v>11.204227399679999</v>
      </c>
      <c r="AH32" s="8">
        <v>24</v>
      </c>
      <c r="AI32" s="15">
        <f t="shared" si="5"/>
        <v>1.1291000832</v>
      </c>
      <c r="AK32" s="8">
        <v>24</v>
      </c>
      <c r="AL32" s="15">
        <f t="shared" si="6"/>
        <v>2.7425980416000004</v>
      </c>
      <c r="AP32" s="8">
        <v>24</v>
      </c>
      <c r="AQ32" s="15">
        <f t="shared" si="8"/>
        <v>204.85048118537287</v>
      </c>
    </row>
    <row r="33" spans="5:43" x14ac:dyDescent="0.25">
      <c r="E33" s="11">
        <v>24</v>
      </c>
      <c r="F33" s="12">
        <f t="shared" si="7"/>
        <v>24.784684137931031</v>
      </c>
      <c r="I33" s="8">
        <v>26</v>
      </c>
      <c r="J33" s="15">
        <f t="shared" si="1"/>
        <v>47.191040000000001</v>
      </c>
      <c r="M33" s="8">
        <v>27</v>
      </c>
      <c r="N33" s="15">
        <f t="shared" si="0"/>
        <v>76.572000000000003</v>
      </c>
      <c r="P33" s="8">
        <v>26</v>
      </c>
      <c r="Q33" s="15">
        <f t="shared" si="12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11"/>
        <v>1.5034086592606908</v>
      </c>
      <c r="AB33" s="8">
        <v>25</v>
      </c>
      <c r="AC33" s="15">
        <f t="shared" si="4"/>
        <v>27.237966101694916</v>
      </c>
      <c r="AE33" s="8">
        <f t="shared" si="13"/>
        <v>21</v>
      </c>
      <c r="AF33" s="15">
        <f t="shared" si="9"/>
        <v>10.6706927616</v>
      </c>
      <c r="AH33" s="8">
        <v>25</v>
      </c>
      <c r="AI33" s="15">
        <f t="shared" si="5"/>
        <v>1.0839360798719999</v>
      </c>
      <c r="AK33" s="8">
        <v>25</v>
      </c>
      <c r="AL33" s="15">
        <f t="shared" si="6"/>
        <v>2.6328941199360001</v>
      </c>
      <c r="AP33" s="8">
        <v>25</v>
      </c>
      <c r="AQ33" s="15">
        <f t="shared" si="8"/>
        <v>207.79658287588899</v>
      </c>
    </row>
    <row r="34" spans="5:43" x14ac:dyDescent="0.25">
      <c r="E34" s="11">
        <v>25</v>
      </c>
      <c r="F34" s="12">
        <f t="shared" si="7"/>
        <v>25.817379310344823</v>
      </c>
      <c r="I34" s="8">
        <v>27</v>
      </c>
      <c r="J34" s="15">
        <f t="shared" si="1"/>
        <v>49.006079999999997</v>
      </c>
      <c r="M34" s="8">
        <v>28</v>
      </c>
      <c r="N34" s="15">
        <f t="shared" si="0"/>
        <v>79.408000000000001</v>
      </c>
      <c r="P34" s="8">
        <v>27</v>
      </c>
      <c r="Q34" s="15">
        <f t="shared" si="12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11"/>
        <v>1.4198859559684303</v>
      </c>
      <c r="AB34" s="8">
        <v>26</v>
      </c>
      <c r="AC34" s="15">
        <f t="shared" si="4"/>
        <v>26.190352020860495</v>
      </c>
      <c r="AE34" s="8">
        <f t="shared" si="13"/>
        <v>22</v>
      </c>
      <c r="AF34" s="15">
        <f t="shared" si="9"/>
        <v>10.185661272436363</v>
      </c>
      <c r="AH34" s="8">
        <v>26</v>
      </c>
      <c r="AI34" s="15">
        <f t="shared" si="5"/>
        <v>1.0422462306461537</v>
      </c>
      <c r="AK34" s="8">
        <v>26</v>
      </c>
      <c r="AL34" s="15">
        <f t="shared" si="6"/>
        <v>2.5316289614769234</v>
      </c>
      <c r="AP34" s="8">
        <v>26</v>
      </c>
      <c r="AQ34" s="15">
        <f t="shared" si="8"/>
        <v>210.95327175732032</v>
      </c>
    </row>
    <row r="35" spans="5:43" x14ac:dyDescent="0.25">
      <c r="E35" s="11">
        <v>26</v>
      </c>
      <c r="F35" s="12">
        <f t="shared" si="7"/>
        <v>26.850074482758615</v>
      </c>
      <c r="I35" s="8">
        <v>28</v>
      </c>
      <c r="J35" s="15">
        <f t="shared" si="1"/>
        <v>50.821120000000001</v>
      </c>
      <c r="M35" s="8">
        <v>29</v>
      </c>
      <c r="N35" s="15">
        <f t="shared" si="0"/>
        <v>82.244</v>
      </c>
      <c r="P35" s="8">
        <v>28</v>
      </c>
      <c r="Q35" s="15">
        <f t="shared" si="12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  <c r="AE35" s="8">
        <f t="shared" si="13"/>
        <v>23</v>
      </c>
      <c r="AF35" s="15">
        <f t="shared" si="9"/>
        <v>9.742806434504347</v>
      </c>
      <c r="AH35" s="8">
        <v>27</v>
      </c>
      <c r="AI35" s="15">
        <f t="shared" si="5"/>
        <v>1.0036445184</v>
      </c>
      <c r="AK35" s="8">
        <v>27</v>
      </c>
      <c r="AL35" s="15">
        <f t="shared" si="6"/>
        <v>2.4378649258666667</v>
      </c>
      <c r="AP35" s="8">
        <v>27</v>
      </c>
      <c r="AQ35" s="15">
        <f t="shared" si="8"/>
        <v>214.29714925289852</v>
      </c>
    </row>
    <row r="36" spans="5:43" x14ac:dyDescent="0.25">
      <c r="E36" s="11">
        <v>27</v>
      </c>
      <c r="F36" s="12">
        <f t="shared" si="7"/>
        <v>27.88276965517241</v>
      </c>
      <c r="I36" s="8">
        <v>29</v>
      </c>
      <c r="J36" s="15">
        <f t="shared" si="1"/>
        <v>52.636159999999997</v>
      </c>
      <c r="M36" s="8">
        <v>30</v>
      </c>
      <c r="N36" s="15">
        <f t="shared" si="0"/>
        <v>85.08</v>
      </c>
      <c r="P36" s="8">
        <v>29</v>
      </c>
      <c r="Q36" s="15">
        <f t="shared" si="12"/>
        <v>21.125500910344829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43" si="14">$W$14/V36</f>
        <v>1.2778973603715873</v>
      </c>
      <c r="AB36" s="8">
        <v>28</v>
      </c>
      <c r="AC36" s="15">
        <f t="shared" si="4"/>
        <v>24.319612590799032</v>
      </c>
      <c r="AE36" s="8">
        <f t="shared" si="13"/>
        <v>24</v>
      </c>
      <c r="AF36" s="15">
        <f t="shared" si="9"/>
        <v>9.3368561663999987</v>
      </c>
      <c r="AH36" s="8">
        <v>28</v>
      </c>
      <c r="AI36" s="15">
        <f t="shared" si="5"/>
        <v>0.96780007131428569</v>
      </c>
      <c r="AK36" s="8">
        <v>28</v>
      </c>
      <c r="AL36" s="15">
        <f t="shared" si="6"/>
        <v>2.3507983213714287</v>
      </c>
      <c r="AP36" s="8">
        <v>28</v>
      </c>
      <c r="AQ36" s="15">
        <f>F37+J35+N34+Q35+T36+W44+AC36+AF40+AI36+AL36</f>
        <v>217.80815943967923</v>
      </c>
    </row>
    <row r="37" spans="5:43" x14ac:dyDescent="0.25">
      <c r="E37" s="11">
        <v>28</v>
      </c>
      <c r="F37" s="12">
        <f>E37*$F$7</f>
        <v>28.915464827586202</v>
      </c>
      <c r="I37" s="8">
        <v>30</v>
      </c>
      <c r="J37" s="15">
        <f t="shared" si="1"/>
        <v>54.4512</v>
      </c>
      <c r="M37" s="8">
        <v>31</v>
      </c>
      <c r="N37" s="15">
        <f t="shared" si="0"/>
        <v>87.915999999999997</v>
      </c>
      <c r="P37" s="8">
        <v>30</v>
      </c>
      <c r="Q37" s="15">
        <f t="shared" si="12"/>
        <v>20.421317546666668</v>
      </c>
      <c r="S37" s="8">
        <v>29</v>
      </c>
      <c r="T37" s="15">
        <f t="shared" si="3"/>
        <v>0.22166068965517241</v>
      </c>
      <c r="V37" s="8">
        <v>21</v>
      </c>
      <c r="W37" s="15">
        <f t="shared" si="14"/>
        <v>1.2170451051157973</v>
      </c>
      <c r="AB37" s="8">
        <v>29</v>
      </c>
      <c r="AC37" s="15">
        <f t="shared" si="4"/>
        <v>23.481005260081822</v>
      </c>
      <c r="AE37" s="8">
        <f t="shared" si="13"/>
        <v>25</v>
      </c>
      <c r="AF37" s="15">
        <f t="shared" si="9"/>
        <v>8.9633819197440001</v>
      </c>
      <c r="AH37" s="8">
        <v>29</v>
      </c>
      <c r="AI37" s="15">
        <f t="shared" si="5"/>
        <v>0.93442765506206893</v>
      </c>
      <c r="AK37" s="8">
        <v>29</v>
      </c>
      <c r="AL37" s="15">
        <f t="shared" si="6"/>
        <v>2.2697363102896553</v>
      </c>
      <c r="AP37" s="8">
        <v>29</v>
      </c>
      <c r="AQ37" s="15">
        <f t="shared" ref="AQ37:AQ47" si="15">F38+J36+N35+Q36+T37+W45+AC37+AF41+AI37+AL37</f>
        <v>221.46901272891742</v>
      </c>
    </row>
    <row r="38" spans="5:43" x14ac:dyDescent="0.25">
      <c r="E38" s="11">
        <v>29</v>
      </c>
      <c r="F38" s="12">
        <f t="shared" ref="F38:F49" si="16">E38*$F$7</f>
        <v>29.948159999999994</v>
      </c>
      <c r="I38" s="8">
        <v>31</v>
      </c>
      <c r="J38" s="15">
        <f t="shared" si="1"/>
        <v>56.266239999999996</v>
      </c>
      <c r="M38" s="8">
        <v>32</v>
      </c>
      <c r="N38" s="15">
        <f t="shared" si="0"/>
        <v>90.751999999999995</v>
      </c>
      <c r="P38" s="8">
        <v>31</v>
      </c>
      <c r="Q38" s="15">
        <f t="shared" si="12"/>
        <v>19.762565367741935</v>
      </c>
      <c r="S38" s="8">
        <v>30</v>
      </c>
      <c r="T38" s="15">
        <f t="shared" si="3"/>
        <v>0.21427199999999999</v>
      </c>
      <c r="V38" s="8">
        <v>22</v>
      </c>
      <c r="W38" s="15">
        <f t="shared" si="14"/>
        <v>1.1617248730650793</v>
      </c>
      <c r="AB38" s="8">
        <v>30</v>
      </c>
      <c r="AC38" s="15">
        <f t="shared" si="4"/>
        <v>22.698305084745762</v>
      </c>
      <c r="AE38" s="8">
        <f>AE37+1</f>
        <v>26</v>
      </c>
      <c r="AF38" s="15">
        <f t="shared" si="9"/>
        <v>8.6186364612923079</v>
      </c>
      <c r="AH38" s="8">
        <v>30</v>
      </c>
      <c r="AI38" s="15">
        <f t="shared" si="5"/>
        <v>0.90328006656000004</v>
      </c>
      <c r="AK38" s="8">
        <v>30</v>
      </c>
      <c r="AL38" s="15">
        <f t="shared" si="6"/>
        <v>2.1940784332800001</v>
      </c>
      <c r="AP38" s="8">
        <v>30</v>
      </c>
      <c r="AQ38" s="15">
        <f t="shared" si="15"/>
        <v>225.26472481036726</v>
      </c>
    </row>
    <row r="39" spans="5:43" x14ac:dyDescent="0.25">
      <c r="E39" s="11">
        <v>30</v>
      </c>
      <c r="F39" s="12">
        <f t="shared" si="16"/>
        <v>30.98085517241379</v>
      </c>
      <c r="I39" s="8">
        <v>32</v>
      </c>
      <c r="J39" s="15">
        <f t="shared" si="1"/>
        <v>58.08128</v>
      </c>
      <c r="M39" s="8">
        <v>33</v>
      </c>
      <c r="N39" s="15">
        <f t="shared" si="0"/>
        <v>93.587999999999994</v>
      </c>
      <c r="P39" s="8">
        <v>32</v>
      </c>
      <c r="Q39" s="15">
        <f t="shared" si="12"/>
        <v>19.144985200000001</v>
      </c>
      <c r="S39" s="8">
        <v>31</v>
      </c>
      <c r="T39" s="15">
        <f t="shared" si="3"/>
        <v>0.20736000000000002</v>
      </c>
      <c r="V39" s="8">
        <v>23</v>
      </c>
      <c r="W39" s="15">
        <f t="shared" si="14"/>
        <v>1.1112150959752933</v>
      </c>
      <c r="AB39" s="8">
        <v>31</v>
      </c>
      <c r="AC39" s="15">
        <f t="shared" si="4"/>
        <v>21.966101694915253</v>
      </c>
      <c r="AE39" s="8">
        <f t="shared" si="13"/>
        <v>27</v>
      </c>
      <c r="AF39" s="15">
        <f t="shared" si="9"/>
        <v>8.2994277034666659</v>
      </c>
      <c r="AH39" s="8">
        <v>31</v>
      </c>
      <c r="AI39" s="15">
        <f t="shared" si="5"/>
        <v>0.87414199989677421</v>
      </c>
      <c r="AK39" s="8">
        <v>31</v>
      </c>
      <c r="AL39" s="15">
        <f t="shared" si="6"/>
        <v>2.1233017096258067</v>
      </c>
      <c r="AP39" s="8">
        <v>31</v>
      </c>
      <c r="AQ39" s="15">
        <f t="shared" si="15"/>
        <v>229.18224483316965</v>
      </c>
    </row>
    <row r="40" spans="5:43" x14ac:dyDescent="0.25">
      <c r="E40" s="11">
        <v>31</v>
      </c>
      <c r="F40" s="12">
        <f t="shared" si="16"/>
        <v>32.013550344827578</v>
      </c>
      <c r="I40" s="8">
        <v>33</v>
      </c>
      <c r="J40" s="15">
        <f t="shared" si="1"/>
        <v>59.896320000000003</v>
      </c>
      <c r="M40" s="8">
        <v>34</v>
      </c>
      <c r="N40" s="15">
        <f t="shared" si="0"/>
        <v>96.423999999999992</v>
      </c>
      <c r="P40" s="8">
        <v>33</v>
      </c>
      <c r="Q40" s="15">
        <f t="shared" si="12"/>
        <v>18.564834133333335</v>
      </c>
      <c r="S40" s="8">
        <v>32</v>
      </c>
      <c r="T40" s="15">
        <f t="shared" si="3"/>
        <v>0.20088</v>
      </c>
      <c r="V40" s="8">
        <v>24</v>
      </c>
      <c r="W40" s="15">
        <f t="shared" si="14"/>
        <v>1.0649144669763226</v>
      </c>
      <c r="AB40" s="8">
        <v>32</v>
      </c>
      <c r="AC40" s="15">
        <f t="shared" si="4"/>
        <v>21.279661016949152</v>
      </c>
      <c r="AE40" s="8">
        <f t="shared" si="13"/>
        <v>28</v>
      </c>
      <c r="AF40" s="15">
        <f t="shared" si="9"/>
        <v>8.0030195711999994</v>
      </c>
      <c r="AH40" s="8">
        <v>32</v>
      </c>
      <c r="AI40" s="15">
        <f t="shared" si="5"/>
        <v>0.84682506239999999</v>
      </c>
      <c r="AK40" s="8">
        <v>32</v>
      </c>
      <c r="AL40" s="15">
        <f t="shared" si="6"/>
        <v>2.0569485312000002</v>
      </c>
      <c r="AP40" s="8">
        <v>32</v>
      </c>
      <c r="AQ40" s="15">
        <f t="shared" si="15"/>
        <v>233.21015330282273</v>
      </c>
    </row>
    <row r="41" spans="5:43" x14ac:dyDescent="0.25">
      <c r="E41" s="11">
        <v>32</v>
      </c>
      <c r="F41" s="12">
        <f t="shared" si="16"/>
        <v>33.046245517241374</v>
      </c>
      <c r="I41" s="8">
        <v>34</v>
      </c>
      <c r="J41" s="15">
        <f t="shared" si="1"/>
        <v>61.711359999999999</v>
      </c>
      <c r="M41" s="8">
        <v>35</v>
      </c>
      <c r="N41" s="15">
        <f t="shared" si="0"/>
        <v>99.259999999999991</v>
      </c>
      <c r="P41" s="8">
        <v>34</v>
      </c>
      <c r="Q41" s="15">
        <f t="shared" si="12"/>
        <v>18.018809600000001</v>
      </c>
      <c r="S41" s="8">
        <v>33</v>
      </c>
      <c r="T41" s="15">
        <f t="shared" si="3"/>
        <v>0.19479272727272728</v>
      </c>
      <c r="V41" s="8">
        <v>25</v>
      </c>
      <c r="W41" s="15">
        <f t="shared" si="14"/>
        <v>1.0223178882972699</v>
      </c>
      <c r="AB41" s="8">
        <v>33</v>
      </c>
      <c r="AC41" s="15">
        <f t="shared" si="4"/>
        <v>20.634822804314329</v>
      </c>
      <c r="AE41" s="8">
        <f t="shared" si="13"/>
        <v>29</v>
      </c>
      <c r="AF41" s="15">
        <f t="shared" si="9"/>
        <v>7.7270533790896545</v>
      </c>
      <c r="AH41" s="8">
        <v>33</v>
      </c>
      <c r="AI41" s="15">
        <f t="shared" si="5"/>
        <v>0.82116369687272728</v>
      </c>
      <c r="AK41" s="8">
        <v>33</v>
      </c>
      <c r="AL41" s="15">
        <f t="shared" si="6"/>
        <v>1.9946167575272729</v>
      </c>
      <c r="AP41" s="8">
        <v>33</v>
      </c>
      <c r="AQ41" s="15">
        <f t="shared" si="15"/>
        <v>237.33841490597652</v>
      </c>
    </row>
    <row r="42" spans="5:43" x14ac:dyDescent="0.25">
      <c r="E42" s="11">
        <v>33</v>
      </c>
      <c r="F42" s="12">
        <f t="shared" si="16"/>
        <v>34.07894068965517</v>
      </c>
      <c r="I42" s="8">
        <v>35</v>
      </c>
      <c r="J42" s="15">
        <f t="shared" si="1"/>
        <v>63.526400000000002</v>
      </c>
      <c r="M42" s="8">
        <v>36</v>
      </c>
      <c r="N42" s="15">
        <f t="shared" si="0"/>
        <v>102.09599999999999</v>
      </c>
      <c r="P42" s="8">
        <v>35</v>
      </c>
      <c r="Q42" s="15">
        <f t="shared" si="12"/>
        <v>17.50398646857143</v>
      </c>
      <c r="S42" s="8">
        <v>34</v>
      </c>
      <c r="T42" s="15">
        <f t="shared" si="3"/>
        <v>0.18906352941176471</v>
      </c>
      <c r="V42" s="8">
        <v>26</v>
      </c>
      <c r="W42" s="15">
        <f t="shared" si="14"/>
        <v>0.98299796951660556</v>
      </c>
      <c r="AB42" s="8">
        <v>34</v>
      </c>
      <c r="AC42" s="15">
        <f t="shared" si="4"/>
        <v>20.027916251246261</v>
      </c>
      <c r="AE42" s="8">
        <f t="shared" si="13"/>
        <v>30</v>
      </c>
      <c r="AF42" s="15">
        <f t="shared" si="9"/>
        <v>7.4694849331199995</v>
      </c>
      <c r="AH42" s="8">
        <v>34</v>
      </c>
      <c r="AI42" s="15">
        <f t="shared" si="5"/>
        <v>0.79701182343529409</v>
      </c>
      <c r="AK42" s="8">
        <v>34</v>
      </c>
      <c r="AL42" s="15">
        <f t="shared" si="6"/>
        <v>1.9359515587764708</v>
      </c>
      <c r="AP42" s="8">
        <v>34</v>
      </c>
      <c r="AQ42" s="15">
        <f t="shared" si="15"/>
        <v>241.55817495438086</v>
      </c>
    </row>
    <row r="43" spans="5:43" x14ac:dyDescent="0.25">
      <c r="E43" s="11">
        <v>34</v>
      </c>
      <c r="F43" s="12">
        <f t="shared" si="16"/>
        <v>35.111635862068958</v>
      </c>
      <c r="I43" s="8">
        <v>36</v>
      </c>
      <c r="J43" s="15">
        <f t="shared" si="1"/>
        <v>65.341440000000006</v>
      </c>
      <c r="M43" s="8">
        <v>37</v>
      </c>
      <c r="N43" s="15">
        <f t="shared" si="0"/>
        <v>104.93199999999999</v>
      </c>
      <c r="P43" s="8">
        <v>36</v>
      </c>
      <c r="Q43" s="15">
        <f t="shared" si="12"/>
        <v>17.017764622222224</v>
      </c>
      <c r="S43" s="8">
        <v>35</v>
      </c>
      <c r="T43" s="15">
        <f t="shared" si="3"/>
        <v>0.18366171428571429</v>
      </c>
      <c r="V43" s="8">
        <v>27</v>
      </c>
      <c r="W43" s="15">
        <f t="shared" si="14"/>
        <v>0.94659063731228688</v>
      </c>
      <c r="AB43" s="8">
        <v>35</v>
      </c>
      <c r="AC43" s="15">
        <f t="shared" si="4"/>
        <v>19.455690072639225</v>
      </c>
      <c r="AE43" s="8">
        <f t="shared" si="13"/>
        <v>31</v>
      </c>
      <c r="AF43" s="15">
        <f t="shared" si="9"/>
        <v>7.228533806245161</v>
      </c>
      <c r="AH43" s="8">
        <v>35</v>
      </c>
      <c r="AI43" s="15">
        <f t="shared" si="5"/>
        <v>0.77424005705142862</v>
      </c>
      <c r="AK43" s="8">
        <v>35</v>
      </c>
      <c r="AL43" s="15">
        <f t="shared" si="6"/>
        <v>1.880638657097143</v>
      </c>
      <c r="AP43" s="8">
        <v>35</v>
      </c>
      <c r="AQ43" s="15">
        <f t="shared" si="15"/>
        <v>245.86159072415714</v>
      </c>
    </row>
    <row r="44" spans="5:43" x14ac:dyDescent="0.25">
      <c r="E44" s="11">
        <v>35</v>
      </c>
      <c r="F44" s="12">
        <f t="shared" si="16"/>
        <v>36.144331034482754</v>
      </c>
      <c r="I44" s="8">
        <v>37</v>
      </c>
      <c r="J44" s="15">
        <f t="shared" si="1"/>
        <v>67.156480000000002</v>
      </c>
      <c r="M44" s="8">
        <v>38</v>
      </c>
      <c r="N44" s="15">
        <f t="shared" si="0"/>
        <v>107.768</v>
      </c>
      <c r="P44" s="8">
        <v>37</v>
      </c>
      <c r="Q44" s="15">
        <f t="shared" si="12"/>
        <v>16.557825037837837</v>
      </c>
      <c r="S44" s="8">
        <v>36</v>
      </c>
      <c r="T44" s="15">
        <f t="shared" si="3"/>
        <v>0.17856</v>
      </c>
      <c r="V44" s="8">
        <v>28</v>
      </c>
      <c r="W44" s="15">
        <f>$W$14/V44</f>
        <v>0.91278382883684805</v>
      </c>
      <c r="AB44" s="8">
        <v>36</v>
      </c>
      <c r="AC44" s="15">
        <f t="shared" si="4"/>
        <v>18.915254237288135</v>
      </c>
      <c r="AE44" s="8">
        <f t="shared" si="13"/>
        <v>32</v>
      </c>
      <c r="AF44" s="15">
        <f t="shared" si="9"/>
        <v>7.0026421247999995</v>
      </c>
      <c r="AH44" s="8">
        <v>36</v>
      </c>
      <c r="AI44" s="15">
        <f t="shared" si="5"/>
        <v>0.75273338879999996</v>
      </c>
      <c r="AK44" s="8">
        <v>36</v>
      </c>
      <c r="AL44" s="15">
        <f t="shared" si="6"/>
        <v>1.8283986944000001</v>
      </c>
      <c r="AP44" s="8">
        <v>36</v>
      </c>
      <c r="AQ44" s="15">
        <f t="shared" si="15"/>
        <v>250.24169090519112</v>
      </c>
    </row>
    <row r="45" spans="5:43" x14ac:dyDescent="0.25">
      <c r="E45" s="11">
        <v>36</v>
      </c>
      <c r="F45" s="12">
        <f t="shared" si="16"/>
        <v>37.177026206896542</v>
      </c>
      <c r="I45" s="8">
        <v>38</v>
      </c>
      <c r="J45" s="15">
        <f t="shared" si="1"/>
        <v>68.971519999999998</v>
      </c>
      <c r="M45" s="8">
        <v>39</v>
      </c>
      <c r="N45" s="15">
        <f t="shared" si="0"/>
        <v>110.604</v>
      </c>
      <c r="P45" s="8">
        <v>38</v>
      </c>
      <c r="Q45" s="15">
        <f t="shared" si="12"/>
        <v>16.122092800000001</v>
      </c>
      <c r="S45" s="8">
        <v>37</v>
      </c>
      <c r="T45" s="15">
        <f t="shared" si="3"/>
        <v>0.17373405405405407</v>
      </c>
      <c r="V45" s="8">
        <v>29</v>
      </c>
      <c r="W45" s="15">
        <f t="shared" ref="W45:W56" si="17">$W$14/V45</f>
        <v>0.88130852439419816</v>
      </c>
      <c r="AB45" s="8">
        <v>37</v>
      </c>
      <c r="AC45" s="15">
        <f t="shared" si="4"/>
        <v>18.404031149793862</v>
      </c>
      <c r="AE45" s="8">
        <f t="shared" si="13"/>
        <v>33</v>
      </c>
      <c r="AF45" s="15">
        <f t="shared" si="9"/>
        <v>6.7904408482909089</v>
      </c>
      <c r="AH45" s="8">
        <v>37</v>
      </c>
      <c r="AI45" s="15">
        <f t="shared" si="5"/>
        <v>0.7323892431567568</v>
      </c>
      <c r="AK45" s="8">
        <v>37</v>
      </c>
      <c r="AL45" s="15">
        <f t="shared" si="6"/>
        <v>1.7789825134702704</v>
      </c>
      <c r="AP45" s="8">
        <v>37</v>
      </c>
      <c r="AQ45" s="15">
        <f t="shared" si="15"/>
        <v>254.69225784251589</v>
      </c>
    </row>
    <row r="46" spans="5:43" x14ac:dyDescent="0.25">
      <c r="E46" s="11">
        <v>37</v>
      </c>
      <c r="F46" s="12">
        <f t="shared" si="16"/>
        <v>38.209721379310338</v>
      </c>
      <c r="I46" s="8">
        <v>39</v>
      </c>
      <c r="J46" s="15">
        <f t="shared" si="1"/>
        <v>70.786559999999994</v>
      </c>
      <c r="M46" s="8">
        <v>40</v>
      </c>
      <c r="N46" s="15">
        <f>M46*$N$4</f>
        <v>113.44</v>
      </c>
      <c r="P46" s="8">
        <v>39</v>
      </c>
      <c r="Q46" s="15">
        <f t="shared" si="12"/>
        <v>15.708705805128206</v>
      </c>
      <c r="S46" s="8">
        <v>38</v>
      </c>
      <c r="T46" s="15">
        <f t="shared" si="3"/>
        <v>0.16916210526315789</v>
      </c>
      <c r="V46" s="8">
        <v>30</v>
      </c>
      <c r="W46" s="15">
        <f t="shared" si="17"/>
        <v>0.8519315735810582</v>
      </c>
      <c r="AB46" s="8">
        <v>38</v>
      </c>
      <c r="AC46" s="15">
        <f t="shared" si="4"/>
        <v>17.91971454058876</v>
      </c>
      <c r="AE46" s="8">
        <f t="shared" si="13"/>
        <v>34</v>
      </c>
      <c r="AF46" s="15">
        <f t="shared" si="9"/>
        <v>6.5907219998117643</v>
      </c>
      <c r="AH46" s="8">
        <v>38</v>
      </c>
      <c r="AI46" s="15">
        <f t="shared" si="5"/>
        <v>0.7131158420210526</v>
      </c>
      <c r="AK46" s="8">
        <v>38</v>
      </c>
      <c r="AL46" s="15">
        <f t="shared" si="6"/>
        <v>1.7321671841684212</v>
      </c>
      <c r="AP46" s="8">
        <v>38</v>
      </c>
      <c r="AQ46" s="15">
        <f t="shared" si="15"/>
        <v>259.20772837116107</v>
      </c>
    </row>
    <row r="47" spans="5:43" x14ac:dyDescent="0.25">
      <c r="E47" s="11">
        <v>38</v>
      </c>
      <c r="F47" s="12">
        <f t="shared" si="16"/>
        <v>39.242416551724133</v>
      </c>
      <c r="I47" s="8">
        <v>40</v>
      </c>
      <c r="J47" s="15">
        <f t="shared" si="1"/>
        <v>72.601600000000005</v>
      </c>
      <c r="P47" s="8">
        <v>40</v>
      </c>
      <c r="Q47" s="15">
        <f t="shared" si="12"/>
        <v>15.31598816</v>
      </c>
      <c r="S47" s="8">
        <v>39</v>
      </c>
      <c r="T47" s="15">
        <f t="shared" si="3"/>
        <v>0.16482461538461537</v>
      </c>
      <c r="V47" s="8">
        <v>31</v>
      </c>
      <c r="W47" s="15">
        <f t="shared" si="17"/>
        <v>0.82444990991715306</v>
      </c>
      <c r="AB47" s="8">
        <v>39</v>
      </c>
      <c r="AC47" s="15">
        <f t="shared" si="4"/>
        <v>17.460234680573663</v>
      </c>
      <c r="AE47" s="8">
        <f t="shared" si="13"/>
        <v>35</v>
      </c>
      <c r="AF47" s="15">
        <f t="shared" si="9"/>
        <v>6.4024156569599997</v>
      </c>
      <c r="AH47" s="8">
        <v>39</v>
      </c>
      <c r="AI47" s="15">
        <f t="shared" si="5"/>
        <v>0.69483082043076927</v>
      </c>
      <c r="AK47" s="8">
        <v>39</v>
      </c>
      <c r="AL47" s="15">
        <f t="shared" si="6"/>
        <v>1.6877526409846155</v>
      </c>
      <c r="AP47" s="8">
        <v>39</v>
      </c>
      <c r="AQ47" s="15">
        <f t="shared" si="15"/>
        <v>263.78310990717904</v>
      </c>
    </row>
    <row r="48" spans="5:43" x14ac:dyDescent="0.25">
      <c r="E48" s="11">
        <v>39</v>
      </c>
      <c r="F48" s="12">
        <f t="shared" si="16"/>
        <v>40.275111724137922</v>
      </c>
      <c r="S48" s="8">
        <v>40</v>
      </c>
      <c r="T48" s="15">
        <f t="shared" si="3"/>
        <v>0.16070400000000001</v>
      </c>
      <c r="V48" s="8">
        <v>32</v>
      </c>
      <c r="W48" s="15">
        <f t="shared" si="17"/>
        <v>0.79868585023224203</v>
      </c>
      <c r="AB48" s="8">
        <v>40</v>
      </c>
      <c r="AC48" s="15">
        <f t="shared" si="4"/>
        <v>17.023728813559323</v>
      </c>
      <c r="AE48" s="8">
        <f t="shared" si="13"/>
        <v>36</v>
      </c>
      <c r="AF48" s="15">
        <f t="shared" si="9"/>
        <v>6.2245707775999994</v>
      </c>
      <c r="AH48" s="8">
        <v>40</v>
      </c>
      <c r="AI48" s="15">
        <f t="shared" si="5"/>
        <v>0.67746004991999997</v>
      </c>
      <c r="AK48" s="8">
        <v>40</v>
      </c>
      <c r="AL48" s="15">
        <f t="shared" si="6"/>
        <v>1.6455588249600002</v>
      </c>
      <c r="AP48" s="8">
        <v>40</v>
      </c>
      <c r="AQ48" s="15">
        <f>F49+J47+N46+Q47+T48+W56+AC48+AF52+AI48+AL48</f>
        <v>268.41390912501686</v>
      </c>
    </row>
    <row r="49" spans="5:32" x14ac:dyDescent="0.25">
      <c r="E49" s="11">
        <v>40</v>
      </c>
      <c r="F49" s="12">
        <f t="shared" si="16"/>
        <v>41.307806896551718</v>
      </c>
      <c r="V49" s="8">
        <v>33</v>
      </c>
      <c r="W49" s="15">
        <f t="shared" si="17"/>
        <v>0.77448324871005292</v>
      </c>
      <c r="AE49" s="8">
        <f t="shared" si="13"/>
        <v>37</v>
      </c>
      <c r="AF49" s="15">
        <f t="shared" si="9"/>
        <v>6.0563391349621618</v>
      </c>
    </row>
    <row r="50" spans="5:32" x14ac:dyDescent="0.25">
      <c r="V50" s="8">
        <v>34</v>
      </c>
      <c r="W50" s="15">
        <f t="shared" si="17"/>
        <v>0.75170432963034539</v>
      </c>
      <c r="AE50" s="8">
        <f t="shared" si="13"/>
        <v>38</v>
      </c>
      <c r="AF50" s="15">
        <f t="shared" si="9"/>
        <v>5.896961789305263</v>
      </c>
    </row>
    <row r="51" spans="5:32" x14ac:dyDescent="0.25">
      <c r="V51" s="8">
        <v>35</v>
      </c>
      <c r="W51" s="15">
        <f t="shared" si="17"/>
        <v>0.73022706306947838</v>
      </c>
      <c r="AE51" s="8">
        <f t="shared" si="13"/>
        <v>39</v>
      </c>
      <c r="AF51" s="15">
        <f t="shared" si="9"/>
        <v>5.7457576408615383</v>
      </c>
    </row>
    <row r="52" spans="5:32" x14ac:dyDescent="0.25">
      <c r="V52" s="8">
        <v>36</v>
      </c>
      <c r="W52" s="15">
        <f t="shared" si="17"/>
        <v>0.70994297798421513</v>
      </c>
      <c r="AE52" s="8">
        <f t="shared" si="13"/>
        <v>40</v>
      </c>
      <c r="AF52" s="15">
        <f t="shared" si="9"/>
        <v>5.6021136998399994</v>
      </c>
    </row>
    <row r="53" spans="5:32" x14ac:dyDescent="0.25">
      <c r="V53" s="8">
        <v>37</v>
      </c>
      <c r="W53" s="15">
        <f t="shared" si="17"/>
        <v>0.69075532993058775</v>
      </c>
    </row>
    <row r="54" spans="5:32" x14ac:dyDescent="0.25">
      <c r="V54" s="8">
        <v>38</v>
      </c>
      <c r="W54" s="15">
        <f t="shared" si="17"/>
        <v>0.67257755809030906</v>
      </c>
    </row>
    <row r="55" spans="5:32" x14ac:dyDescent="0.25">
      <c r="V55" s="8">
        <v>39</v>
      </c>
      <c r="W55" s="15">
        <f t="shared" si="17"/>
        <v>0.65533197967773704</v>
      </c>
    </row>
    <row r="56" spans="5:32" x14ac:dyDescent="0.25">
      <c r="V56" s="8">
        <v>40</v>
      </c>
      <c r="W56" s="15">
        <f t="shared" si="17"/>
        <v>0.63894868018579365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Q49"/>
  <sheetViews>
    <sheetView workbookViewId="0">
      <selection activeCell="J9" sqref="J9"/>
    </sheetView>
  </sheetViews>
  <sheetFormatPr defaultRowHeight="15" x14ac:dyDescent="0.25"/>
  <cols>
    <col min="1" max="1" width="12.5703125" customWidth="1"/>
    <col min="2" max="2" width="10.7109375" customWidth="1"/>
    <col min="7" max="7" width="13" customWidth="1"/>
  </cols>
  <sheetData>
    <row r="1" spans="1:17" x14ac:dyDescent="0.25">
      <c r="A1" s="4" t="s">
        <v>91</v>
      </c>
      <c r="B1" s="19">
        <f>effects!B7</f>
        <v>371.14388693647538</v>
      </c>
      <c r="D1" s="4" t="s">
        <v>94</v>
      </c>
      <c r="E1" s="2">
        <v>5</v>
      </c>
      <c r="G1" s="4" t="s">
        <v>97</v>
      </c>
      <c r="H1" s="2">
        <v>0.5</v>
      </c>
      <c r="J1" s="4" t="s">
        <v>98</v>
      </c>
      <c r="K1" s="2">
        <v>3</v>
      </c>
    </row>
    <row r="2" spans="1:17" x14ac:dyDescent="0.25">
      <c r="A2" s="4" t="s">
        <v>93</v>
      </c>
      <c r="B2" s="2">
        <v>15</v>
      </c>
      <c r="D2" s="4" t="s">
        <v>96</v>
      </c>
      <c r="E2" s="2">
        <v>1</v>
      </c>
      <c r="G2" s="20" t="s">
        <v>95</v>
      </c>
      <c r="H2" s="21">
        <f>H1/E1*(1-B2/'a_r=0.5'!B7)</f>
        <v>4.5553539019963708E-2</v>
      </c>
      <c r="J2" s="4" t="s">
        <v>99</v>
      </c>
      <c r="K2" s="2">
        <v>10</v>
      </c>
    </row>
    <row r="3" spans="1:17" x14ac:dyDescent="0.25">
      <c r="A3" s="20" t="s">
        <v>92</v>
      </c>
      <c r="B3" s="21">
        <f>B1*(1-B2/'a_r=0.5'!B7)</f>
        <v>169.06917535581729</v>
      </c>
      <c r="D3" s="20" t="s">
        <v>95</v>
      </c>
      <c r="E3" s="21">
        <f>E2/E1*(1-B2/'a_r=0.5'!B7)</f>
        <v>9.1107078039927417E-2</v>
      </c>
      <c r="J3" s="20" t="s">
        <v>100</v>
      </c>
      <c r="K3" s="21">
        <f>effects!B4*effects!K1*(1-((100+contractor!K1)/(100+contractor!K2)))</f>
        <v>27.289881818181804</v>
      </c>
      <c r="M3" s="4" t="s">
        <v>101</v>
      </c>
      <c r="N3" s="19">
        <f>K3*0.15</f>
        <v>4.0934822727272708</v>
      </c>
      <c r="P3" s="4" t="s">
        <v>102</v>
      </c>
      <c r="Q3" s="2">
        <f>'a_r=0.5'!B2*0.06</f>
        <v>1339.2</v>
      </c>
    </row>
    <row r="5" spans="1:17" x14ac:dyDescent="0.25">
      <c r="A5" s="22" t="s">
        <v>103</v>
      </c>
      <c r="B5" s="9">
        <f>B3+E3+H2+K3+N3+Q3</f>
        <v>1539.7892000637862</v>
      </c>
    </row>
    <row r="6" spans="1:17" x14ac:dyDescent="0.25">
      <c r="A6" s="23" t="s">
        <v>73</v>
      </c>
      <c r="B6" s="2">
        <v>2012.7360000000001</v>
      </c>
    </row>
    <row r="7" spans="1:17" x14ac:dyDescent="0.25">
      <c r="A7" s="24" t="s">
        <v>104</v>
      </c>
      <c r="B7" s="25">
        <f>B5+B6</f>
        <v>3552.5252000637865</v>
      </c>
    </row>
    <row r="8" spans="1:17" x14ac:dyDescent="0.25">
      <c r="I8" t="s">
        <v>113</v>
      </c>
      <c r="J8" t="s">
        <v>114</v>
      </c>
    </row>
    <row r="9" spans="1:17" x14ac:dyDescent="0.25">
      <c r="A9" s="8" t="s">
        <v>108</v>
      </c>
      <c r="B9" s="31" t="s">
        <v>109</v>
      </c>
      <c r="C9" s="30" t="s">
        <v>110</v>
      </c>
      <c r="D9" s="30" t="s">
        <v>111</v>
      </c>
      <c r="E9" s="30" t="s">
        <v>111</v>
      </c>
      <c r="F9" s="31" t="s">
        <v>42</v>
      </c>
      <c r="G9" s="31" t="s">
        <v>112</v>
      </c>
      <c r="I9" s="18">
        <f>MIN(G10:G49)</f>
        <v>3309.2898837183193</v>
      </c>
      <c r="J9" s="18">
        <f>MAX(G10:G49)</f>
        <v>3539.0426633328798</v>
      </c>
    </row>
    <row r="10" spans="1:17" ht="15.75" x14ac:dyDescent="0.25">
      <c r="A10" s="29">
        <v>15</v>
      </c>
      <c r="B10" s="29">
        <v>1949.444</v>
      </c>
      <c r="C10" s="32">
        <f>$B$1*(1-A10/'a_r=0.5'!$B$7)</f>
        <v>169.06917535581729</v>
      </c>
      <c r="D10" s="32">
        <f>$E$2/$E$1*(1-A10/'a_r=0.5'!$B$7)</f>
        <v>9.1107078039927417E-2</v>
      </c>
      <c r="E10" s="32">
        <f>$H$1/$E$1*(1-A10/'a_r=0.5'!$B$7)</f>
        <v>4.5553539019963708E-2</v>
      </c>
      <c r="F10" s="32">
        <f>C10+D10+E10+$K$3+$N$3+$Q$3</f>
        <v>1539.7892000637862</v>
      </c>
      <c r="G10" s="32">
        <f>F10+B10</f>
        <v>3489.2332000637862</v>
      </c>
    </row>
    <row r="11" spans="1:17" ht="15.75" x14ac:dyDescent="0.25">
      <c r="A11" s="29">
        <v>20</v>
      </c>
      <c r="B11" s="29">
        <v>1979.47</v>
      </c>
      <c r="C11" s="32">
        <f>$B$1*(1-A11/'a_r=0.5'!$B$7)</f>
        <v>101.71093816226457</v>
      </c>
      <c r="D11" s="32">
        <f>$E$2/$E$1*(1-A11/'a_r=0.5'!$B$7)</f>
        <v>5.4809437386569876E-2</v>
      </c>
      <c r="E11" s="32">
        <f>$H$1/$E$1*(1-A11/'a_r=0.5'!$B$7)</f>
        <v>2.7404718693284938E-2</v>
      </c>
      <c r="F11" s="32">
        <f t="shared" ref="F11:F49" si="0">C11+D11+E11+$K$3+$N$3+$Q$3</f>
        <v>1472.3765164092536</v>
      </c>
      <c r="G11" s="32">
        <f t="shared" ref="G11:G49" si="1">F11+B11</f>
        <v>3451.8465164092536</v>
      </c>
    </row>
    <row r="12" spans="1:17" ht="15.75" x14ac:dyDescent="0.25">
      <c r="A12" s="29">
        <v>22</v>
      </c>
      <c r="B12" s="29">
        <v>1995.662</v>
      </c>
      <c r="C12" s="32">
        <f>$B$1*(1-A12/'a_r=0.5'!$B$7)</f>
        <v>74.767643284843516</v>
      </c>
      <c r="D12" s="32">
        <f>$E$2/$E$1*(1-A12/'a_r=0.5'!$B$7)</f>
        <v>4.0290381125226871E-2</v>
      </c>
      <c r="E12" s="32">
        <f>$H$1/$E$1*(1-A12/'a_r=0.5'!$B$7)</f>
        <v>2.0145190562613435E-2</v>
      </c>
      <c r="F12" s="32">
        <f t="shared" si="0"/>
        <v>1445.4114429474405</v>
      </c>
      <c r="G12" s="32">
        <f t="shared" si="1"/>
        <v>3441.0734429474405</v>
      </c>
      <c r="M12" s="26">
        <v>0.45600000000000002</v>
      </c>
    </row>
    <row r="13" spans="1:17" ht="15.75" x14ac:dyDescent="0.25">
      <c r="A13" s="29">
        <v>24</v>
      </c>
      <c r="B13" s="29">
        <v>2006.329</v>
      </c>
      <c r="C13" s="32">
        <f>$B$1*(1-A13/'a_r=0.5'!$B$7)</f>
        <v>47.82434840742242</v>
      </c>
      <c r="D13" s="32">
        <f>$E$2/$E$1*(1-A13/'a_r=0.5'!$B$7)</f>
        <v>2.5771324863883852E-2</v>
      </c>
      <c r="E13" s="32">
        <f>$H$1/$E$1*(1-A13/'a_r=0.5'!$B$7)</f>
        <v>1.2885662431941926E-2</v>
      </c>
      <c r="F13" s="32">
        <f t="shared" si="0"/>
        <v>1418.4463694856274</v>
      </c>
      <c r="G13" s="32">
        <f t="shared" si="1"/>
        <v>3424.7753694856274</v>
      </c>
    </row>
    <row r="14" spans="1:17" ht="15.75" x14ac:dyDescent="0.25">
      <c r="A14" s="29">
        <v>15</v>
      </c>
      <c r="B14" s="29">
        <v>1926.1420000000001</v>
      </c>
      <c r="C14" s="32">
        <f>$B$1*(1-A14/'a_r=0.5'!$B$7)</f>
        <v>169.06917535581729</v>
      </c>
      <c r="D14" s="32">
        <f>$E$2/$E$1*(1-A14/'a_r=0.5'!$B$7)</f>
        <v>9.1107078039927417E-2</v>
      </c>
      <c r="E14" s="32">
        <f>$H$1/$E$1*(1-A14/'a_r=0.5'!$B$7)</f>
        <v>4.5553539019963708E-2</v>
      </c>
      <c r="F14" s="32">
        <f t="shared" si="0"/>
        <v>1539.7892000637862</v>
      </c>
      <c r="G14" s="32">
        <f t="shared" si="1"/>
        <v>3465.9312000637865</v>
      </c>
      <c r="M14" s="27"/>
    </row>
    <row r="15" spans="1:17" ht="15.75" x14ac:dyDescent="0.25">
      <c r="A15" s="29">
        <v>15</v>
      </c>
      <c r="B15" s="29">
        <v>1932.002</v>
      </c>
      <c r="C15" s="32">
        <f>$B$1*(1-A15/'a_r=0.5'!$B$7)</f>
        <v>169.06917535581729</v>
      </c>
      <c r="D15" s="32">
        <f>$E$2/$E$1*(1-A15/'a_r=0.5'!$B$7)</f>
        <v>9.1107078039927417E-2</v>
      </c>
      <c r="E15" s="32">
        <f>$H$1/$E$1*(1-A15/'a_r=0.5'!$B$7)</f>
        <v>4.5553539019963708E-2</v>
      </c>
      <c r="F15" s="32">
        <f t="shared" si="0"/>
        <v>1539.7892000637862</v>
      </c>
      <c r="G15" s="32">
        <f t="shared" si="1"/>
        <v>3471.7912000637862</v>
      </c>
      <c r="M15" s="28"/>
    </row>
    <row r="16" spans="1:17" ht="15.75" x14ac:dyDescent="0.25">
      <c r="A16" s="29">
        <v>14</v>
      </c>
      <c r="B16" s="29">
        <v>1914.748</v>
      </c>
      <c r="C16" s="32">
        <f>$B$1*(1-A16/'a_r=0.5'!$B$7)</f>
        <v>182.54082279452783</v>
      </c>
      <c r="D16" s="32">
        <f>$E$2/$E$1*(1-A16/'a_r=0.5'!$B$7)</f>
        <v>9.8366606170598919E-2</v>
      </c>
      <c r="E16" s="32">
        <f>$H$1/$E$1*(1-A16/'a_r=0.5'!$B$7)</f>
        <v>4.918330308529946E-2</v>
      </c>
      <c r="F16" s="32">
        <f t="shared" si="0"/>
        <v>1553.271736794693</v>
      </c>
      <c r="G16" s="32">
        <f t="shared" si="1"/>
        <v>3468.019736794693</v>
      </c>
      <c r="M16" s="27"/>
    </row>
    <row r="17" spans="1:13" ht="15.75" x14ac:dyDescent="0.25">
      <c r="A17" s="29">
        <v>14</v>
      </c>
      <c r="B17" s="29">
        <v>1908.2370000000001</v>
      </c>
      <c r="C17" s="32">
        <f>$B$1*(1-A17/'a_r=0.5'!$B$7)</f>
        <v>182.54082279452783</v>
      </c>
      <c r="D17" s="32">
        <f>$E$2/$E$1*(1-A17/'a_r=0.5'!$B$7)</f>
        <v>9.8366606170598919E-2</v>
      </c>
      <c r="E17" s="32">
        <f>$H$1/$E$1*(1-A17/'a_r=0.5'!$B$7)</f>
        <v>4.918330308529946E-2</v>
      </c>
      <c r="F17" s="32">
        <f t="shared" si="0"/>
        <v>1553.271736794693</v>
      </c>
      <c r="G17" s="32">
        <f t="shared" si="1"/>
        <v>3461.508736794693</v>
      </c>
      <c r="M17" s="28"/>
    </row>
    <row r="18" spans="1:13" ht="15.75" x14ac:dyDescent="0.25">
      <c r="A18" s="29">
        <v>11</v>
      </c>
      <c r="B18" s="29">
        <v>1826.8409999999999</v>
      </c>
      <c r="C18" s="32">
        <f>$B$1*(1-A18/'a_r=0.5'!$B$7)</f>
        <v>222.95576511065946</v>
      </c>
      <c r="D18" s="32">
        <f>$E$2/$E$1*(1-A18/'a_r=0.5'!$B$7)</f>
        <v>0.12014519056261344</v>
      </c>
      <c r="E18" s="32">
        <f>$H$1/$E$1*(1-A18/'a_r=0.5'!$B$7)</f>
        <v>6.007259528130672E-2</v>
      </c>
      <c r="F18" s="32">
        <f t="shared" si="0"/>
        <v>1593.7193469874126</v>
      </c>
      <c r="G18" s="32">
        <f t="shared" si="1"/>
        <v>3420.5603469874122</v>
      </c>
      <c r="M18" s="27"/>
    </row>
    <row r="19" spans="1:13" ht="15.75" x14ac:dyDescent="0.25">
      <c r="A19" s="29">
        <v>12</v>
      </c>
      <c r="B19" s="29">
        <v>1899.126</v>
      </c>
      <c r="C19" s="32">
        <f>$B$1*(1-A19/'a_r=0.5'!$B$7)</f>
        <v>209.48411767194889</v>
      </c>
      <c r="D19" s="32">
        <f>$E$2/$E$1*(1-A19/'a_r=0.5'!$B$7)</f>
        <v>0.11288566243194192</v>
      </c>
      <c r="E19" s="32">
        <f>$H$1/$E$1*(1-A19/'a_r=0.5'!$B$7)</f>
        <v>5.6442831215970962E-2</v>
      </c>
      <c r="F19" s="32">
        <f t="shared" si="0"/>
        <v>1580.236810256506</v>
      </c>
      <c r="G19" s="32">
        <f t="shared" si="1"/>
        <v>3479.3628102565062</v>
      </c>
      <c r="M19" s="28"/>
    </row>
    <row r="20" spans="1:13" ht="15.75" x14ac:dyDescent="0.25">
      <c r="A20" s="29">
        <v>13</v>
      </c>
      <c r="B20" s="29">
        <v>1936.617</v>
      </c>
      <c r="C20" s="32">
        <f>$B$1*(1-A20/'a_r=0.5'!$B$7)</f>
        <v>196.01247023323836</v>
      </c>
      <c r="D20" s="32">
        <f>$E$2/$E$1*(1-A20/'a_r=0.5'!$B$7)</f>
        <v>0.10562613430127042</v>
      </c>
      <c r="E20" s="32">
        <f>$H$1/$E$1*(1-A20/'a_r=0.5'!$B$7)</f>
        <v>5.2813067150635211E-2</v>
      </c>
      <c r="F20" s="32">
        <f t="shared" si="0"/>
        <v>1566.7542735255993</v>
      </c>
      <c r="G20" s="32">
        <f t="shared" si="1"/>
        <v>3503.3712735255995</v>
      </c>
      <c r="M20" s="27"/>
    </row>
    <row r="21" spans="1:13" ht="15.75" x14ac:dyDescent="0.25">
      <c r="A21" s="29">
        <v>14</v>
      </c>
      <c r="B21" s="29">
        <v>1960.0830000000001</v>
      </c>
      <c r="C21" s="32">
        <f>$B$1*(1-A21/'a_r=0.5'!$B$7)</f>
        <v>182.54082279452783</v>
      </c>
      <c r="D21" s="32">
        <f>$E$2/$E$1*(1-A21/'a_r=0.5'!$B$7)</f>
        <v>9.8366606170598919E-2</v>
      </c>
      <c r="E21" s="32">
        <f>$H$1/$E$1*(1-A21/'a_r=0.5'!$B$7)</f>
        <v>4.918330308529946E-2</v>
      </c>
      <c r="F21" s="32">
        <f t="shared" si="0"/>
        <v>1553.271736794693</v>
      </c>
      <c r="G21" s="32">
        <f t="shared" si="1"/>
        <v>3513.3547367946931</v>
      </c>
      <c r="M21" s="28"/>
    </row>
    <row r="22" spans="1:13" ht="15.75" x14ac:dyDescent="0.25">
      <c r="A22" s="29">
        <v>10</v>
      </c>
      <c r="B22" s="29">
        <v>1757.133</v>
      </c>
      <c r="C22" s="32">
        <f>$B$1*(1-A22/'a_r=0.5'!$B$7)</f>
        <v>236.42741254936999</v>
      </c>
      <c r="D22" s="32">
        <f>$E$2/$E$1*(1-A22/'a_r=0.5'!$B$7)</f>
        <v>0.12740471869328493</v>
      </c>
      <c r="E22" s="32">
        <f>$H$1/$E$1*(1-A22/'a_r=0.5'!$B$7)</f>
        <v>6.3702359346642465E-2</v>
      </c>
      <c r="F22" s="32">
        <f t="shared" si="0"/>
        <v>1607.2018837183191</v>
      </c>
      <c r="G22" s="32">
        <f t="shared" si="1"/>
        <v>3364.3348837183194</v>
      </c>
      <c r="M22" s="27"/>
    </row>
    <row r="23" spans="1:13" ht="15.75" x14ac:dyDescent="0.25">
      <c r="A23" s="29">
        <v>10</v>
      </c>
      <c r="B23" s="29">
        <v>1774.5160000000001</v>
      </c>
      <c r="C23" s="32">
        <f>$B$1*(1-A23/'a_r=0.5'!$B$7)</f>
        <v>236.42741254936999</v>
      </c>
      <c r="D23" s="32">
        <f>$E$2/$E$1*(1-A23/'a_r=0.5'!$B$7)</f>
        <v>0.12740471869328493</v>
      </c>
      <c r="E23" s="32">
        <f>$H$1/$E$1*(1-A23/'a_r=0.5'!$B$7)</f>
        <v>6.3702359346642465E-2</v>
      </c>
      <c r="F23" s="32">
        <f t="shared" si="0"/>
        <v>1607.2018837183191</v>
      </c>
      <c r="G23" s="32">
        <f t="shared" si="1"/>
        <v>3381.7178837183192</v>
      </c>
      <c r="M23" s="28"/>
    </row>
    <row r="24" spans="1:13" ht="15.75" x14ac:dyDescent="0.25">
      <c r="A24" s="29">
        <v>10</v>
      </c>
      <c r="B24" s="29">
        <v>1722.7809999999999</v>
      </c>
      <c r="C24" s="32">
        <f>$B$1*(1-A24/'a_r=0.5'!$B$7)</f>
        <v>236.42741254936999</v>
      </c>
      <c r="D24" s="32">
        <f>$E$2/$E$1*(1-A24/'a_r=0.5'!$B$7)</f>
        <v>0.12740471869328493</v>
      </c>
      <c r="E24" s="32">
        <f>$H$1/$E$1*(1-A24/'a_r=0.5'!$B$7)</f>
        <v>6.3702359346642465E-2</v>
      </c>
      <c r="F24" s="32">
        <f t="shared" si="0"/>
        <v>1607.2018837183191</v>
      </c>
      <c r="G24" s="32">
        <f t="shared" si="1"/>
        <v>3329.982883718319</v>
      </c>
      <c r="M24" s="27"/>
    </row>
    <row r="25" spans="1:13" ht="15.75" x14ac:dyDescent="0.25">
      <c r="A25" s="29">
        <v>10</v>
      </c>
      <c r="B25" s="29">
        <v>1702.088</v>
      </c>
      <c r="C25" s="32">
        <f>$B$1*(1-A25/'a_r=0.5'!$B$7)</f>
        <v>236.42741254936999</v>
      </c>
      <c r="D25" s="32">
        <f>$E$2/$E$1*(1-A25/'a_r=0.5'!$B$7)</f>
        <v>0.12740471869328493</v>
      </c>
      <c r="E25" s="32">
        <f>$H$1/$E$1*(1-A25/'a_r=0.5'!$B$7)</f>
        <v>6.3702359346642465E-2</v>
      </c>
      <c r="F25" s="32">
        <f t="shared" si="0"/>
        <v>1607.2018837183191</v>
      </c>
      <c r="G25" s="32">
        <f t="shared" si="1"/>
        <v>3309.2898837183193</v>
      </c>
      <c r="M25" s="28"/>
    </row>
    <row r="26" spans="1:13" ht="15.75" x14ac:dyDescent="0.25">
      <c r="A26" s="29">
        <v>13</v>
      </c>
      <c r="B26" s="29">
        <v>1879.8879999999999</v>
      </c>
      <c r="C26" s="32">
        <f>$B$1*(1-A26/'a_r=0.5'!$B$7)</f>
        <v>196.01247023323836</v>
      </c>
      <c r="D26" s="32">
        <f>$E$2/$E$1*(1-A26/'a_r=0.5'!$B$7)</f>
        <v>0.10562613430127042</v>
      </c>
      <c r="E26" s="32">
        <f>$H$1/$E$1*(1-A26/'a_r=0.5'!$B$7)</f>
        <v>5.2813067150635211E-2</v>
      </c>
      <c r="F26" s="32">
        <f t="shared" si="0"/>
        <v>1566.7542735255993</v>
      </c>
      <c r="G26" s="32">
        <f t="shared" si="1"/>
        <v>3446.6422735255992</v>
      </c>
      <c r="M26" s="27"/>
    </row>
    <row r="27" spans="1:13" ht="15.75" x14ac:dyDescent="0.25">
      <c r="A27" s="29">
        <v>14</v>
      </c>
      <c r="B27" s="29">
        <v>1938.2429999999999</v>
      </c>
      <c r="C27" s="32">
        <f>$B$1*(1-A27/'a_r=0.5'!$B$7)</f>
        <v>182.54082279452783</v>
      </c>
      <c r="D27" s="32">
        <f>$E$2/$E$1*(1-A27/'a_r=0.5'!$B$7)</f>
        <v>9.8366606170598919E-2</v>
      </c>
      <c r="E27" s="32">
        <f>$H$1/$E$1*(1-A27/'a_r=0.5'!$B$7)</f>
        <v>4.918330308529946E-2</v>
      </c>
      <c r="F27" s="32">
        <f t="shared" si="0"/>
        <v>1553.271736794693</v>
      </c>
      <c r="G27" s="32">
        <f t="shared" si="1"/>
        <v>3491.5147367946929</v>
      </c>
      <c r="M27" s="28"/>
    </row>
    <row r="28" spans="1:13" ht="15.75" x14ac:dyDescent="0.25">
      <c r="A28" s="29">
        <v>15</v>
      </c>
      <c r="B28" s="29">
        <v>1968.364</v>
      </c>
      <c r="C28" s="32">
        <f>$B$1*(1-A28/'a_r=0.5'!$B$7)</f>
        <v>169.06917535581729</v>
      </c>
      <c r="D28" s="32">
        <f>$E$2/$E$1*(1-A28/'a_r=0.5'!$B$7)</f>
        <v>9.1107078039927417E-2</v>
      </c>
      <c r="E28" s="32">
        <f>$H$1/$E$1*(1-A28/'a_r=0.5'!$B$7)</f>
        <v>4.5553539019963708E-2</v>
      </c>
      <c r="F28" s="32">
        <f t="shared" si="0"/>
        <v>1539.7892000637862</v>
      </c>
      <c r="G28" s="32">
        <f t="shared" si="1"/>
        <v>3508.1532000637862</v>
      </c>
      <c r="M28" s="27"/>
    </row>
    <row r="29" spans="1:13" ht="15.75" x14ac:dyDescent="0.25">
      <c r="A29" s="29">
        <v>16</v>
      </c>
      <c r="B29" s="29">
        <v>1987.1469999999999</v>
      </c>
      <c r="C29" s="32">
        <f>$B$1*(1-A29/'a_r=0.5'!$B$7)</f>
        <v>155.59752791710673</v>
      </c>
      <c r="D29" s="32">
        <f>$E$2/$E$1*(1-A29/'a_r=0.5'!$B$7)</f>
        <v>8.38475499092559E-2</v>
      </c>
      <c r="E29" s="32">
        <f>$H$1/$E$1*(1-A29/'a_r=0.5'!$B$7)</f>
        <v>4.192377495462795E-2</v>
      </c>
      <c r="F29" s="32">
        <f t="shared" si="0"/>
        <v>1526.3066633328797</v>
      </c>
      <c r="G29" s="32">
        <f t="shared" si="1"/>
        <v>3513.4536633328798</v>
      </c>
      <c r="M29" s="28"/>
    </row>
    <row r="30" spans="1:13" ht="15.75" x14ac:dyDescent="0.25">
      <c r="A30" s="29">
        <v>12</v>
      </c>
      <c r="B30" s="29">
        <v>1823.2260000000001</v>
      </c>
      <c r="C30" s="32">
        <f>$B$1*(1-A30/'a_r=0.5'!$B$7)</f>
        <v>209.48411767194889</v>
      </c>
      <c r="D30" s="32">
        <f>$E$2/$E$1*(1-A30/'a_r=0.5'!$B$7)</f>
        <v>0.11288566243194192</v>
      </c>
      <c r="E30" s="32">
        <f>$H$1/$E$1*(1-A30/'a_r=0.5'!$B$7)</f>
        <v>5.6442831215970962E-2</v>
      </c>
      <c r="F30" s="32">
        <f t="shared" si="0"/>
        <v>1580.236810256506</v>
      </c>
      <c r="G30" s="32">
        <f t="shared" si="1"/>
        <v>3403.4628102565061</v>
      </c>
      <c r="M30" s="27"/>
    </row>
    <row r="31" spans="1:13" ht="15.75" x14ac:dyDescent="0.25">
      <c r="A31" s="29">
        <v>12</v>
      </c>
      <c r="B31" s="29">
        <v>1837.3309999999999</v>
      </c>
      <c r="C31" s="32">
        <f>$B$1*(1-A31/'a_r=0.5'!$B$7)</f>
        <v>209.48411767194889</v>
      </c>
      <c r="D31" s="32">
        <f>$E$2/$E$1*(1-A31/'a_r=0.5'!$B$7)</f>
        <v>0.11288566243194192</v>
      </c>
      <c r="E31" s="32">
        <f>$H$1/$E$1*(1-A31/'a_r=0.5'!$B$7)</f>
        <v>5.6442831215970962E-2</v>
      </c>
      <c r="F31" s="32">
        <f t="shared" si="0"/>
        <v>1580.236810256506</v>
      </c>
      <c r="G31" s="32">
        <f t="shared" si="1"/>
        <v>3417.5678102565062</v>
      </c>
      <c r="M31" s="28"/>
    </row>
    <row r="32" spans="1:13" ht="15.75" x14ac:dyDescent="0.25">
      <c r="A32" s="29">
        <v>12</v>
      </c>
      <c r="B32" s="29">
        <v>1795.3530000000001</v>
      </c>
      <c r="C32" s="32">
        <f>$B$1*(1-A32/'a_r=0.5'!$B$7)</f>
        <v>209.48411767194889</v>
      </c>
      <c r="D32" s="32">
        <f>$E$2/$E$1*(1-A32/'a_r=0.5'!$B$7)</f>
        <v>0.11288566243194192</v>
      </c>
      <c r="E32" s="32">
        <f>$H$1/$E$1*(1-A32/'a_r=0.5'!$B$7)</f>
        <v>5.6442831215970962E-2</v>
      </c>
      <c r="F32" s="32">
        <f t="shared" si="0"/>
        <v>1580.236810256506</v>
      </c>
      <c r="G32" s="32">
        <f t="shared" si="1"/>
        <v>3375.5898102565061</v>
      </c>
      <c r="M32" s="27"/>
    </row>
    <row r="33" spans="1:7" ht="15.75" x14ac:dyDescent="0.25">
      <c r="A33" s="29">
        <v>12</v>
      </c>
      <c r="B33" s="29">
        <v>1778.5619999999999</v>
      </c>
      <c r="C33" s="32">
        <f>$B$1*(1-A33/'a_r=0.5'!$B$7)</f>
        <v>209.48411767194889</v>
      </c>
      <c r="D33" s="32">
        <f>$E$2/$E$1*(1-A33/'a_r=0.5'!$B$7)</f>
        <v>0.11288566243194192</v>
      </c>
      <c r="E33" s="32">
        <f>$H$1/$E$1*(1-A33/'a_r=0.5'!$B$7)</f>
        <v>5.6442831215970962E-2</v>
      </c>
      <c r="F33" s="32">
        <f t="shared" si="0"/>
        <v>1580.236810256506</v>
      </c>
      <c r="G33" s="32">
        <f t="shared" si="1"/>
        <v>3358.7988102565059</v>
      </c>
    </row>
    <row r="34" spans="1:7" ht="15.75" x14ac:dyDescent="0.25">
      <c r="A34" s="29">
        <v>15</v>
      </c>
      <c r="B34" s="29">
        <v>1910.729</v>
      </c>
      <c r="C34" s="32">
        <f>$B$1*(1-A34/'a_r=0.5'!$B$7)</f>
        <v>169.06917535581729</v>
      </c>
      <c r="D34" s="32">
        <f>$E$2/$E$1*(1-A34/'a_r=0.5'!$B$7)</f>
        <v>9.1107078039927417E-2</v>
      </c>
      <c r="E34" s="32">
        <f>$H$1/$E$1*(1-A34/'a_r=0.5'!$B$7)</f>
        <v>4.5553539019963708E-2</v>
      </c>
      <c r="F34" s="32">
        <f t="shared" si="0"/>
        <v>1539.7892000637862</v>
      </c>
      <c r="G34" s="32">
        <f t="shared" si="1"/>
        <v>3450.518200063786</v>
      </c>
    </row>
    <row r="35" spans="1:7" ht="15.75" x14ac:dyDescent="0.25">
      <c r="A35" s="29">
        <v>16</v>
      </c>
      <c r="B35" s="29">
        <v>1960.9290000000001</v>
      </c>
      <c r="C35" s="32">
        <f>$B$1*(1-A35/'a_r=0.5'!$B$7)</f>
        <v>155.59752791710673</v>
      </c>
      <c r="D35" s="32">
        <f>$E$2/$E$1*(1-A35/'a_r=0.5'!$B$7)</f>
        <v>8.38475499092559E-2</v>
      </c>
      <c r="E35" s="32">
        <f>$H$1/$E$1*(1-A35/'a_r=0.5'!$B$7)</f>
        <v>4.192377495462795E-2</v>
      </c>
      <c r="F35" s="32">
        <f t="shared" si="0"/>
        <v>1526.3066633328797</v>
      </c>
      <c r="G35" s="32">
        <f t="shared" si="1"/>
        <v>3487.23566333288</v>
      </c>
    </row>
    <row r="36" spans="1:7" ht="15.75" x14ac:dyDescent="0.25">
      <c r="A36" s="29">
        <v>17</v>
      </c>
      <c r="B36" s="29">
        <v>1986.664</v>
      </c>
      <c r="C36" s="32">
        <f>$B$1*(1-A36/'a_r=0.5'!$B$7)</f>
        <v>142.1258804783962</v>
      </c>
      <c r="D36" s="32">
        <f>$E$2/$E$1*(1-A36/'a_r=0.5'!$B$7)</f>
        <v>7.6588021778584398E-2</v>
      </c>
      <c r="E36" s="32">
        <f>$H$1/$E$1*(1-A36/'a_r=0.5'!$B$7)</f>
        <v>3.8294010889292199E-2</v>
      </c>
      <c r="F36" s="32">
        <f t="shared" si="0"/>
        <v>1512.8241266019731</v>
      </c>
      <c r="G36" s="32">
        <f t="shared" si="1"/>
        <v>3499.4881266019729</v>
      </c>
    </row>
    <row r="37" spans="1:7" ht="15.75" x14ac:dyDescent="0.25">
      <c r="A37" s="29">
        <v>18</v>
      </c>
      <c r="B37" s="29">
        <v>2002.6120000000001</v>
      </c>
      <c r="C37" s="32">
        <f>$B$1*(1-A37/'a_r=0.5'!$B$7)</f>
        <v>128.65423303968566</v>
      </c>
      <c r="D37" s="32">
        <f>$E$2/$E$1*(1-A37/'a_r=0.5'!$B$7)</f>
        <v>6.9328493647912895E-2</v>
      </c>
      <c r="E37" s="32">
        <f>$H$1/$E$1*(1-A37/'a_r=0.5'!$B$7)</f>
        <v>3.4664246823956447E-2</v>
      </c>
      <c r="F37" s="32">
        <f t="shared" si="0"/>
        <v>1499.3415898710666</v>
      </c>
      <c r="G37" s="32">
        <f t="shared" si="1"/>
        <v>3501.9535898710665</v>
      </c>
    </row>
    <row r="38" spans="1:7" ht="15.75" x14ac:dyDescent="0.25">
      <c r="A38" s="29">
        <v>14</v>
      </c>
      <c r="B38" s="29">
        <v>1861.9580000000001</v>
      </c>
      <c r="C38" s="32">
        <f>$B$1*(1-A38/'a_r=0.5'!$B$7)</f>
        <v>182.54082279452783</v>
      </c>
      <c r="D38" s="32">
        <f>$E$2/$E$1*(1-A38/'a_r=0.5'!$B$7)</f>
        <v>9.8366606170598919E-2</v>
      </c>
      <c r="E38" s="32">
        <f>$H$1/$E$1*(1-A38/'a_r=0.5'!$B$7)</f>
        <v>4.918330308529946E-2</v>
      </c>
      <c r="F38" s="32">
        <f t="shared" si="0"/>
        <v>1553.271736794693</v>
      </c>
      <c r="G38" s="32">
        <f t="shared" si="1"/>
        <v>3415.2297367946931</v>
      </c>
    </row>
    <row r="39" spans="1:7" ht="15.75" x14ac:dyDescent="0.25">
      <c r="A39" s="29">
        <v>14</v>
      </c>
      <c r="B39" s="29">
        <v>1874.211</v>
      </c>
      <c r="C39" s="32">
        <f>$B$1*(1-A39/'a_r=0.5'!$B$7)</f>
        <v>182.54082279452783</v>
      </c>
      <c r="D39" s="32">
        <f>$E$2/$E$1*(1-A39/'a_r=0.5'!$B$7)</f>
        <v>9.8366606170598919E-2</v>
      </c>
      <c r="E39" s="32">
        <f>$H$1/$E$1*(1-A39/'a_r=0.5'!$B$7)</f>
        <v>4.918330308529946E-2</v>
      </c>
      <c r="F39" s="32">
        <f t="shared" si="0"/>
        <v>1553.271736794693</v>
      </c>
      <c r="G39" s="32">
        <f t="shared" si="1"/>
        <v>3427.4827367946928</v>
      </c>
    </row>
    <row r="40" spans="1:7" ht="15.75" x14ac:dyDescent="0.25">
      <c r="A40" s="29">
        <v>13</v>
      </c>
      <c r="B40" s="29">
        <v>1837.9069999999999</v>
      </c>
      <c r="C40" s="32">
        <f>$B$1*(1-A40/'a_r=0.5'!$B$7)</f>
        <v>196.01247023323836</v>
      </c>
      <c r="D40" s="32">
        <f>$E$2/$E$1*(1-A40/'a_r=0.5'!$B$7)</f>
        <v>0.10562613430127042</v>
      </c>
      <c r="E40" s="32">
        <f>$H$1/$E$1*(1-A40/'a_r=0.5'!$B$7)</f>
        <v>5.2813067150635211E-2</v>
      </c>
      <c r="F40" s="32">
        <f t="shared" si="0"/>
        <v>1566.7542735255993</v>
      </c>
      <c r="G40" s="32">
        <f t="shared" si="1"/>
        <v>3404.6612735255994</v>
      </c>
    </row>
    <row r="41" spans="1:7" ht="15.75" x14ac:dyDescent="0.25">
      <c r="A41" s="29">
        <v>13</v>
      </c>
      <c r="B41" s="29">
        <v>1823.61</v>
      </c>
      <c r="C41" s="32">
        <f>$B$1*(1-A41/'a_r=0.5'!$B$7)</f>
        <v>196.01247023323836</v>
      </c>
      <c r="D41" s="32">
        <f>$E$2/$E$1*(1-A41/'a_r=0.5'!$B$7)</f>
        <v>0.10562613430127042</v>
      </c>
      <c r="E41" s="32">
        <f>$H$1/$E$1*(1-A41/'a_r=0.5'!$B$7)</f>
        <v>5.2813067150635211E-2</v>
      </c>
      <c r="F41" s="32">
        <f t="shared" si="0"/>
        <v>1566.7542735255993</v>
      </c>
      <c r="G41" s="32">
        <f t="shared" si="1"/>
        <v>3390.3642735255989</v>
      </c>
    </row>
    <row r="42" spans="1:7" ht="15.75" x14ac:dyDescent="0.25">
      <c r="A42" s="29">
        <v>14</v>
      </c>
      <c r="B42" s="29">
        <v>1931.5530000000001</v>
      </c>
      <c r="C42" s="32">
        <f>$B$1*(1-A42/'a_r=0.5'!$B$7)</f>
        <v>182.54082279452783</v>
      </c>
      <c r="D42" s="32">
        <f>$E$2/$E$1*(1-A42/'a_r=0.5'!$B$7)</f>
        <v>9.8366606170598919E-2</v>
      </c>
      <c r="E42" s="32">
        <f>$H$1/$E$1*(1-A42/'a_r=0.5'!$B$7)</f>
        <v>4.918330308529946E-2</v>
      </c>
      <c r="F42" s="32">
        <f t="shared" si="0"/>
        <v>1553.271736794693</v>
      </c>
      <c r="G42" s="32">
        <f t="shared" si="1"/>
        <v>3484.8247367946933</v>
      </c>
    </row>
    <row r="43" spans="1:7" ht="15.75" x14ac:dyDescent="0.25">
      <c r="A43" s="29">
        <v>15</v>
      </c>
      <c r="B43" s="29">
        <v>1975.954</v>
      </c>
      <c r="C43" s="32">
        <f>$B$1*(1-A43/'a_r=0.5'!$B$7)</f>
        <v>169.06917535581729</v>
      </c>
      <c r="D43" s="32">
        <f>$E$2/$E$1*(1-A43/'a_r=0.5'!$B$7)</f>
        <v>9.1107078039927417E-2</v>
      </c>
      <c r="E43" s="32">
        <f>$H$1/$E$1*(1-A43/'a_r=0.5'!$B$7)</f>
        <v>4.5553539019963708E-2</v>
      </c>
      <c r="F43" s="32">
        <f t="shared" si="0"/>
        <v>1539.7892000637862</v>
      </c>
      <c r="G43" s="32">
        <f t="shared" si="1"/>
        <v>3515.7432000637864</v>
      </c>
    </row>
    <row r="44" spans="1:7" ht="15.75" x14ac:dyDescent="0.25">
      <c r="A44" s="29">
        <v>15</v>
      </c>
      <c r="B44" s="29">
        <v>1998.6780000000001</v>
      </c>
      <c r="C44" s="32">
        <f>$B$1*(1-A44/'a_r=0.5'!$B$7)</f>
        <v>169.06917535581729</v>
      </c>
      <c r="D44" s="32">
        <f>$E$2/$E$1*(1-A44/'a_r=0.5'!$B$7)</f>
        <v>9.1107078039927417E-2</v>
      </c>
      <c r="E44" s="32">
        <f>$H$1/$E$1*(1-A44/'a_r=0.5'!$B$7)</f>
        <v>4.5553539019963708E-2</v>
      </c>
      <c r="F44" s="32">
        <f t="shared" si="0"/>
        <v>1539.7892000637862</v>
      </c>
      <c r="G44" s="32">
        <f t="shared" si="1"/>
        <v>3538.4672000637865</v>
      </c>
    </row>
    <row r="45" spans="1:7" ht="15.75" x14ac:dyDescent="0.25">
      <c r="A45" s="29">
        <v>16</v>
      </c>
      <c r="B45" s="29">
        <v>2012.7360000000001</v>
      </c>
      <c r="C45" s="32">
        <f>$B$1*(1-A45/'a_r=0.5'!$B$7)</f>
        <v>155.59752791710673</v>
      </c>
      <c r="D45" s="32">
        <f>$E$2/$E$1*(1-A45/'a_r=0.5'!$B$7)</f>
        <v>8.38475499092559E-2</v>
      </c>
      <c r="E45" s="32">
        <f>$H$1/$E$1*(1-A45/'a_r=0.5'!$B$7)</f>
        <v>4.192377495462795E-2</v>
      </c>
      <c r="F45" s="32">
        <f t="shared" si="0"/>
        <v>1526.3066633328797</v>
      </c>
      <c r="G45" s="32">
        <f t="shared" si="1"/>
        <v>3539.0426633328798</v>
      </c>
    </row>
    <row r="46" spans="1:7" ht="15.75" x14ac:dyDescent="0.25">
      <c r="A46" s="29">
        <v>14</v>
      </c>
      <c r="B46" s="29">
        <v>1888.1020000000001</v>
      </c>
      <c r="C46" s="32">
        <f>$B$1*(1-A46/'a_r=0.5'!$B$7)</f>
        <v>182.54082279452783</v>
      </c>
      <c r="D46" s="32">
        <f>$E$2/$E$1*(1-A46/'a_r=0.5'!$B$7)</f>
        <v>9.8366606170598919E-2</v>
      </c>
      <c r="E46" s="32">
        <f>$H$1/$E$1*(1-A46/'a_r=0.5'!$B$7)</f>
        <v>4.918330308529946E-2</v>
      </c>
      <c r="F46" s="32">
        <f t="shared" si="0"/>
        <v>1553.271736794693</v>
      </c>
      <c r="G46" s="32">
        <f t="shared" si="1"/>
        <v>3441.3737367946933</v>
      </c>
    </row>
    <row r="47" spans="1:7" ht="15.75" x14ac:dyDescent="0.25">
      <c r="A47" s="29">
        <v>14</v>
      </c>
      <c r="B47" s="29">
        <v>1898.9269999999999</v>
      </c>
      <c r="C47" s="32">
        <f>$B$1*(1-A47/'a_r=0.5'!$B$7)</f>
        <v>182.54082279452783</v>
      </c>
      <c r="D47" s="32">
        <f>$E$2/$E$1*(1-A47/'a_r=0.5'!$B$7)</f>
        <v>9.8366606170598919E-2</v>
      </c>
      <c r="E47" s="32">
        <f>$H$1/$E$1*(1-A47/'a_r=0.5'!$B$7)</f>
        <v>4.918330308529946E-2</v>
      </c>
      <c r="F47" s="32">
        <f t="shared" si="0"/>
        <v>1553.271736794693</v>
      </c>
      <c r="G47" s="32">
        <f t="shared" si="1"/>
        <v>3452.1987367946931</v>
      </c>
    </row>
    <row r="48" spans="1:7" ht="15.75" x14ac:dyDescent="0.25">
      <c r="A48" s="29">
        <v>13</v>
      </c>
      <c r="B48" s="29">
        <v>1866.7049999999999</v>
      </c>
      <c r="C48" s="32">
        <f>$B$1*(1-A48/'a_r=0.5'!$B$7)</f>
        <v>196.01247023323836</v>
      </c>
      <c r="D48" s="32">
        <f>$E$2/$E$1*(1-A48/'a_r=0.5'!$B$7)</f>
        <v>0.10562613430127042</v>
      </c>
      <c r="E48" s="32">
        <f>$H$1/$E$1*(1-A48/'a_r=0.5'!$B$7)</f>
        <v>5.2813067150635211E-2</v>
      </c>
      <c r="F48" s="32">
        <f t="shared" si="0"/>
        <v>1566.7542735255993</v>
      </c>
      <c r="G48" s="32">
        <f t="shared" si="1"/>
        <v>3433.4592735255992</v>
      </c>
    </row>
    <row r="49" spans="1:7" ht="15.75" x14ac:dyDescent="0.25">
      <c r="A49" s="29">
        <v>13</v>
      </c>
      <c r="B49" s="29">
        <v>1853.819</v>
      </c>
      <c r="C49" s="32">
        <f>$B$1*(1-A49/'a_r=0.5'!$B$7)</f>
        <v>196.01247023323836</v>
      </c>
      <c r="D49" s="32">
        <f>$E$2/$E$1*(1-A49/'a_r=0.5'!$B$7)</f>
        <v>0.10562613430127042</v>
      </c>
      <c r="E49" s="32">
        <f>$H$1/$E$1*(1-A49/'a_r=0.5'!$B$7)</f>
        <v>5.2813067150635211E-2</v>
      </c>
      <c r="F49" s="32">
        <f t="shared" si="0"/>
        <v>1566.7542735255993</v>
      </c>
      <c r="G49" s="32">
        <f t="shared" si="1"/>
        <v>3420.5732735255992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8"/>
  <sheetViews>
    <sheetView workbookViewId="0">
      <selection activeCell="F10" sqref="F10"/>
    </sheetView>
  </sheetViews>
  <sheetFormatPr defaultRowHeight="15" x14ac:dyDescent="0.25"/>
  <sheetData>
    <row r="1" spans="1:14" x14ac:dyDescent="0.25">
      <c r="A1" s="8"/>
      <c r="B1" s="8">
        <v>1</v>
      </c>
      <c r="C1" s="8">
        <v>2</v>
      </c>
      <c r="D1" s="8">
        <v>3</v>
      </c>
      <c r="E1" s="8">
        <v>4</v>
      </c>
      <c r="F1" s="8">
        <v>5</v>
      </c>
      <c r="I1" s="8" t="s">
        <v>127</v>
      </c>
      <c r="J1" s="8" t="s">
        <v>130</v>
      </c>
      <c r="K1" s="8" t="s">
        <v>125</v>
      </c>
      <c r="L1" s="8" t="s">
        <v>126</v>
      </c>
      <c r="M1" s="8" t="s">
        <v>128</v>
      </c>
      <c r="N1" s="8" t="s">
        <v>129</v>
      </c>
    </row>
    <row r="2" spans="1:14" x14ac:dyDescent="0.25">
      <c r="A2" s="8" t="s">
        <v>118</v>
      </c>
      <c r="B2" s="15">
        <f>effects!G11</f>
        <v>3859.569</v>
      </c>
      <c r="C2" s="15"/>
      <c r="D2" s="15"/>
      <c r="E2" s="15"/>
      <c r="F2" s="15"/>
      <c r="I2" s="8">
        <v>0.15</v>
      </c>
      <c r="J2" s="8">
        <v>0.2</v>
      </c>
      <c r="K2" s="8">
        <f>(B3*B6+C3*C6+D3*D6+E3*E6+F3*F6)/(B2*B6)</f>
        <v>1.0016203703703703</v>
      </c>
      <c r="L2" s="8">
        <f>M2-B8*((N2-M2)/(B18-B8))</f>
        <v>14.902874516094977</v>
      </c>
      <c r="M2" s="8">
        <v>15</v>
      </c>
      <c r="N2" s="8">
        <v>20</v>
      </c>
    </row>
    <row r="3" spans="1:14" x14ac:dyDescent="0.25">
      <c r="A3" s="8" t="s">
        <v>119</v>
      </c>
      <c r="B3" s="15">
        <f>B2*0.3*0.75</f>
        <v>868.40302499999996</v>
      </c>
      <c r="C3" s="15">
        <f>$B$2*0.3</f>
        <v>1157.8706999999999</v>
      </c>
      <c r="D3" s="15">
        <f t="shared" ref="D3:F3" si="0">$B$2*0.3</f>
        <v>1157.8706999999999</v>
      </c>
      <c r="E3" s="15">
        <f t="shared" si="0"/>
        <v>1157.8706999999999</v>
      </c>
      <c r="F3" s="15">
        <f t="shared" si="0"/>
        <v>1157.8706999999999</v>
      </c>
    </row>
    <row r="4" spans="1:14" x14ac:dyDescent="0.25">
      <c r="A4" s="8" t="s">
        <v>120</v>
      </c>
      <c r="B4" s="15">
        <f>B3-B2</f>
        <v>-2991.1659749999999</v>
      </c>
      <c r="C4" s="15">
        <f>C3</f>
        <v>1157.8706999999999</v>
      </c>
      <c r="D4" s="15">
        <f>D3</f>
        <v>1157.8706999999999</v>
      </c>
      <c r="E4" s="15">
        <f>E3</f>
        <v>1157.8706999999999</v>
      </c>
      <c r="F4" s="15">
        <f>F3</f>
        <v>1157.8706999999999</v>
      </c>
    </row>
    <row r="5" spans="1:14" x14ac:dyDescent="0.25">
      <c r="A5" s="8" t="s">
        <v>121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</row>
    <row r="6" spans="1:14" x14ac:dyDescent="0.25">
      <c r="A6" s="8" t="s">
        <v>122</v>
      </c>
      <c r="B6" s="15">
        <f>1/((1+B5)^B1)</f>
        <v>0.83333333333333337</v>
      </c>
      <c r="C6" s="15">
        <f t="shared" ref="C6:E6" si="1">1/((1+C5)^C1)</f>
        <v>0.69444444444444442</v>
      </c>
      <c r="D6" s="15">
        <f t="shared" si="1"/>
        <v>0.57870370370370372</v>
      </c>
      <c r="E6" s="15">
        <f t="shared" si="1"/>
        <v>0.48225308641975312</v>
      </c>
      <c r="F6" s="15">
        <f>1/((1+F5)^F1)</f>
        <v>0.4018775720164609</v>
      </c>
    </row>
    <row r="7" spans="1:14" x14ac:dyDescent="0.25">
      <c r="A7" s="8" t="s">
        <v>123</v>
      </c>
      <c r="B7" s="15">
        <f>B4*B6</f>
        <v>-2492.6383125000002</v>
      </c>
      <c r="C7" s="15">
        <f t="shared" ref="C7:F7" si="2">C4*C6</f>
        <v>804.07687499999997</v>
      </c>
      <c r="D7" s="15">
        <f t="shared" si="2"/>
        <v>670.06406249999998</v>
      </c>
      <c r="E7" s="15">
        <f t="shared" si="2"/>
        <v>558.38671875</v>
      </c>
      <c r="F7" s="15">
        <f t="shared" si="2"/>
        <v>465.322265625</v>
      </c>
    </row>
    <row r="8" spans="1:14" x14ac:dyDescent="0.25">
      <c r="A8" s="8" t="s">
        <v>124</v>
      </c>
      <c r="B8" s="15">
        <f>SUM(B7:F7)</f>
        <v>5.211609374999739</v>
      </c>
      <c r="C8" s="15"/>
      <c r="D8" s="15"/>
      <c r="E8" s="15"/>
      <c r="F8" s="15"/>
    </row>
    <row r="9" spans="1:14" x14ac:dyDescent="0.25">
      <c r="A9" s="8"/>
      <c r="B9" s="8"/>
      <c r="C9" s="8"/>
      <c r="D9" s="8"/>
      <c r="E9" s="8"/>
      <c r="F9" s="8"/>
    </row>
    <row r="10" spans="1:14" x14ac:dyDescent="0.25">
      <c r="A10" s="8"/>
      <c r="B10" s="8"/>
      <c r="C10" s="8"/>
      <c r="D10" s="8"/>
      <c r="E10" s="8"/>
      <c r="F10" s="8"/>
    </row>
    <row r="11" spans="1:14" x14ac:dyDescent="0.25">
      <c r="A11" s="8"/>
      <c r="B11" s="8">
        <v>1</v>
      </c>
      <c r="C11" s="8">
        <v>2</v>
      </c>
      <c r="D11" s="8">
        <v>3</v>
      </c>
      <c r="E11" s="8">
        <v>4</v>
      </c>
      <c r="F11" s="8">
        <v>5</v>
      </c>
    </row>
    <row r="12" spans="1:14" x14ac:dyDescent="0.25">
      <c r="A12" s="8" t="s">
        <v>118</v>
      </c>
      <c r="B12" s="15">
        <f>effects!G11</f>
        <v>3859.569</v>
      </c>
      <c r="C12" s="15"/>
      <c r="D12" s="15"/>
      <c r="E12" s="15"/>
      <c r="F12" s="15"/>
    </row>
    <row r="13" spans="1:14" x14ac:dyDescent="0.25">
      <c r="A13" s="8" t="s">
        <v>119</v>
      </c>
      <c r="B13" s="15">
        <f>B12*0.3*0.75</f>
        <v>868.40302499999996</v>
      </c>
      <c r="C13" s="15">
        <f>$B$2*0.3</f>
        <v>1157.8706999999999</v>
      </c>
      <c r="D13" s="15">
        <f t="shared" ref="D13:F13" si="3">$B$2*0.3</f>
        <v>1157.8706999999999</v>
      </c>
      <c r="E13" s="15">
        <f t="shared" si="3"/>
        <v>1157.8706999999999</v>
      </c>
      <c r="F13" s="15">
        <f t="shared" si="3"/>
        <v>1157.8706999999999</v>
      </c>
    </row>
    <row r="14" spans="1:14" x14ac:dyDescent="0.25">
      <c r="A14" s="8" t="s">
        <v>120</v>
      </c>
      <c r="B14" s="15">
        <f>B13-B12</f>
        <v>-2991.1659749999999</v>
      </c>
      <c r="C14" s="15">
        <f>C13</f>
        <v>1157.8706999999999</v>
      </c>
      <c r="D14" s="15">
        <f>D13</f>
        <v>1157.8706999999999</v>
      </c>
      <c r="E14" s="15">
        <f>E13</f>
        <v>1157.8706999999999</v>
      </c>
      <c r="F14" s="15">
        <f>F13</f>
        <v>1157.8706999999999</v>
      </c>
    </row>
    <row r="15" spans="1:14" x14ac:dyDescent="0.25">
      <c r="A15" s="8" t="s">
        <v>121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</row>
    <row r="16" spans="1:14" x14ac:dyDescent="0.25">
      <c r="A16" s="8" t="s">
        <v>122</v>
      </c>
      <c r="B16" s="15">
        <f>1/((1+B15)^B11)</f>
        <v>0.86956521739130443</v>
      </c>
      <c r="C16" s="15">
        <f t="shared" ref="C16" si="5">1/((1+C15)^C11)</f>
        <v>0.7561436672967865</v>
      </c>
      <c r="D16" s="15">
        <f t="shared" ref="D16" si="6">1/((1+D15)^D11)</f>
        <v>0.65751623243198831</v>
      </c>
      <c r="E16" s="15">
        <f t="shared" ref="E16" si="7">1/((1+E15)^E11)</f>
        <v>0.57175324559303342</v>
      </c>
      <c r="F16" s="15">
        <f>1/((1+F15)^F11)</f>
        <v>0.49717673529828987</v>
      </c>
    </row>
    <row r="17" spans="1:6" x14ac:dyDescent="0.25">
      <c r="A17" s="8" t="s">
        <v>123</v>
      </c>
      <c r="B17" s="15">
        <f>B14*B16</f>
        <v>-2601.0138913043479</v>
      </c>
      <c r="C17" s="15">
        <f t="shared" ref="C17" si="8">C14*C16</f>
        <v>875.51659735349722</v>
      </c>
      <c r="D17" s="15">
        <f t="shared" ref="D17" si="9">D14*D16</f>
        <v>761.31878030738892</v>
      </c>
      <c r="E17" s="15">
        <f t="shared" ref="E17" si="10">E14*E16</f>
        <v>662.01633070207754</v>
      </c>
      <c r="F17" s="15">
        <f t="shared" ref="F17" si="11">F14*F16</f>
        <v>575.66637452354553</v>
      </c>
    </row>
    <row r="18" spans="1:6" x14ac:dyDescent="0.25">
      <c r="A18" s="8" t="s">
        <v>124</v>
      </c>
      <c r="B18" s="15">
        <f>SUM(B17:F17)</f>
        <v>273.5041915821613</v>
      </c>
      <c r="C18" s="15"/>
      <c r="D18" s="15"/>
      <c r="E18" s="15"/>
      <c r="F18" s="1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DCD7-7BF0-4F0E-975E-AA9436A0A3DF}">
  <dimension ref="A3:L253"/>
  <sheetViews>
    <sheetView tabSelected="1" topLeftCell="A200" workbookViewId="0">
      <selection activeCell="P212" sqref="P212"/>
    </sheetView>
  </sheetViews>
  <sheetFormatPr defaultRowHeight="15" x14ac:dyDescent="0.25"/>
  <cols>
    <col min="1" max="1" width="10.85546875" customWidth="1"/>
  </cols>
  <sheetData>
    <row r="3" spans="1:12" x14ac:dyDescent="0.25">
      <c r="A3" s="34" t="s">
        <v>356</v>
      </c>
      <c r="B3" s="34" t="s">
        <v>357</v>
      </c>
      <c r="C3" s="34" t="s">
        <v>358</v>
      </c>
      <c r="D3" s="34" t="s">
        <v>359</v>
      </c>
      <c r="E3" s="34" t="s">
        <v>360</v>
      </c>
      <c r="F3" s="34" t="s">
        <v>361</v>
      </c>
      <c r="G3" s="34" t="s">
        <v>362</v>
      </c>
      <c r="H3" s="34" t="s">
        <v>363</v>
      </c>
      <c r="I3" s="34" t="s">
        <v>364</v>
      </c>
      <c r="J3" s="34" t="s">
        <v>365</v>
      </c>
      <c r="K3" s="34" t="s">
        <v>366</v>
      </c>
      <c r="L3" s="34" t="s">
        <v>355</v>
      </c>
    </row>
    <row r="4" spans="1:12" x14ac:dyDescent="0.25">
      <c r="A4" s="34"/>
      <c r="B4" s="35" t="s">
        <v>368</v>
      </c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x14ac:dyDescent="0.25">
      <c r="A5" s="34" t="s">
        <v>150</v>
      </c>
      <c r="B5" s="34">
        <v>1.2190000000000001</v>
      </c>
      <c r="C5" s="34">
        <v>2.7229999999999999</v>
      </c>
      <c r="D5" s="34">
        <v>2.7229999999999999</v>
      </c>
      <c r="E5" s="34">
        <v>708.10799999999995</v>
      </c>
      <c r="F5" s="34">
        <v>7.7140000000000004</v>
      </c>
      <c r="G5" s="34">
        <v>30.67</v>
      </c>
      <c r="H5" s="34">
        <v>680.94899999999996</v>
      </c>
      <c r="I5" s="34">
        <v>268.90100000000001</v>
      </c>
      <c r="J5" s="34">
        <v>32.518000000000001</v>
      </c>
      <c r="K5" s="34">
        <v>78.986999999999995</v>
      </c>
      <c r="L5" s="34">
        <v>1703.0070000000001</v>
      </c>
    </row>
    <row r="6" spans="1:12" x14ac:dyDescent="0.25">
      <c r="A6" s="34" t="s">
        <v>158</v>
      </c>
      <c r="B6" s="34">
        <v>2.4390000000000001</v>
      </c>
      <c r="C6" s="34">
        <v>5.4450000000000003</v>
      </c>
      <c r="D6" s="34">
        <v>5.4450000000000003</v>
      </c>
      <c r="E6" s="34">
        <v>354.05399999999997</v>
      </c>
      <c r="F6" s="34">
        <v>3.8570000000000002</v>
      </c>
      <c r="G6" s="34">
        <v>15.335000000000001</v>
      </c>
      <c r="H6" s="34">
        <v>340.47500000000002</v>
      </c>
      <c r="I6" s="34">
        <v>134.45099999999999</v>
      </c>
      <c r="J6" s="34">
        <v>16.259</v>
      </c>
      <c r="K6" s="34">
        <v>39.493000000000002</v>
      </c>
      <c r="L6" s="34">
        <v>861.50099999999998</v>
      </c>
    </row>
    <row r="7" spans="1:12" x14ac:dyDescent="0.25">
      <c r="A7" s="34" t="s">
        <v>151</v>
      </c>
      <c r="B7" s="34">
        <v>3.6579999999999999</v>
      </c>
      <c r="C7" s="34">
        <v>8.1679999999999993</v>
      </c>
      <c r="D7" s="34">
        <v>8.1679999999999993</v>
      </c>
      <c r="E7" s="34">
        <v>236.036</v>
      </c>
      <c r="F7" s="34">
        <v>2.5710000000000002</v>
      </c>
      <c r="G7" s="34">
        <v>10.223000000000001</v>
      </c>
      <c r="H7" s="34">
        <v>226.983</v>
      </c>
      <c r="I7" s="34">
        <v>89.634</v>
      </c>
      <c r="J7" s="34">
        <v>10.839</v>
      </c>
      <c r="K7" s="34">
        <v>26.329000000000001</v>
      </c>
      <c r="L7" s="34">
        <v>585.44100000000003</v>
      </c>
    </row>
    <row r="8" spans="1:12" x14ac:dyDescent="0.25">
      <c r="A8" s="34" t="s">
        <v>152</v>
      </c>
      <c r="B8" s="34">
        <v>4.8769999999999998</v>
      </c>
      <c r="C8" s="34">
        <v>10.89</v>
      </c>
      <c r="D8" s="34">
        <v>10.89</v>
      </c>
      <c r="E8" s="34">
        <v>177.02699999999999</v>
      </c>
      <c r="F8" s="34">
        <v>1.9279999999999999</v>
      </c>
      <c r="G8" s="34">
        <v>7.6669999999999998</v>
      </c>
      <c r="H8" s="34">
        <v>170.23699999999999</v>
      </c>
      <c r="I8" s="34">
        <v>67.224999999999994</v>
      </c>
      <c r="J8" s="34">
        <v>8.1300000000000008</v>
      </c>
      <c r="K8" s="34">
        <v>19.747</v>
      </c>
      <c r="L8" s="34">
        <v>450.74099999999999</v>
      </c>
    </row>
    <row r="9" spans="1:12" x14ac:dyDescent="0.25">
      <c r="A9" s="34" t="s">
        <v>153</v>
      </c>
      <c r="B9" s="34">
        <v>6.0970000000000004</v>
      </c>
      <c r="C9" s="34">
        <v>13.613</v>
      </c>
      <c r="D9" s="34">
        <v>13.613</v>
      </c>
      <c r="E9" s="34">
        <v>141.62200000000001</v>
      </c>
      <c r="F9" s="34">
        <v>1.5429999999999999</v>
      </c>
      <c r="G9" s="34">
        <v>6.1340000000000003</v>
      </c>
      <c r="H9" s="34">
        <v>136.19</v>
      </c>
      <c r="I9" s="34">
        <v>53.78</v>
      </c>
      <c r="J9" s="34">
        <v>6.5039999999999996</v>
      </c>
      <c r="K9" s="34">
        <v>15.797000000000001</v>
      </c>
      <c r="L9" s="34">
        <v>372.59199999999998</v>
      </c>
    </row>
    <row r="10" spans="1:12" x14ac:dyDescent="0.25">
      <c r="A10" s="34" t="s">
        <v>154</v>
      </c>
      <c r="B10" s="34">
        <v>7.3159999999999998</v>
      </c>
      <c r="C10" s="34">
        <v>16.335000000000001</v>
      </c>
      <c r="D10" s="34">
        <v>16.335000000000001</v>
      </c>
      <c r="E10" s="34">
        <v>118.018</v>
      </c>
      <c r="F10" s="34">
        <v>1.286</v>
      </c>
      <c r="G10" s="34">
        <v>5.1120000000000001</v>
      </c>
      <c r="H10" s="34">
        <v>113.492</v>
      </c>
      <c r="I10" s="34">
        <v>44.817</v>
      </c>
      <c r="J10" s="34">
        <v>5.42</v>
      </c>
      <c r="K10" s="34">
        <v>13.164</v>
      </c>
      <c r="L10" s="34">
        <v>322.71100000000001</v>
      </c>
    </row>
    <row r="11" spans="1:12" x14ac:dyDescent="0.25">
      <c r="A11" s="34" t="s">
        <v>155</v>
      </c>
      <c r="B11" s="34">
        <v>8.5350000000000001</v>
      </c>
      <c r="C11" s="34">
        <v>19.058</v>
      </c>
      <c r="D11" s="34">
        <v>19.058</v>
      </c>
      <c r="E11" s="34">
        <v>101.158</v>
      </c>
      <c r="F11" s="34">
        <v>1.1020000000000001</v>
      </c>
      <c r="G11" s="34">
        <v>4.3810000000000002</v>
      </c>
      <c r="H11" s="34">
        <v>97.278000000000006</v>
      </c>
      <c r="I11" s="34">
        <v>38.414000000000001</v>
      </c>
      <c r="J11" s="34">
        <v>4.6449999999999996</v>
      </c>
      <c r="K11" s="34">
        <v>11.284000000000001</v>
      </c>
      <c r="L11" s="34">
        <v>288.98399999999998</v>
      </c>
    </row>
    <row r="12" spans="1:12" x14ac:dyDescent="0.25">
      <c r="A12" s="34" t="s">
        <v>156</v>
      </c>
      <c r="B12" s="34">
        <v>9.7550000000000008</v>
      </c>
      <c r="C12" s="34">
        <v>21.78</v>
      </c>
      <c r="D12" s="34">
        <v>21.78</v>
      </c>
      <c r="E12" s="34">
        <v>88.513000000000005</v>
      </c>
      <c r="F12" s="34">
        <v>0.96399999999999997</v>
      </c>
      <c r="G12" s="34">
        <v>3.8340000000000001</v>
      </c>
      <c r="H12" s="34">
        <v>85.119</v>
      </c>
      <c r="I12" s="34">
        <v>33.613</v>
      </c>
      <c r="J12" s="34">
        <v>4.0650000000000004</v>
      </c>
      <c r="K12" s="34">
        <v>9.8729999999999993</v>
      </c>
      <c r="L12" s="34">
        <v>265.358</v>
      </c>
    </row>
    <row r="13" spans="1:12" x14ac:dyDescent="0.25">
      <c r="A13" s="34" t="s">
        <v>157</v>
      </c>
      <c r="B13" s="34">
        <v>10.974</v>
      </c>
      <c r="C13" s="34">
        <v>24.503</v>
      </c>
      <c r="D13" s="34">
        <v>24.503</v>
      </c>
      <c r="E13" s="34">
        <v>78.679000000000002</v>
      </c>
      <c r="F13" s="34">
        <v>0.85699999999999998</v>
      </c>
      <c r="G13" s="34">
        <v>3.4079999999999999</v>
      </c>
      <c r="H13" s="34">
        <v>75.661000000000001</v>
      </c>
      <c r="I13" s="34">
        <v>29.878</v>
      </c>
      <c r="J13" s="34">
        <v>3.613</v>
      </c>
      <c r="K13" s="34">
        <v>8.7759999999999998</v>
      </c>
      <c r="L13" s="34">
        <v>248.46299999999999</v>
      </c>
    </row>
    <row r="14" spans="1:12" x14ac:dyDescent="0.25">
      <c r="A14" s="34" t="s">
        <v>131</v>
      </c>
      <c r="B14" s="34">
        <v>12.193</v>
      </c>
      <c r="C14" s="34">
        <v>27.225999999999999</v>
      </c>
      <c r="D14" s="34">
        <v>27.225999999999999</v>
      </c>
      <c r="E14" s="34">
        <v>70.811000000000007</v>
      </c>
      <c r="F14" s="34">
        <v>0.77100000000000002</v>
      </c>
      <c r="G14" s="34">
        <v>3.0670000000000002</v>
      </c>
      <c r="H14" s="34">
        <v>68.094999999999999</v>
      </c>
      <c r="I14" s="34">
        <v>26.89</v>
      </c>
      <c r="J14" s="34">
        <v>3.2519999999999998</v>
      </c>
      <c r="K14" s="34">
        <v>7.899</v>
      </c>
      <c r="L14" s="34">
        <v>236.279</v>
      </c>
    </row>
    <row r="15" spans="1:12" x14ac:dyDescent="0.25">
      <c r="A15" s="34" t="s">
        <v>132</v>
      </c>
      <c r="B15" s="34">
        <v>13.412000000000001</v>
      </c>
      <c r="C15" s="34">
        <v>29.948</v>
      </c>
      <c r="D15" s="34">
        <v>29.948</v>
      </c>
      <c r="E15" s="34">
        <v>64.373000000000005</v>
      </c>
      <c r="F15" s="34">
        <v>0.70099999999999996</v>
      </c>
      <c r="G15" s="34">
        <v>2.7879999999999998</v>
      </c>
      <c r="H15" s="34">
        <v>61.904000000000003</v>
      </c>
      <c r="I15" s="34">
        <v>24.446000000000002</v>
      </c>
      <c r="J15" s="34">
        <v>2.956</v>
      </c>
      <c r="K15" s="34">
        <v>7.181</v>
      </c>
      <c r="L15" s="34">
        <v>227.52</v>
      </c>
    </row>
    <row r="16" spans="1:12" x14ac:dyDescent="0.25">
      <c r="A16" s="34" t="s">
        <v>133</v>
      </c>
      <c r="B16" s="34">
        <v>14.632</v>
      </c>
      <c r="C16" s="34">
        <v>32.670999999999999</v>
      </c>
      <c r="D16" s="34">
        <v>32.670999999999999</v>
      </c>
      <c r="E16" s="34">
        <v>59.009</v>
      </c>
      <c r="F16" s="34">
        <v>0.64300000000000002</v>
      </c>
      <c r="G16" s="34">
        <v>2.556</v>
      </c>
      <c r="H16" s="34">
        <v>56.746000000000002</v>
      </c>
      <c r="I16" s="34">
        <v>22.408000000000001</v>
      </c>
      <c r="J16" s="34">
        <v>2.71</v>
      </c>
      <c r="K16" s="34">
        <v>6.5819999999999999</v>
      </c>
      <c r="L16" s="34">
        <v>221.33600000000001</v>
      </c>
    </row>
    <row r="17" spans="1:12" x14ac:dyDescent="0.25">
      <c r="A17" s="34" t="s">
        <v>134</v>
      </c>
      <c r="B17" s="34">
        <v>15.851000000000001</v>
      </c>
      <c r="C17" s="34">
        <v>35.393000000000001</v>
      </c>
      <c r="D17" s="34">
        <v>35.393000000000001</v>
      </c>
      <c r="E17" s="34">
        <v>54.47</v>
      </c>
      <c r="F17" s="34">
        <v>0.59299999999999997</v>
      </c>
      <c r="G17" s="34">
        <v>2.359</v>
      </c>
      <c r="H17" s="34">
        <v>52.381</v>
      </c>
      <c r="I17" s="34">
        <v>20.684999999999999</v>
      </c>
      <c r="J17" s="34">
        <v>2.5009999999999999</v>
      </c>
      <c r="K17" s="34">
        <v>6.0759999999999996</v>
      </c>
      <c r="L17" s="34">
        <v>217.125</v>
      </c>
    </row>
    <row r="18" spans="1:12" x14ac:dyDescent="0.25">
      <c r="A18" s="34" t="s">
        <v>135</v>
      </c>
      <c r="B18" s="34">
        <v>17.07</v>
      </c>
      <c r="C18" s="34">
        <v>38.116</v>
      </c>
      <c r="D18" s="34">
        <v>38.116</v>
      </c>
      <c r="E18" s="34">
        <v>50.579000000000001</v>
      </c>
      <c r="F18" s="34">
        <v>0.55100000000000005</v>
      </c>
      <c r="G18" s="34">
        <v>2.1909999999999998</v>
      </c>
      <c r="H18" s="34">
        <v>48.639000000000003</v>
      </c>
      <c r="I18" s="34">
        <v>19.207000000000001</v>
      </c>
      <c r="J18" s="34">
        <v>2.323</v>
      </c>
      <c r="K18" s="34">
        <v>5.6420000000000003</v>
      </c>
      <c r="L18" s="34">
        <v>214.46899999999999</v>
      </c>
    </row>
    <row r="19" spans="1:12" x14ac:dyDescent="0.25">
      <c r="A19" s="34" t="s">
        <v>136</v>
      </c>
      <c r="B19" s="34">
        <v>18.29</v>
      </c>
      <c r="C19" s="34">
        <v>40.838000000000001</v>
      </c>
      <c r="D19" s="34">
        <v>40.838000000000001</v>
      </c>
      <c r="E19" s="34">
        <v>47.207000000000001</v>
      </c>
      <c r="F19" s="34">
        <v>0.51400000000000001</v>
      </c>
      <c r="G19" s="34">
        <v>2.0449999999999999</v>
      </c>
      <c r="H19" s="34">
        <v>45.396999999999998</v>
      </c>
      <c r="I19" s="34">
        <v>17.927</v>
      </c>
      <c r="J19" s="34">
        <v>2.1680000000000001</v>
      </c>
      <c r="K19" s="34">
        <v>5.266</v>
      </c>
      <c r="L19" s="34">
        <v>213.05600000000001</v>
      </c>
    </row>
    <row r="20" spans="1:12" x14ac:dyDescent="0.25">
      <c r="A20" s="34" t="s">
        <v>137</v>
      </c>
      <c r="B20" s="34">
        <v>19.509</v>
      </c>
      <c r="C20" s="34">
        <v>43.561</v>
      </c>
      <c r="D20" s="34">
        <v>43.561</v>
      </c>
      <c r="E20" s="34">
        <v>44.256999999999998</v>
      </c>
      <c r="F20" s="34">
        <v>0.48199999999999998</v>
      </c>
      <c r="G20" s="34">
        <v>1.917</v>
      </c>
      <c r="H20" s="34">
        <v>42.558999999999997</v>
      </c>
      <c r="I20" s="34">
        <v>16.806000000000001</v>
      </c>
      <c r="J20" s="34">
        <v>2.032</v>
      </c>
      <c r="K20" s="34">
        <v>4.9370000000000003</v>
      </c>
      <c r="L20" s="34">
        <v>212.65199999999999</v>
      </c>
    </row>
    <row r="21" spans="1:12" x14ac:dyDescent="0.25">
      <c r="A21" s="34" t="s">
        <v>138</v>
      </c>
      <c r="B21" s="34">
        <v>20.728000000000002</v>
      </c>
      <c r="C21" s="34">
        <v>46.283999999999999</v>
      </c>
      <c r="D21" s="34">
        <v>46.283999999999999</v>
      </c>
      <c r="E21" s="34">
        <v>41.652999999999999</v>
      </c>
      <c r="F21" s="34">
        <v>0.45400000000000001</v>
      </c>
      <c r="G21" s="34">
        <v>1.804</v>
      </c>
      <c r="H21" s="34">
        <v>40.055999999999997</v>
      </c>
      <c r="I21" s="34">
        <v>15.818</v>
      </c>
      <c r="J21" s="34">
        <v>1.913</v>
      </c>
      <c r="K21" s="34">
        <v>4.6459999999999999</v>
      </c>
      <c r="L21" s="34">
        <v>213.08099999999999</v>
      </c>
    </row>
    <row r="22" spans="1:12" x14ac:dyDescent="0.25">
      <c r="A22" s="34" t="s">
        <v>139</v>
      </c>
      <c r="B22" s="34">
        <v>21.948</v>
      </c>
      <c r="C22" s="34">
        <v>49.006</v>
      </c>
      <c r="D22" s="34">
        <v>49.006</v>
      </c>
      <c r="E22" s="34">
        <v>39.338999999999999</v>
      </c>
      <c r="F22" s="34">
        <v>0.42899999999999999</v>
      </c>
      <c r="G22" s="34">
        <v>1.704</v>
      </c>
      <c r="H22" s="34">
        <v>37.831000000000003</v>
      </c>
      <c r="I22" s="34">
        <v>14.939</v>
      </c>
      <c r="J22" s="34">
        <v>1.8069999999999999</v>
      </c>
      <c r="K22" s="34">
        <v>4.3879999999999999</v>
      </c>
      <c r="L22" s="34">
        <v>214.202</v>
      </c>
    </row>
    <row r="23" spans="1:12" x14ac:dyDescent="0.25">
      <c r="A23" s="34" t="s">
        <v>140</v>
      </c>
      <c r="B23" s="34">
        <v>23.167000000000002</v>
      </c>
      <c r="C23" s="34">
        <v>51.728999999999999</v>
      </c>
      <c r="D23" s="34">
        <v>51.728999999999999</v>
      </c>
      <c r="E23" s="34">
        <v>37.268999999999998</v>
      </c>
      <c r="F23" s="34">
        <v>0.40600000000000003</v>
      </c>
      <c r="G23" s="34">
        <v>1.6140000000000001</v>
      </c>
      <c r="H23" s="34">
        <v>35.838999999999999</v>
      </c>
      <c r="I23" s="34">
        <v>14.153</v>
      </c>
      <c r="J23" s="34">
        <v>1.7110000000000001</v>
      </c>
      <c r="K23" s="34">
        <v>4.157</v>
      </c>
      <c r="L23" s="34">
        <v>215.90600000000001</v>
      </c>
    </row>
    <row r="24" spans="1:12" x14ac:dyDescent="0.25">
      <c r="A24" s="34" t="s">
        <v>141</v>
      </c>
      <c r="B24" s="34">
        <v>24.385999999999999</v>
      </c>
      <c r="C24" s="34">
        <v>54.451000000000001</v>
      </c>
      <c r="D24" s="34">
        <v>54.451000000000001</v>
      </c>
      <c r="E24" s="34">
        <v>35.405000000000001</v>
      </c>
      <c r="F24" s="34">
        <v>0.38600000000000001</v>
      </c>
      <c r="G24" s="34">
        <v>1.5329999999999999</v>
      </c>
      <c r="H24" s="34">
        <v>34.046999999999997</v>
      </c>
      <c r="I24" s="34">
        <v>13.445</v>
      </c>
      <c r="J24" s="34">
        <v>1.6259999999999999</v>
      </c>
      <c r="K24" s="34">
        <v>3.9489999999999998</v>
      </c>
      <c r="L24" s="34">
        <v>218.10400000000001</v>
      </c>
    </row>
    <row r="25" spans="1:12" x14ac:dyDescent="0.25">
      <c r="A25" s="34" t="s">
        <v>142</v>
      </c>
      <c r="B25" s="34">
        <v>25.606000000000002</v>
      </c>
      <c r="C25" s="34">
        <v>57.173999999999999</v>
      </c>
      <c r="D25" s="34">
        <v>57.173999999999999</v>
      </c>
      <c r="E25" s="34">
        <v>33.719000000000001</v>
      </c>
      <c r="F25" s="34">
        <v>0.36699999999999999</v>
      </c>
      <c r="G25" s="34">
        <v>1.46</v>
      </c>
      <c r="H25" s="34">
        <v>32.426000000000002</v>
      </c>
      <c r="I25" s="34">
        <v>12.805</v>
      </c>
      <c r="J25" s="34">
        <v>1.548</v>
      </c>
      <c r="K25" s="34">
        <v>3.7610000000000001</v>
      </c>
      <c r="L25" s="34">
        <v>220.73099999999999</v>
      </c>
    </row>
    <row r="26" spans="1:12" x14ac:dyDescent="0.25">
      <c r="A26" s="34" t="s">
        <v>143</v>
      </c>
      <c r="B26" s="34">
        <v>26.824999999999999</v>
      </c>
      <c r="C26" s="34">
        <v>59.896000000000001</v>
      </c>
      <c r="D26" s="34">
        <v>59.896000000000001</v>
      </c>
      <c r="E26" s="34">
        <v>32.186999999999998</v>
      </c>
      <c r="F26" s="34">
        <v>0.35099999999999998</v>
      </c>
      <c r="G26" s="34">
        <v>1.3939999999999999</v>
      </c>
      <c r="H26" s="34">
        <v>30.952000000000002</v>
      </c>
      <c r="I26" s="34">
        <v>12.223000000000001</v>
      </c>
      <c r="J26" s="34">
        <v>1.478</v>
      </c>
      <c r="K26" s="34">
        <v>3.59</v>
      </c>
      <c r="L26" s="34">
        <v>223.72399999999999</v>
      </c>
    </row>
    <row r="27" spans="1:12" x14ac:dyDescent="0.25">
      <c r="A27" s="34" t="s">
        <v>144</v>
      </c>
      <c r="B27" s="34">
        <v>28.044</v>
      </c>
      <c r="C27" s="34">
        <v>62.619</v>
      </c>
      <c r="D27" s="34">
        <v>62.619</v>
      </c>
      <c r="E27" s="34">
        <v>30.786999999999999</v>
      </c>
      <c r="F27" s="34">
        <v>0.33500000000000002</v>
      </c>
      <c r="G27" s="34">
        <v>1.333</v>
      </c>
      <c r="H27" s="34">
        <v>29.606000000000002</v>
      </c>
      <c r="I27" s="34">
        <v>11.691000000000001</v>
      </c>
      <c r="J27" s="34">
        <v>1.4139999999999999</v>
      </c>
      <c r="K27" s="34">
        <v>3.4340000000000002</v>
      </c>
      <c r="L27" s="34">
        <v>227.03399999999999</v>
      </c>
    </row>
    <row r="28" spans="1:12" x14ac:dyDescent="0.25">
      <c r="A28" s="34" t="s">
        <v>145</v>
      </c>
      <c r="B28" s="34">
        <v>29.263999999999999</v>
      </c>
      <c r="C28" s="34">
        <v>65.340999999999994</v>
      </c>
      <c r="D28" s="34">
        <v>65.340999999999994</v>
      </c>
      <c r="E28" s="34">
        <v>29.504000000000001</v>
      </c>
      <c r="F28" s="34">
        <v>0.32100000000000001</v>
      </c>
      <c r="G28" s="34">
        <v>1.278</v>
      </c>
      <c r="H28" s="34">
        <v>28.373000000000001</v>
      </c>
      <c r="I28" s="34">
        <v>11.204000000000001</v>
      </c>
      <c r="J28" s="34">
        <v>1.355</v>
      </c>
      <c r="K28" s="34">
        <v>3.2909999999999999</v>
      </c>
      <c r="L28" s="34">
        <v>230.626</v>
      </c>
    </row>
    <row r="29" spans="1:12" x14ac:dyDescent="0.25">
      <c r="A29" s="34" t="s">
        <v>146</v>
      </c>
      <c r="B29" s="34">
        <v>30.483000000000001</v>
      </c>
      <c r="C29" s="34">
        <v>68.063999999999993</v>
      </c>
      <c r="D29" s="34">
        <v>68.063999999999993</v>
      </c>
      <c r="E29" s="34">
        <v>28.324000000000002</v>
      </c>
      <c r="F29" s="34">
        <v>0.309</v>
      </c>
      <c r="G29" s="34">
        <v>1.2270000000000001</v>
      </c>
      <c r="H29" s="34">
        <v>27.238</v>
      </c>
      <c r="I29" s="34">
        <v>10.756</v>
      </c>
      <c r="J29" s="34">
        <v>1.3009999999999999</v>
      </c>
      <c r="K29" s="34">
        <v>3.1589999999999998</v>
      </c>
      <c r="L29" s="34">
        <v>234.465</v>
      </c>
    </row>
    <row r="30" spans="1:12" x14ac:dyDescent="0.25">
      <c r="A30" s="34" t="s">
        <v>147</v>
      </c>
      <c r="B30" s="34">
        <v>31.702000000000002</v>
      </c>
      <c r="C30" s="34">
        <v>70.787000000000006</v>
      </c>
      <c r="D30" s="34">
        <v>70.787000000000006</v>
      </c>
      <c r="E30" s="34">
        <v>27.234999999999999</v>
      </c>
      <c r="F30" s="34">
        <v>0.29699999999999999</v>
      </c>
      <c r="G30" s="34">
        <v>1.18</v>
      </c>
      <c r="H30" s="34">
        <v>26.19</v>
      </c>
      <c r="I30" s="34">
        <v>10.342000000000001</v>
      </c>
      <c r="J30" s="34">
        <v>1.2509999999999999</v>
      </c>
      <c r="K30" s="34">
        <v>3.0379999999999998</v>
      </c>
      <c r="L30" s="34">
        <v>238.52</v>
      </c>
    </row>
    <row r="31" spans="1:12" x14ac:dyDescent="0.25">
      <c r="A31" s="34" t="s">
        <v>148</v>
      </c>
      <c r="B31" s="34">
        <v>32.921999999999997</v>
      </c>
      <c r="C31" s="34">
        <v>73.509</v>
      </c>
      <c r="D31" s="34">
        <v>73.509</v>
      </c>
      <c r="E31" s="34">
        <v>26.225999999999999</v>
      </c>
      <c r="F31" s="34">
        <v>0.28599999999999998</v>
      </c>
      <c r="G31" s="34">
        <v>1.1359999999999999</v>
      </c>
      <c r="H31" s="34">
        <v>25.22</v>
      </c>
      <c r="I31" s="34">
        <v>9.9589999999999996</v>
      </c>
      <c r="J31" s="34">
        <v>1.204</v>
      </c>
      <c r="K31" s="34">
        <v>2.9249999999999998</v>
      </c>
      <c r="L31" s="34">
        <v>242.767</v>
      </c>
    </row>
    <row r="32" spans="1:12" x14ac:dyDescent="0.25">
      <c r="A32" s="34" t="s">
        <v>149</v>
      </c>
      <c r="B32" s="34">
        <v>34.140999999999998</v>
      </c>
      <c r="C32" s="34">
        <v>76.231999999999999</v>
      </c>
      <c r="D32" s="34">
        <v>76.231999999999999</v>
      </c>
      <c r="E32" s="34">
        <v>25.29</v>
      </c>
      <c r="F32" s="34">
        <v>0.27500000000000002</v>
      </c>
      <c r="G32" s="34">
        <v>1.095</v>
      </c>
      <c r="H32" s="34">
        <v>24.32</v>
      </c>
      <c r="I32" s="34">
        <v>9.6039999999999992</v>
      </c>
      <c r="J32" s="34">
        <v>1.161</v>
      </c>
      <c r="K32" s="34">
        <v>2.8210000000000002</v>
      </c>
      <c r="L32" s="34">
        <v>247.18899999999999</v>
      </c>
    </row>
    <row r="33" spans="1:12" x14ac:dyDescent="0.25">
      <c r="A33" s="34"/>
      <c r="B33" s="35" t="s">
        <v>369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</row>
    <row r="34" spans="1:12" x14ac:dyDescent="0.25">
      <c r="A34" s="34" t="s">
        <v>178</v>
      </c>
      <c r="B34" s="34">
        <v>1.2190000000000001</v>
      </c>
      <c r="C34" s="34">
        <v>1.8129999999999999</v>
      </c>
      <c r="D34" s="34">
        <v>1.8129999999999999</v>
      </c>
      <c r="E34" s="34">
        <v>471.6</v>
      </c>
      <c r="F34" s="34">
        <v>7.7140000000000004</v>
      </c>
      <c r="G34" s="34">
        <v>30.67</v>
      </c>
      <c r="H34" s="34">
        <v>680.94899999999996</v>
      </c>
      <c r="I34" s="34">
        <v>268.90100000000001</v>
      </c>
      <c r="J34" s="34">
        <v>32.518000000000001</v>
      </c>
      <c r="K34" s="34">
        <v>78.986999999999995</v>
      </c>
      <c r="L34" s="34">
        <v>1464.6790000000001</v>
      </c>
    </row>
    <row r="35" spans="1:12" x14ac:dyDescent="0.25">
      <c r="A35" s="34" t="s">
        <v>179</v>
      </c>
      <c r="B35" s="34">
        <v>2.4390000000000001</v>
      </c>
      <c r="C35" s="34">
        <v>3.6259999999999999</v>
      </c>
      <c r="D35" s="34">
        <v>3.6259999999999999</v>
      </c>
      <c r="E35" s="34">
        <v>235.8</v>
      </c>
      <c r="F35" s="34">
        <v>3.8570000000000002</v>
      </c>
      <c r="G35" s="34">
        <v>15.335000000000001</v>
      </c>
      <c r="H35" s="34">
        <v>340.47500000000002</v>
      </c>
      <c r="I35" s="34">
        <v>134.45099999999999</v>
      </c>
      <c r="J35" s="34">
        <v>16.259</v>
      </c>
      <c r="K35" s="34">
        <v>39.493000000000002</v>
      </c>
      <c r="L35" s="34">
        <v>739.60900000000004</v>
      </c>
    </row>
    <row r="36" spans="1:12" x14ac:dyDescent="0.25">
      <c r="A36" s="34" t="s">
        <v>180</v>
      </c>
      <c r="B36" s="34">
        <v>3.6579999999999999</v>
      </c>
      <c r="C36" s="34">
        <v>5.44</v>
      </c>
      <c r="D36" s="34">
        <v>5.44</v>
      </c>
      <c r="E36" s="34">
        <v>157.19999999999999</v>
      </c>
      <c r="F36" s="34">
        <v>2.5710000000000002</v>
      </c>
      <c r="G36" s="34">
        <v>10.223000000000001</v>
      </c>
      <c r="H36" s="34">
        <v>226.983</v>
      </c>
      <c r="I36" s="34">
        <v>89.634</v>
      </c>
      <c r="J36" s="34">
        <v>10.839</v>
      </c>
      <c r="K36" s="34">
        <v>26.329000000000001</v>
      </c>
      <c r="L36" s="34">
        <v>501.149</v>
      </c>
    </row>
    <row r="37" spans="1:12" x14ac:dyDescent="0.25">
      <c r="A37" s="34" t="s">
        <v>181</v>
      </c>
      <c r="B37" s="34">
        <v>4.8769999999999998</v>
      </c>
      <c r="C37" s="34">
        <v>7.2530000000000001</v>
      </c>
      <c r="D37" s="34">
        <v>7.2530000000000001</v>
      </c>
      <c r="E37" s="34">
        <v>117.9</v>
      </c>
      <c r="F37" s="34">
        <v>1.9279999999999999</v>
      </c>
      <c r="G37" s="34">
        <v>7.6669999999999998</v>
      </c>
      <c r="H37" s="34">
        <v>170.23699999999999</v>
      </c>
      <c r="I37" s="34">
        <v>67.224999999999994</v>
      </c>
      <c r="J37" s="34">
        <v>8.1300000000000008</v>
      </c>
      <c r="K37" s="34">
        <v>19.747</v>
      </c>
      <c r="L37" s="34">
        <v>384.34</v>
      </c>
    </row>
    <row r="38" spans="1:12" x14ac:dyDescent="0.25">
      <c r="A38" s="34" t="s">
        <v>182</v>
      </c>
      <c r="B38" s="34">
        <v>6.0970000000000004</v>
      </c>
      <c r="C38" s="34">
        <v>9.0660000000000007</v>
      </c>
      <c r="D38" s="34">
        <v>9.0660000000000007</v>
      </c>
      <c r="E38" s="34">
        <v>94.32</v>
      </c>
      <c r="F38" s="34">
        <v>1.5429999999999999</v>
      </c>
      <c r="G38" s="34">
        <v>6.1340000000000003</v>
      </c>
      <c r="H38" s="34">
        <v>136.19</v>
      </c>
      <c r="I38" s="34">
        <v>53.78</v>
      </c>
      <c r="J38" s="34">
        <v>6.5039999999999996</v>
      </c>
      <c r="K38" s="34">
        <v>15.797000000000001</v>
      </c>
      <c r="L38" s="34">
        <v>316.19600000000003</v>
      </c>
    </row>
    <row r="39" spans="1:12" x14ac:dyDescent="0.25">
      <c r="A39" s="34" t="s">
        <v>183</v>
      </c>
      <c r="B39" s="34">
        <v>7.3159999999999998</v>
      </c>
      <c r="C39" s="34">
        <v>10.879</v>
      </c>
      <c r="D39" s="34">
        <v>10.879</v>
      </c>
      <c r="E39" s="34">
        <v>78.599999999999994</v>
      </c>
      <c r="F39" s="34">
        <v>1.286</v>
      </c>
      <c r="G39" s="34">
        <v>5.1120000000000001</v>
      </c>
      <c r="H39" s="34">
        <v>113.492</v>
      </c>
      <c r="I39" s="34">
        <v>44.817</v>
      </c>
      <c r="J39" s="34">
        <v>5.42</v>
      </c>
      <c r="K39" s="34">
        <v>13.164</v>
      </c>
      <c r="L39" s="34">
        <v>272.38099999999997</v>
      </c>
    </row>
    <row r="40" spans="1:12" x14ac:dyDescent="0.25">
      <c r="A40" s="34" t="s">
        <v>184</v>
      </c>
      <c r="B40" s="34">
        <v>8.5350000000000001</v>
      </c>
      <c r="C40" s="34">
        <v>12.693</v>
      </c>
      <c r="D40" s="34">
        <v>12.693</v>
      </c>
      <c r="E40" s="34">
        <v>67.370999999999995</v>
      </c>
      <c r="F40" s="34">
        <v>1.1020000000000001</v>
      </c>
      <c r="G40" s="34">
        <v>4.3810000000000002</v>
      </c>
      <c r="H40" s="34">
        <v>97.278000000000006</v>
      </c>
      <c r="I40" s="34">
        <v>38.414000000000001</v>
      </c>
      <c r="J40" s="34">
        <v>4.6449999999999996</v>
      </c>
      <c r="K40" s="34">
        <v>11.284000000000001</v>
      </c>
      <c r="L40" s="34">
        <v>242.46700000000001</v>
      </c>
    </row>
    <row r="41" spans="1:12" x14ac:dyDescent="0.25">
      <c r="A41" s="34" t="s">
        <v>185</v>
      </c>
      <c r="B41" s="34">
        <v>9.7550000000000008</v>
      </c>
      <c r="C41" s="34">
        <v>14.506</v>
      </c>
      <c r="D41" s="34">
        <v>14.506</v>
      </c>
      <c r="E41" s="34">
        <v>58.95</v>
      </c>
      <c r="F41" s="34">
        <v>0.96399999999999997</v>
      </c>
      <c r="G41" s="34">
        <v>3.8340000000000001</v>
      </c>
      <c r="H41" s="34">
        <v>85.119</v>
      </c>
      <c r="I41" s="34">
        <v>33.613</v>
      </c>
      <c r="J41" s="34">
        <v>4.0650000000000004</v>
      </c>
      <c r="K41" s="34">
        <v>9.8729999999999993</v>
      </c>
      <c r="L41" s="34">
        <v>221.24700000000001</v>
      </c>
    </row>
    <row r="42" spans="1:12" x14ac:dyDescent="0.25">
      <c r="A42" s="34" t="s">
        <v>186</v>
      </c>
      <c r="B42" s="34">
        <v>10.974</v>
      </c>
      <c r="C42" s="34">
        <v>16.318999999999999</v>
      </c>
      <c r="D42" s="34">
        <v>16.318999999999999</v>
      </c>
      <c r="E42" s="34">
        <v>52.4</v>
      </c>
      <c r="F42" s="34">
        <v>0.85699999999999998</v>
      </c>
      <c r="G42" s="34">
        <v>3.4079999999999999</v>
      </c>
      <c r="H42" s="34">
        <v>75.661000000000001</v>
      </c>
      <c r="I42" s="34">
        <v>29.878</v>
      </c>
      <c r="J42" s="34">
        <v>3.613</v>
      </c>
      <c r="K42" s="34">
        <v>8.7759999999999998</v>
      </c>
      <c r="L42" s="34">
        <v>205.816</v>
      </c>
    </row>
    <row r="43" spans="1:12" x14ac:dyDescent="0.25">
      <c r="A43" s="34" t="s">
        <v>159</v>
      </c>
      <c r="B43" s="34">
        <v>12.193</v>
      </c>
      <c r="C43" s="34">
        <v>18.132000000000001</v>
      </c>
      <c r="D43" s="34">
        <v>18.132000000000001</v>
      </c>
      <c r="E43" s="34">
        <v>47.16</v>
      </c>
      <c r="F43" s="34">
        <v>0.77100000000000002</v>
      </c>
      <c r="G43" s="34">
        <v>3.0670000000000002</v>
      </c>
      <c r="H43" s="34">
        <v>68.094999999999999</v>
      </c>
      <c r="I43" s="34">
        <v>26.89</v>
      </c>
      <c r="J43" s="34">
        <v>3.2519999999999998</v>
      </c>
      <c r="K43" s="34">
        <v>7.899</v>
      </c>
      <c r="L43" s="34">
        <v>194.44</v>
      </c>
    </row>
    <row r="44" spans="1:12" x14ac:dyDescent="0.25">
      <c r="A44" s="34" t="s">
        <v>160</v>
      </c>
      <c r="B44" s="34">
        <v>13.412000000000001</v>
      </c>
      <c r="C44" s="34">
        <v>19.945</v>
      </c>
      <c r="D44" s="34">
        <v>19.945</v>
      </c>
      <c r="E44" s="34">
        <v>42.872999999999998</v>
      </c>
      <c r="F44" s="34">
        <v>0.70099999999999996</v>
      </c>
      <c r="G44" s="34">
        <v>2.7879999999999998</v>
      </c>
      <c r="H44" s="34">
        <v>61.904000000000003</v>
      </c>
      <c r="I44" s="34">
        <v>24.446000000000002</v>
      </c>
      <c r="J44" s="34">
        <v>2.956</v>
      </c>
      <c r="K44" s="34">
        <v>7.181</v>
      </c>
      <c r="L44" s="34">
        <v>186.01400000000001</v>
      </c>
    </row>
    <row r="45" spans="1:12" x14ac:dyDescent="0.25">
      <c r="A45" s="34" t="s">
        <v>161</v>
      </c>
      <c r="B45" s="34">
        <v>14.632</v>
      </c>
      <c r="C45" s="34">
        <v>21.759</v>
      </c>
      <c r="D45" s="34">
        <v>21.759</v>
      </c>
      <c r="E45" s="34">
        <v>39.299999999999997</v>
      </c>
      <c r="F45" s="34">
        <v>0.64300000000000002</v>
      </c>
      <c r="G45" s="34">
        <v>2.556</v>
      </c>
      <c r="H45" s="34">
        <v>56.746000000000002</v>
      </c>
      <c r="I45" s="34">
        <v>22.408000000000001</v>
      </c>
      <c r="J45" s="34">
        <v>2.71</v>
      </c>
      <c r="K45" s="34">
        <v>6.5819999999999999</v>
      </c>
      <c r="L45" s="34">
        <v>179.803</v>
      </c>
    </row>
    <row r="46" spans="1:12" x14ac:dyDescent="0.25">
      <c r="A46" s="34" t="s">
        <v>162</v>
      </c>
      <c r="B46" s="34">
        <v>15.851000000000001</v>
      </c>
      <c r="C46" s="34">
        <v>23.571999999999999</v>
      </c>
      <c r="D46" s="34">
        <v>23.571999999999999</v>
      </c>
      <c r="E46" s="34">
        <v>36.277000000000001</v>
      </c>
      <c r="F46" s="34">
        <v>0.59299999999999997</v>
      </c>
      <c r="G46" s="34">
        <v>2.359</v>
      </c>
      <c r="H46" s="34">
        <v>52.381</v>
      </c>
      <c r="I46" s="34">
        <v>20.684999999999999</v>
      </c>
      <c r="J46" s="34">
        <v>2.5009999999999999</v>
      </c>
      <c r="K46" s="34">
        <v>6.0759999999999996</v>
      </c>
      <c r="L46" s="34">
        <v>175.29</v>
      </c>
    </row>
    <row r="47" spans="1:12" x14ac:dyDescent="0.25">
      <c r="A47" s="34" t="s">
        <v>163</v>
      </c>
      <c r="B47" s="34">
        <v>17.07</v>
      </c>
      <c r="C47" s="34">
        <v>25.385000000000002</v>
      </c>
      <c r="D47" s="34">
        <v>25.385000000000002</v>
      </c>
      <c r="E47" s="34">
        <v>33.686</v>
      </c>
      <c r="F47" s="34">
        <v>0.55100000000000005</v>
      </c>
      <c r="G47" s="34">
        <v>2.1909999999999998</v>
      </c>
      <c r="H47" s="34">
        <v>48.639000000000003</v>
      </c>
      <c r="I47" s="34">
        <v>19.207000000000001</v>
      </c>
      <c r="J47" s="34">
        <v>2.323</v>
      </c>
      <c r="K47" s="34">
        <v>5.6420000000000003</v>
      </c>
      <c r="L47" s="34">
        <v>172.114</v>
      </c>
    </row>
    <row r="48" spans="1:12" x14ac:dyDescent="0.25">
      <c r="A48" s="34" t="s">
        <v>164</v>
      </c>
      <c r="B48" s="34">
        <v>18.29</v>
      </c>
      <c r="C48" s="34">
        <v>27.198</v>
      </c>
      <c r="D48" s="34">
        <v>27.198</v>
      </c>
      <c r="E48" s="34">
        <v>31.44</v>
      </c>
      <c r="F48" s="34">
        <v>0.51400000000000001</v>
      </c>
      <c r="G48" s="34">
        <v>2.0449999999999999</v>
      </c>
      <c r="H48" s="34">
        <v>45.396999999999998</v>
      </c>
      <c r="I48" s="34">
        <v>17.927</v>
      </c>
      <c r="J48" s="34">
        <v>2.1680000000000001</v>
      </c>
      <c r="K48" s="34">
        <v>5.266</v>
      </c>
      <c r="L48" s="34">
        <v>170.00899999999999</v>
      </c>
    </row>
    <row r="49" spans="1:12" x14ac:dyDescent="0.25">
      <c r="A49" s="34" t="s">
        <v>165</v>
      </c>
      <c r="B49" s="34">
        <v>19.509</v>
      </c>
      <c r="C49" s="34">
        <v>29.012</v>
      </c>
      <c r="D49" s="34">
        <v>29.012</v>
      </c>
      <c r="E49" s="34">
        <v>29.475000000000001</v>
      </c>
      <c r="F49" s="34">
        <v>0.48199999999999998</v>
      </c>
      <c r="G49" s="34">
        <v>1.917</v>
      </c>
      <c r="H49" s="34">
        <v>42.558999999999997</v>
      </c>
      <c r="I49" s="34">
        <v>16.806000000000001</v>
      </c>
      <c r="J49" s="34">
        <v>2.032</v>
      </c>
      <c r="K49" s="34">
        <v>4.9370000000000003</v>
      </c>
      <c r="L49" s="34">
        <v>168.77199999999999</v>
      </c>
    </row>
    <row r="50" spans="1:12" x14ac:dyDescent="0.25">
      <c r="A50" s="34" t="s">
        <v>166</v>
      </c>
      <c r="B50" s="34">
        <v>20.728000000000002</v>
      </c>
      <c r="C50" s="34">
        <v>30.824999999999999</v>
      </c>
      <c r="D50" s="34">
        <v>30.824999999999999</v>
      </c>
      <c r="E50" s="34">
        <v>27.741</v>
      </c>
      <c r="F50" s="34">
        <v>0.45400000000000001</v>
      </c>
      <c r="G50" s="34">
        <v>1.804</v>
      </c>
      <c r="H50" s="34">
        <v>40.055999999999997</v>
      </c>
      <c r="I50" s="34">
        <v>15.818</v>
      </c>
      <c r="J50" s="34">
        <v>1.913</v>
      </c>
      <c r="K50" s="34">
        <v>4.6459999999999999</v>
      </c>
      <c r="L50" s="34">
        <v>168.251</v>
      </c>
    </row>
    <row r="51" spans="1:12" x14ac:dyDescent="0.25">
      <c r="A51" s="34" t="s">
        <v>167</v>
      </c>
      <c r="B51" s="34">
        <v>21.948</v>
      </c>
      <c r="C51" s="34">
        <v>32.637999999999998</v>
      </c>
      <c r="D51" s="34">
        <v>32.637999999999998</v>
      </c>
      <c r="E51" s="34">
        <v>26.2</v>
      </c>
      <c r="F51" s="34">
        <v>0.42899999999999999</v>
      </c>
      <c r="G51" s="34">
        <v>1.704</v>
      </c>
      <c r="H51" s="34">
        <v>37.831000000000003</v>
      </c>
      <c r="I51" s="34">
        <v>14.939</v>
      </c>
      <c r="J51" s="34">
        <v>1.8069999999999999</v>
      </c>
      <c r="K51" s="34">
        <v>4.3879999999999999</v>
      </c>
      <c r="L51" s="34">
        <v>168.327</v>
      </c>
    </row>
    <row r="52" spans="1:12" x14ac:dyDescent="0.25">
      <c r="A52" s="34" t="s">
        <v>168</v>
      </c>
      <c r="B52" s="34">
        <v>23.167000000000002</v>
      </c>
      <c r="C52" s="34">
        <v>34.451000000000001</v>
      </c>
      <c r="D52" s="34">
        <v>34.451000000000001</v>
      </c>
      <c r="E52" s="34">
        <v>24.821000000000002</v>
      </c>
      <c r="F52" s="34">
        <v>0.40600000000000003</v>
      </c>
      <c r="G52" s="34">
        <v>1.6140000000000001</v>
      </c>
      <c r="H52" s="34">
        <v>35.838999999999999</v>
      </c>
      <c r="I52" s="34">
        <v>14.153</v>
      </c>
      <c r="J52" s="34">
        <v>1.7110000000000001</v>
      </c>
      <c r="K52" s="34">
        <v>4.157</v>
      </c>
      <c r="L52" s="34">
        <v>168.90199999999999</v>
      </c>
    </row>
    <row r="53" spans="1:12" x14ac:dyDescent="0.25">
      <c r="A53" s="34" t="s">
        <v>169</v>
      </c>
      <c r="B53" s="34">
        <v>24.385999999999999</v>
      </c>
      <c r="C53" s="34">
        <v>36.264000000000003</v>
      </c>
      <c r="D53" s="34">
        <v>36.264000000000003</v>
      </c>
      <c r="E53" s="34">
        <v>23.58</v>
      </c>
      <c r="F53" s="34">
        <v>0.38600000000000001</v>
      </c>
      <c r="G53" s="34">
        <v>1.5329999999999999</v>
      </c>
      <c r="H53" s="34">
        <v>34.046999999999997</v>
      </c>
      <c r="I53" s="34">
        <v>13.445</v>
      </c>
      <c r="J53" s="34">
        <v>1.6259999999999999</v>
      </c>
      <c r="K53" s="34">
        <v>3.9489999999999998</v>
      </c>
      <c r="L53" s="34">
        <v>169.905</v>
      </c>
    </row>
    <row r="54" spans="1:12" x14ac:dyDescent="0.25">
      <c r="A54" s="34" t="s">
        <v>170</v>
      </c>
      <c r="B54" s="34">
        <v>25.606000000000002</v>
      </c>
      <c r="C54" s="34">
        <v>38.078000000000003</v>
      </c>
      <c r="D54" s="34">
        <v>38.078000000000003</v>
      </c>
      <c r="E54" s="34">
        <v>22.457000000000001</v>
      </c>
      <c r="F54" s="34">
        <v>0.36699999999999999</v>
      </c>
      <c r="G54" s="34">
        <v>1.46</v>
      </c>
      <c r="H54" s="34">
        <v>32.426000000000002</v>
      </c>
      <c r="I54" s="34">
        <v>12.805</v>
      </c>
      <c r="J54" s="34">
        <v>1.548</v>
      </c>
      <c r="K54" s="34">
        <v>3.7610000000000001</v>
      </c>
      <c r="L54" s="34">
        <v>171.27699999999999</v>
      </c>
    </row>
    <row r="55" spans="1:12" x14ac:dyDescent="0.25">
      <c r="A55" s="34" t="s">
        <v>171</v>
      </c>
      <c r="B55" s="34">
        <v>26.824999999999999</v>
      </c>
      <c r="C55" s="34">
        <v>39.890999999999998</v>
      </c>
      <c r="D55" s="34">
        <v>39.890999999999998</v>
      </c>
      <c r="E55" s="34">
        <v>21.436</v>
      </c>
      <c r="F55" s="34">
        <v>0.35099999999999998</v>
      </c>
      <c r="G55" s="34">
        <v>1.3939999999999999</v>
      </c>
      <c r="H55" s="34">
        <v>30.952000000000002</v>
      </c>
      <c r="I55" s="34">
        <v>12.223000000000001</v>
      </c>
      <c r="J55" s="34">
        <v>1.478</v>
      </c>
      <c r="K55" s="34">
        <v>3.59</v>
      </c>
      <c r="L55" s="34">
        <v>172.96299999999999</v>
      </c>
    </row>
    <row r="56" spans="1:12" x14ac:dyDescent="0.25">
      <c r="A56" s="34" t="s">
        <v>172</v>
      </c>
      <c r="B56" s="34">
        <v>28.044</v>
      </c>
      <c r="C56" s="34">
        <v>41.704000000000001</v>
      </c>
      <c r="D56" s="34">
        <v>41.704000000000001</v>
      </c>
      <c r="E56" s="34">
        <v>20.504000000000001</v>
      </c>
      <c r="F56" s="34">
        <v>0.33500000000000002</v>
      </c>
      <c r="G56" s="34">
        <v>1.333</v>
      </c>
      <c r="H56" s="34">
        <v>29.606000000000002</v>
      </c>
      <c r="I56" s="34">
        <v>11.691000000000001</v>
      </c>
      <c r="J56" s="34">
        <v>1.4139999999999999</v>
      </c>
      <c r="K56" s="34">
        <v>3.4340000000000002</v>
      </c>
      <c r="L56" s="34">
        <v>174.92099999999999</v>
      </c>
    </row>
    <row r="57" spans="1:12" x14ac:dyDescent="0.25">
      <c r="A57" s="34" t="s">
        <v>173</v>
      </c>
      <c r="B57" s="34">
        <v>29.263999999999999</v>
      </c>
      <c r="C57" s="34">
        <v>43.517000000000003</v>
      </c>
      <c r="D57" s="34">
        <v>43.517000000000003</v>
      </c>
      <c r="E57" s="34">
        <v>19.649999999999999</v>
      </c>
      <c r="F57" s="34">
        <v>0.32100000000000001</v>
      </c>
      <c r="G57" s="34">
        <v>1.278</v>
      </c>
      <c r="H57" s="34">
        <v>28.373000000000001</v>
      </c>
      <c r="I57" s="34">
        <v>11.204000000000001</v>
      </c>
      <c r="J57" s="34">
        <v>1.355</v>
      </c>
      <c r="K57" s="34">
        <v>3.2909999999999999</v>
      </c>
      <c r="L57" s="34">
        <v>177.124</v>
      </c>
    </row>
    <row r="58" spans="1:12" x14ac:dyDescent="0.25">
      <c r="A58" s="34" t="s">
        <v>174</v>
      </c>
      <c r="B58" s="34">
        <v>30.483000000000001</v>
      </c>
      <c r="C58" s="34">
        <v>45.331000000000003</v>
      </c>
      <c r="D58" s="34">
        <v>45.331000000000003</v>
      </c>
      <c r="E58" s="34">
        <v>18.864000000000001</v>
      </c>
      <c r="F58" s="34">
        <v>0.309</v>
      </c>
      <c r="G58" s="34">
        <v>1.2270000000000001</v>
      </c>
      <c r="H58" s="34">
        <v>27.238</v>
      </c>
      <c r="I58" s="34">
        <v>10.756</v>
      </c>
      <c r="J58" s="34">
        <v>1.3009999999999999</v>
      </c>
      <c r="K58" s="34">
        <v>3.1589999999999998</v>
      </c>
      <c r="L58" s="34">
        <v>179.53899999999999</v>
      </c>
    </row>
    <row r="59" spans="1:12" x14ac:dyDescent="0.25">
      <c r="A59" s="34" t="s">
        <v>175</v>
      </c>
      <c r="B59" s="34">
        <v>31.702000000000002</v>
      </c>
      <c r="C59" s="34">
        <v>47.143999999999998</v>
      </c>
      <c r="D59" s="34">
        <v>47.143999999999998</v>
      </c>
      <c r="E59" s="34">
        <v>18.138000000000002</v>
      </c>
      <c r="F59" s="34">
        <v>0.29699999999999999</v>
      </c>
      <c r="G59" s="34">
        <v>1.18</v>
      </c>
      <c r="H59" s="34">
        <v>26.19</v>
      </c>
      <c r="I59" s="34">
        <v>10.342000000000001</v>
      </c>
      <c r="J59" s="34">
        <v>1.2509999999999999</v>
      </c>
      <c r="K59" s="34">
        <v>3.0379999999999998</v>
      </c>
      <c r="L59" s="34">
        <v>182.137</v>
      </c>
    </row>
    <row r="60" spans="1:12" x14ac:dyDescent="0.25">
      <c r="A60" s="34" t="s">
        <v>176</v>
      </c>
      <c r="B60" s="34">
        <v>32.921999999999997</v>
      </c>
      <c r="C60" s="34">
        <v>48.957000000000001</v>
      </c>
      <c r="D60" s="34">
        <v>48.957000000000001</v>
      </c>
      <c r="E60" s="34">
        <v>17.466999999999999</v>
      </c>
      <c r="F60" s="34">
        <v>0.28599999999999998</v>
      </c>
      <c r="G60" s="34">
        <v>1.1359999999999999</v>
      </c>
      <c r="H60" s="34">
        <v>25.22</v>
      </c>
      <c r="I60" s="34">
        <v>9.9589999999999996</v>
      </c>
      <c r="J60" s="34">
        <v>1.204</v>
      </c>
      <c r="K60" s="34">
        <v>2.9249999999999998</v>
      </c>
      <c r="L60" s="34">
        <v>184.904</v>
      </c>
    </row>
    <row r="61" spans="1:12" x14ac:dyDescent="0.25">
      <c r="A61" s="34" t="s">
        <v>177</v>
      </c>
      <c r="B61" s="34">
        <v>34.140999999999998</v>
      </c>
      <c r="C61" s="34">
        <v>50.77</v>
      </c>
      <c r="D61" s="34">
        <v>50.77</v>
      </c>
      <c r="E61" s="34">
        <v>16.843</v>
      </c>
      <c r="F61" s="34">
        <v>0.27500000000000002</v>
      </c>
      <c r="G61" s="34">
        <v>1.095</v>
      </c>
      <c r="H61" s="34">
        <v>24.32</v>
      </c>
      <c r="I61" s="34">
        <v>9.6039999999999992</v>
      </c>
      <c r="J61" s="34">
        <v>1.161</v>
      </c>
      <c r="K61" s="34">
        <v>2.8210000000000002</v>
      </c>
      <c r="L61" s="34">
        <v>187.81800000000001</v>
      </c>
    </row>
    <row r="62" spans="1:12" x14ac:dyDescent="0.25">
      <c r="A62" s="34"/>
      <c r="B62" s="35" t="s">
        <v>370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</row>
    <row r="63" spans="1:12" x14ac:dyDescent="0.25">
      <c r="A63" s="34" t="s">
        <v>206</v>
      </c>
      <c r="B63" s="34">
        <v>1.2190000000000001</v>
      </c>
      <c r="C63" s="34">
        <v>1.361</v>
      </c>
      <c r="D63" s="34">
        <v>1.361</v>
      </c>
      <c r="E63" s="34">
        <v>354.05399999999997</v>
      </c>
      <c r="F63" s="34">
        <v>7.7140000000000004</v>
      </c>
      <c r="G63" s="34">
        <v>30.67</v>
      </c>
      <c r="H63" s="34">
        <v>680.94899999999996</v>
      </c>
      <c r="I63" s="34">
        <v>268.90100000000001</v>
      </c>
      <c r="J63" s="34">
        <v>32.518000000000001</v>
      </c>
      <c r="K63" s="34">
        <v>78.986999999999995</v>
      </c>
      <c r="L63" s="34">
        <v>1346.229</v>
      </c>
    </row>
    <row r="64" spans="1:12" x14ac:dyDescent="0.25">
      <c r="A64" s="34" t="s">
        <v>207</v>
      </c>
      <c r="B64" s="34">
        <v>2.4390000000000001</v>
      </c>
      <c r="C64" s="34">
        <v>2.7229999999999999</v>
      </c>
      <c r="D64" s="34">
        <v>2.7229999999999999</v>
      </c>
      <c r="E64" s="34">
        <v>177.02699999999999</v>
      </c>
      <c r="F64" s="34">
        <v>3.8570000000000002</v>
      </c>
      <c r="G64" s="34">
        <v>15.335000000000001</v>
      </c>
      <c r="H64" s="34">
        <v>340.47500000000002</v>
      </c>
      <c r="I64" s="34">
        <v>134.45099999999999</v>
      </c>
      <c r="J64" s="34">
        <v>16.259</v>
      </c>
      <c r="K64" s="34">
        <v>39.493000000000002</v>
      </c>
      <c r="L64" s="34">
        <v>679.03</v>
      </c>
    </row>
    <row r="65" spans="1:12" x14ac:dyDescent="0.25">
      <c r="A65" s="34" t="s">
        <v>208</v>
      </c>
      <c r="B65" s="34">
        <v>3.6579999999999999</v>
      </c>
      <c r="C65" s="34">
        <v>4.0839999999999996</v>
      </c>
      <c r="D65" s="34">
        <v>4.0839999999999996</v>
      </c>
      <c r="E65" s="34">
        <v>118.018</v>
      </c>
      <c r="F65" s="34">
        <v>2.5710000000000002</v>
      </c>
      <c r="G65" s="34">
        <v>10.223000000000001</v>
      </c>
      <c r="H65" s="34">
        <v>226.983</v>
      </c>
      <c r="I65" s="34">
        <v>89.634</v>
      </c>
      <c r="J65" s="34">
        <v>10.839</v>
      </c>
      <c r="K65" s="34">
        <v>26.329000000000001</v>
      </c>
      <c r="L65" s="34">
        <v>459.255</v>
      </c>
    </row>
    <row r="66" spans="1:12" x14ac:dyDescent="0.25">
      <c r="A66" s="34" t="s">
        <v>209</v>
      </c>
      <c r="B66" s="34">
        <v>4.8769999999999998</v>
      </c>
      <c r="C66" s="34">
        <v>5.4450000000000003</v>
      </c>
      <c r="D66" s="34">
        <v>5.4450000000000003</v>
      </c>
      <c r="E66" s="34">
        <v>88.513000000000005</v>
      </c>
      <c r="F66" s="34">
        <v>1.9279999999999999</v>
      </c>
      <c r="G66" s="34">
        <v>7.6669999999999998</v>
      </c>
      <c r="H66" s="34">
        <v>170.23699999999999</v>
      </c>
      <c r="I66" s="34">
        <v>67.224999999999994</v>
      </c>
      <c r="J66" s="34">
        <v>8.1300000000000008</v>
      </c>
      <c r="K66" s="34">
        <v>19.747</v>
      </c>
      <c r="L66" s="34">
        <v>351.33699999999999</v>
      </c>
    </row>
    <row r="67" spans="1:12" x14ac:dyDescent="0.25">
      <c r="A67" s="34" t="s">
        <v>210</v>
      </c>
      <c r="B67" s="34">
        <v>6.0970000000000004</v>
      </c>
      <c r="C67" s="34">
        <v>6.806</v>
      </c>
      <c r="D67" s="34">
        <v>6.806</v>
      </c>
      <c r="E67" s="34">
        <v>70.811000000000007</v>
      </c>
      <c r="F67" s="34">
        <v>1.5429999999999999</v>
      </c>
      <c r="G67" s="34">
        <v>6.1340000000000003</v>
      </c>
      <c r="H67" s="34">
        <v>136.19</v>
      </c>
      <c r="I67" s="34">
        <v>53.78</v>
      </c>
      <c r="J67" s="34">
        <v>6.5039999999999996</v>
      </c>
      <c r="K67" s="34">
        <v>15.797000000000001</v>
      </c>
      <c r="L67" s="34">
        <v>288.16699999999997</v>
      </c>
    </row>
    <row r="68" spans="1:12" x14ac:dyDescent="0.25">
      <c r="A68" s="34" t="s">
        <v>211</v>
      </c>
      <c r="B68" s="34">
        <v>7.3159999999999998</v>
      </c>
      <c r="C68" s="34">
        <v>8.1679999999999993</v>
      </c>
      <c r="D68" s="34">
        <v>8.1679999999999993</v>
      </c>
      <c r="E68" s="34">
        <v>59.009</v>
      </c>
      <c r="F68" s="34">
        <v>1.286</v>
      </c>
      <c r="G68" s="34">
        <v>5.1120000000000001</v>
      </c>
      <c r="H68" s="34">
        <v>113.492</v>
      </c>
      <c r="I68" s="34">
        <v>44.817</v>
      </c>
      <c r="J68" s="34">
        <v>5.42</v>
      </c>
      <c r="K68" s="34">
        <v>13.164</v>
      </c>
      <c r="L68" s="34">
        <v>247.36799999999999</v>
      </c>
    </row>
    <row r="69" spans="1:12" x14ac:dyDescent="0.25">
      <c r="A69" s="34" t="s">
        <v>212</v>
      </c>
      <c r="B69" s="34">
        <v>8.5350000000000001</v>
      </c>
      <c r="C69" s="34">
        <v>9.5289999999999999</v>
      </c>
      <c r="D69" s="34">
        <v>9.5289999999999999</v>
      </c>
      <c r="E69" s="34">
        <v>50.579000000000001</v>
      </c>
      <c r="F69" s="34">
        <v>1.1020000000000001</v>
      </c>
      <c r="G69" s="34">
        <v>4.3810000000000002</v>
      </c>
      <c r="H69" s="34">
        <v>97.278000000000006</v>
      </c>
      <c r="I69" s="34">
        <v>38.414000000000001</v>
      </c>
      <c r="J69" s="34">
        <v>4.6449999999999996</v>
      </c>
      <c r="K69" s="34">
        <v>11.284000000000001</v>
      </c>
      <c r="L69" s="34">
        <v>219.34700000000001</v>
      </c>
    </row>
    <row r="70" spans="1:12" x14ac:dyDescent="0.25">
      <c r="A70" s="34" t="s">
        <v>213</v>
      </c>
      <c r="B70" s="34">
        <v>9.7550000000000008</v>
      </c>
      <c r="C70" s="34">
        <v>10.89</v>
      </c>
      <c r="D70" s="34">
        <v>10.89</v>
      </c>
      <c r="E70" s="34">
        <v>44.256999999999998</v>
      </c>
      <c r="F70" s="34">
        <v>0.96399999999999997</v>
      </c>
      <c r="G70" s="34">
        <v>3.8340000000000001</v>
      </c>
      <c r="H70" s="34">
        <v>85.119</v>
      </c>
      <c r="I70" s="34">
        <v>33.613</v>
      </c>
      <c r="J70" s="34">
        <v>4.0650000000000004</v>
      </c>
      <c r="K70" s="34">
        <v>9.8729999999999993</v>
      </c>
      <c r="L70" s="34">
        <v>199.322</v>
      </c>
    </row>
    <row r="71" spans="1:12" x14ac:dyDescent="0.25">
      <c r="A71" s="34" t="s">
        <v>214</v>
      </c>
      <c r="B71" s="34">
        <v>10.974</v>
      </c>
      <c r="C71" s="34">
        <v>12.252000000000001</v>
      </c>
      <c r="D71" s="34">
        <v>12.252000000000001</v>
      </c>
      <c r="E71" s="34">
        <v>39.338999999999999</v>
      </c>
      <c r="F71" s="34">
        <v>0.85699999999999998</v>
      </c>
      <c r="G71" s="34">
        <v>3.4079999999999999</v>
      </c>
      <c r="H71" s="34">
        <v>75.661000000000001</v>
      </c>
      <c r="I71" s="34">
        <v>29.878</v>
      </c>
      <c r="J71" s="34">
        <v>3.613</v>
      </c>
      <c r="K71" s="34">
        <v>8.7759999999999998</v>
      </c>
      <c r="L71" s="34">
        <v>184.62100000000001</v>
      </c>
    </row>
    <row r="72" spans="1:12" x14ac:dyDescent="0.25">
      <c r="A72" s="34" t="s">
        <v>187</v>
      </c>
      <c r="B72" s="34">
        <v>12.193</v>
      </c>
      <c r="C72" s="34">
        <v>13.613</v>
      </c>
      <c r="D72" s="34">
        <v>13.613</v>
      </c>
      <c r="E72" s="34">
        <v>35.405000000000001</v>
      </c>
      <c r="F72" s="34">
        <v>0.77100000000000002</v>
      </c>
      <c r="G72" s="34">
        <v>3.0670000000000002</v>
      </c>
      <c r="H72" s="34">
        <v>68.094999999999999</v>
      </c>
      <c r="I72" s="34">
        <v>26.89</v>
      </c>
      <c r="J72" s="34">
        <v>3.2519999999999998</v>
      </c>
      <c r="K72" s="34">
        <v>7.899</v>
      </c>
      <c r="L72" s="34">
        <v>173.64699999999999</v>
      </c>
    </row>
    <row r="73" spans="1:12" x14ac:dyDescent="0.25">
      <c r="A73" s="34" t="s">
        <v>188</v>
      </c>
      <c r="B73" s="34">
        <v>13.412000000000001</v>
      </c>
      <c r="C73" s="34">
        <v>14.974</v>
      </c>
      <c r="D73" s="34">
        <v>14.974</v>
      </c>
      <c r="E73" s="34">
        <v>32.186999999999998</v>
      </c>
      <c r="F73" s="34">
        <v>0.70099999999999996</v>
      </c>
      <c r="G73" s="34">
        <v>2.7879999999999998</v>
      </c>
      <c r="H73" s="34">
        <v>61.904000000000003</v>
      </c>
      <c r="I73" s="34">
        <v>24.446000000000002</v>
      </c>
      <c r="J73" s="34">
        <v>2.956</v>
      </c>
      <c r="K73" s="34">
        <v>7.181</v>
      </c>
      <c r="L73" s="34">
        <v>165.386</v>
      </c>
    </row>
    <row r="74" spans="1:12" x14ac:dyDescent="0.25">
      <c r="A74" s="34" t="s">
        <v>189</v>
      </c>
      <c r="B74" s="34">
        <v>14.632</v>
      </c>
      <c r="C74" s="34">
        <v>16.335000000000001</v>
      </c>
      <c r="D74" s="34">
        <v>16.335000000000001</v>
      </c>
      <c r="E74" s="34">
        <v>29.504000000000001</v>
      </c>
      <c r="F74" s="34">
        <v>0.64300000000000002</v>
      </c>
      <c r="G74" s="34">
        <v>2.556</v>
      </c>
      <c r="H74" s="34">
        <v>56.746000000000002</v>
      </c>
      <c r="I74" s="34">
        <v>22.408000000000001</v>
      </c>
      <c r="J74" s="34">
        <v>2.71</v>
      </c>
      <c r="K74" s="34">
        <v>6.5819999999999999</v>
      </c>
      <c r="L74" s="34">
        <v>159.15899999999999</v>
      </c>
    </row>
    <row r="75" spans="1:12" x14ac:dyDescent="0.25">
      <c r="A75" s="34" t="s">
        <v>190</v>
      </c>
      <c r="B75" s="34">
        <v>15.851000000000001</v>
      </c>
      <c r="C75" s="34">
        <v>17.696999999999999</v>
      </c>
      <c r="D75" s="34">
        <v>17.696999999999999</v>
      </c>
      <c r="E75" s="34">
        <v>27.234999999999999</v>
      </c>
      <c r="F75" s="34">
        <v>0.59299999999999997</v>
      </c>
      <c r="G75" s="34">
        <v>2.359</v>
      </c>
      <c r="H75" s="34">
        <v>52.381</v>
      </c>
      <c r="I75" s="34">
        <v>20.684999999999999</v>
      </c>
      <c r="J75" s="34">
        <v>2.5009999999999999</v>
      </c>
      <c r="K75" s="34">
        <v>6.0759999999999996</v>
      </c>
      <c r="L75" s="34">
        <v>154.49799999999999</v>
      </c>
    </row>
    <row r="76" spans="1:12" x14ac:dyDescent="0.25">
      <c r="A76" s="34" t="s">
        <v>191</v>
      </c>
      <c r="B76" s="34">
        <v>17.07</v>
      </c>
      <c r="C76" s="34">
        <v>19.058</v>
      </c>
      <c r="D76" s="34">
        <v>19.058</v>
      </c>
      <c r="E76" s="34">
        <v>25.29</v>
      </c>
      <c r="F76" s="34">
        <v>0.55100000000000005</v>
      </c>
      <c r="G76" s="34">
        <v>2.1909999999999998</v>
      </c>
      <c r="H76" s="34">
        <v>48.639000000000003</v>
      </c>
      <c r="I76" s="34">
        <v>19.207000000000001</v>
      </c>
      <c r="J76" s="34">
        <v>2.323</v>
      </c>
      <c r="K76" s="34">
        <v>5.6420000000000003</v>
      </c>
      <c r="L76" s="34">
        <v>151.06399999999999</v>
      </c>
    </row>
    <row r="77" spans="1:12" x14ac:dyDescent="0.25">
      <c r="A77" s="34" t="s">
        <v>192</v>
      </c>
      <c r="B77" s="34">
        <v>18.29</v>
      </c>
      <c r="C77" s="34">
        <v>20.419</v>
      </c>
      <c r="D77" s="34">
        <v>20.419</v>
      </c>
      <c r="E77" s="34">
        <v>23.603999999999999</v>
      </c>
      <c r="F77" s="34">
        <v>0.51400000000000001</v>
      </c>
      <c r="G77" s="34">
        <v>2.0449999999999999</v>
      </c>
      <c r="H77" s="34">
        <v>45.396999999999998</v>
      </c>
      <c r="I77" s="34">
        <v>17.927</v>
      </c>
      <c r="J77" s="34">
        <v>2.1680000000000001</v>
      </c>
      <c r="K77" s="34">
        <v>5.266</v>
      </c>
      <c r="L77" s="34">
        <v>148.61500000000001</v>
      </c>
    </row>
    <row r="78" spans="1:12" x14ac:dyDescent="0.25">
      <c r="A78" s="34" t="s">
        <v>193</v>
      </c>
      <c r="B78" s="34">
        <v>19.509</v>
      </c>
      <c r="C78" s="34">
        <v>21.78</v>
      </c>
      <c r="D78" s="34">
        <v>21.78</v>
      </c>
      <c r="E78" s="34">
        <v>22.128</v>
      </c>
      <c r="F78" s="34">
        <v>0.48199999999999998</v>
      </c>
      <c r="G78" s="34">
        <v>1.917</v>
      </c>
      <c r="H78" s="34">
        <v>42.558999999999997</v>
      </c>
      <c r="I78" s="34">
        <v>16.806000000000001</v>
      </c>
      <c r="J78" s="34">
        <v>2.032</v>
      </c>
      <c r="K78" s="34">
        <v>4.9370000000000003</v>
      </c>
      <c r="L78" s="34">
        <v>146.96100000000001</v>
      </c>
    </row>
    <row r="79" spans="1:12" x14ac:dyDescent="0.25">
      <c r="A79" s="34" t="s">
        <v>194</v>
      </c>
      <c r="B79" s="34">
        <v>20.728000000000002</v>
      </c>
      <c r="C79" s="34">
        <v>23.141999999999999</v>
      </c>
      <c r="D79" s="34">
        <v>23.141999999999999</v>
      </c>
      <c r="E79" s="34">
        <v>20.827000000000002</v>
      </c>
      <c r="F79" s="34">
        <v>0.45400000000000001</v>
      </c>
      <c r="G79" s="34">
        <v>1.804</v>
      </c>
      <c r="H79" s="34">
        <v>40.055999999999997</v>
      </c>
      <c r="I79" s="34">
        <v>15.818</v>
      </c>
      <c r="J79" s="34">
        <v>1.913</v>
      </c>
      <c r="K79" s="34">
        <v>4.6459999999999999</v>
      </c>
      <c r="L79" s="34">
        <v>145.971</v>
      </c>
    </row>
    <row r="80" spans="1:12" x14ac:dyDescent="0.25">
      <c r="A80" s="34" t="s">
        <v>195</v>
      </c>
      <c r="B80" s="34">
        <v>21.948</v>
      </c>
      <c r="C80" s="34">
        <v>24.503</v>
      </c>
      <c r="D80" s="34">
        <v>24.503</v>
      </c>
      <c r="E80" s="34">
        <v>19.670000000000002</v>
      </c>
      <c r="F80" s="34">
        <v>0.42899999999999999</v>
      </c>
      <c r="G80" s="34">
        <v>1.704</v>
      </c>
      <c r="H80" s="34">
        <v>37.831000000000003</v>
      </c>
      <c r="I80" s="34">
        <v>14.939</v>
      </c>
      <c r="J80" s="34">
        <v>1.8069999999999999</v>
      </c>
      <c r="K80" s="34">
        <v>4.3879999999999999</v>
      </c>
      <c r="L80" s="34">
        <v>145.52699999999999</v>
      </c>
    </row>
    <row r="81" spans="1:12" x14ac:dyDescent="0.25">
      <c r="A81" s="34" t="s">
        <v>196</v>
      </c>
      <c r="B81" s="34">
        <v>23.167000000000002</v>
      </c>
      <c r="C81" s="34">
        <v>25.864000000000001</v>
      </c>
      <c r="D81" s="34">
        <v>25.864000000000001</v>
      </c>
      <c r="E81" s="34">
        <v>18.634</v>
      </c>
      <c r="F81" s="34">
        <v>0.40600000000000003</v>
      </c>
      <c r="G81" s="34">
        <v>1.6140000000000001</v>
      </c>
      <c r="H81" s="34">
        <v>35.838999999999999</v>
      </c>
      <c r="I81" s="34">
        <v>14.153</v>
      </c>
      <c r="J81" s="34">
        <v>1.7110000000000001</v>
      </c>
      <c r="K81" s="34">
        <v>4.157</v>
      </c>
      <c r="L81" s="34">
        <v>145.541</v>
      </c>
    </row>
    <row r="82" spans="1:12" x14ac:dyDescent="0.25">
      <c r="A82" s="34" t="s">
        <v>197</v>
      </c>
      <c r="B82" s="34">
        <v>24.385999999999999</v>
      </c>
      <c r="C82" s="34">
        <v>27.225999999999999</v>
      </c>
      <c r="D82" s="34">
        <v>27.225999999999999</v>
      </c>
      <c r="E82" s="34">
        <v>17.702999999999999</v>
      </c>
      <c r="F82" s="34">
        <v>0.38600000000000001</v>
      </c>
      <c r="G82" s="34">
        <v>1.5329999999999999</v>
      </c>
      <c r="H82" s="34">
        <v>34.046999999999997</v>
      </c>
      <c r="I82" s="34">
        <v>13.445</v>
      </c>
      <c r="J82" s="34">
        <v>1.6259999999999999</v>
      </c>
      <c r="K82" s="34">
        <v>3.9489999999999998</v>
      </c>
      <c r="L82" s="34">
        <v>145.952</v>
      </c>
    </row>
    <row r="83" spans="1:12" x14ac:dyDescent="0.25">
      <c r="A83" s="34" t="s">
        <v>198</v>
      </c>
      <c r="B83" s="34">
        <v>25.606000000000002</v>
      </c>
      <c r="C83" s="34">
        <v>28.587</v>
      </c>
      <c r="D83" s="34">
        <v>28.587</v>
      </c>
      <c r="E83" s="34">
        <v>16.86</v>
      </c>
      <c r="F83" s="34">
        <v>0.36699999999999999</v>
      </c>
      <c r="G83" s="34">
        <v>1.46</v>
      </c>
      <c r="H83" s="34">
        <v>32.426000000000002</v>
      </c>
      <c r="I83" s="34">
        <v>12.805</v>
      </c>
      <c r="J83" s="34">
        <v>1.548</v>
      </c>
      <c r="K83" s="34">
        <v>3.7610000000000001</v>
      </c>
      <c r="L83" s="34">
        <v>146.69800000000001</v>
      </c>
    </row>
    <row r="84" spans="1:12" x14ac:dyDescent="0.25">
      <c r="A84" s="34" t="s">
        <v>199</v>
      </c>
      <c r="B84" s="34">
        <v>26.824999999999999</v>
      </c>
      <c r="C84" s="34">
        <v>29.948</v>
      </c>
      <c r="D84" s="34">
        <v>29.948</v>
      </c>
      <c r="E84" s="34">
        <v>16.093</v>
      </c>
      <c r="F84" s="34">
        <v>0.35099999999999998</v>
      </c>
      <c r="G84" s="34">
        <v>1.3939999999999999</v>
      </c>
      <c r="H84" s="34">
        <v>30.952000000000002</v>
      </c>
      <c r="I84" s="34">
        <v>12.223000000000001</v>
      </c>
      <c r="J84" s="34">
        <v>1.478</v>
      </c>
      <c r="K84" s="34">
        <v>3.59</v>
      </c>
      <c r="L84" s="34">
        <v>147.73400000000001</v>
      </c>
    </row>
    <row r="85" spans="1:12" x14ac:dyDescent="0.25">
      <c r="A85" s="34" t="s">
        <v>200</v>
      </c>
      <c r="B85" s="34">
        <v>28.044</v>
      </c>
      <c r="C85" s="34">
        <v>31.309000000000001</v>
      </c>
      <c r="D85" s="34">
        <v>31.309000000000001</v>
      </c>
      <c r="E85" s="34">
        <v>15.394</v>
      </c>
      <c r="F85" s="34">
        <v>0.33500000000000002</v>
      </c>
      <c r="G85" s="34">
        <v>1.333</v>
      </c>
      <c r="H85" s="34">
        <v>29.606000000000002</v>
      </c>
      <c r="I85" s="34">
        <v>11.691000000000001</v>
      </c>
      <c r="J85" s="34">
        <v>1.4139999999999999</v>
      </c>
      <c r="K85" s="34">
        <v>3.4340000000000002</v>
      </c>
      <c r="L85" s="34">
        <v>149.02099999999999</v>
      </c>
    </row>
    <row r="86" spans="1:12" x14ac:dyDescent="0.25">
      <c r="A86" s="34" t="s">
        <v>201</v>
      </c>
      <c r="B86" s="34">
        <v>29.263999999999999</v>
      </c>
      <c r="C86" s="34">
        <v>32.670999999999999</v>
      </c>
      <c r="D86" s="34">
        <v>32.670999999999999</v>
      </c>
      <c r="E86" s="34">
        <v>14.752000000000001</v>
      </c>
      <c r="F86" s="34">
        <v>0.32100000000000001</v>
      </c>
      <c r="G86" s="34">
        <v>1.278</v>
      </c>
      <c r="H86" s="34">
        <v>28.373000000000001</v>
      </c>
      <c r="I86" s="34">
        <v>11.204000000000001</v>
      </c>
      <c r="J86" s="34">
        <v>1.355</v>
      </c>
      <c r="K86" s="34">
        <v>3.2909999999999999</v>
      </c>
      <c r="L86" s="34">
        <v>150.53399999999999</v>
      </c>
    </row>
    <row r="87" spans="1:12" x14ac:dyDescent="0.25">
      <c r="A87" s="34" t="s">
        <v>202</v>
      </c>
      <c r="B87" s="34">
        <v>30.483000000000001</v>
      </c>
      <c r="C87" s="34">
        <v>34.031999999999996</v>
      </c>
      <c r="D87" s="34">
        <v>34.031999999999996</v>
      </c>
      <c r="E87" s="34">
        <v>14.162000000000001</v>
      </c>
      <c r="F87" s="34">
        <v>0.309</v>
      </c>
      <c r="G87" s="34">
        <v>1.2270000000000001</v>
      </c>
      <c r="H87" s="34">
        <v>27.238</v>
      </c>
      <c r="I87" s="34">
        <v>10.756</v>
      </c>
      <c r="J87" s="34">
        <v>1.3009999999999999</v>
      </c>
      <c r="K87" s="34">
        <v>3.1589999999999998</v>
      </c>
      <c r="L87" s="34">
        <v>152.239</v>
      </c>
    </row>
    <row r="88" spans="1:12" x14ac:dyDescent="0.25">
      <c r="A88" s="34" t="s">
        <v>203</v>
      </c>
      <c r="B88" s="34">
        <v>31.702000000000002</v>
      </c>
      <c r="C88" s="34">
        <v>35.393000000000001</v>
      </c>
      <c r="D88" s="34">
        <v>35.393000000000001</v>
      </c>
      <c r="E88" s="34">
        <v>13.617000000000001</v>
      </c>
      <c r="F88" s="34">
        <v>0.29699999999999999</v>
      </c>
      <c r="G88" s="34">
        <v>1.18</v>
      </c>
      <c r="H88" s="34">
        <v>26.19</v>
      </c>
      <c r="I88" s="34">
        <v>10.342000000000001</v>
      </c>
      <c r="J88" s="34">
        <v>1.2509999999999999</v>
      </c>
      <c r="K88" s="34">
        <v>3.0379999999999998</v>
      </c>
      <c r="L88" s="34">
        <v>154.114</v>
      </c>
    </row>
    <row r="89" spans="1:12" x14ac:dyDescent="0.25">
      <c r="A89" s="34" t="s">
        <v>204</v>
      </c>
      <c r="B89" s="34">
        <v>32.921999999999997</v>
      </c>
      <c r="C89" s="34">
        <v>36.755000000000003</v>
      </c>
      <c r="D89" s="34">
        <v>36.755000000000003</v>
      </c>
      <c r="E89" s="34">
        <v>13.113</v>
      </c>
      <c r="F89" s="34">
        <v>0.28599999999999998</v>
      </c>
      <c r="G89" s="34">
        <v>1.1359999999999999</v>
      </c>
      <c r="H89" s="34">
        <v>25.22</v>
      </c>
      <c r="I89" s="34">
        <v>9.9589999999999996</v>
      </c>
      <c r="J89" s="34">
        <v>1.204</v>
      </c>
      <c r="K89" s="34">
        <v>2.9249999999999998</v>
      </c>
      <c r="L89" s="34">
        <v>156.14599999999999</v>
      </c>
    </row>
    <row r="90" spans="1:12" x14ac:dyDescent="0.25">
      <c r="A90" s="34" t="s">
        <v>205</v>
      </c>
      <c r="B90" s="34">
        <v>34.140999999999998</v>
      </c>
      <c r="C90" s="34">
        <v>38.116</v>
      </c>
      <c r="D90" s="34">
        <v>38.116</v>
      </c>
      <c r="E90" s="34">
        <v>12.645</v>
      </c>
      <c r="F90" s="34">
        <v>0.27500000000000002</v>
      </c>
      <c r="G90" s="34">
        <v>1.095</v>
      </c>
      <c r="H90" s="34">
        <v>24.32</v>
      </c>
      <c r="I90" s="34">
        <v>9.6039999999999992</v>
      </c>
      <c r="J90" s="34">
        <v>1.161</v>
      </c>
      <c r="K90" s="34">
        <v>2.8210000000000002</v>
      </c>
      <c r="L90" s="34">
        <v>158.31200000000001</v>
      </c>
    </row>
    <row r="91" spans="1:12" x14ac:dyDescent="0.25">
      <c r="A91" s="34"/>
      <c r="B91" s="35" t="s">
        <v>371</v>
      </c>
      <c r="C91" s="36"/>
      <c r="D91" s="36"/>
      <c r="E91" s="36"/>
      <c r="F91" s="36"/>
      <c r="G91" s="36"/>
      <c r="H91" s="36"/>
      <c r="I91" s="36"/>
      <c r="J91" s="36"/>
      <c r="K91" s="36"/>
      <c r="L91" s="36"/>
    </row>
    <row r="92" spans="1:12" x14ac:dyDescent="0.25">
      <c r="A92" s="34" t="s">
        <v>234</v>
      </c>
      <c r="B92" s="34">
        <v>1.2190000000000001</v>
      </c>
      <c r="C92" s="34">
        <v>1.089</v>
      </c>
      <c r="D92" s="34">
        <v>1.089</v>
      </c>
      <c r="E92" s="34">
        <v>283.24299999999999</v>
      </c>
      <c r="F92" s="34">
        <v>7.7140000000000004</v>
      </c>
      <c r="G92" s="34">
        <v>30.67</v>
      </c>
      <c r="H92" s="34">
        <v>680.94899999999996</v>
      </c>
      <c r="I92" s="34">
        <v>268.90100000000001</v>
      </c>
      <c r="J92" s="34">
        <v>32.518000000000001</v>
      </c>
      <c r="K92" s="34">
        <v>78.986999999999995</v>
      </c>
      <c r="L92" s="34">
        <v>1274.874</v>
      </c>
    </row>
    <row r="93" spans="1:12" x14ac:dyDescent="0.25">
      <c r="A93" s="34" t="s">
        <v>235</v>
      </c>
      <c r="B93" s="34">
        <v>2.4390000000000001</v>
      </c>
      <c r="C93" s="34">
        <v>2.1779999999999999</v>
      </c>
      <c r="D93" s="34">
        <v>2.1779999999999999</v>
      </c>
      <c r="E93" s="34">
        <v>141.62200000000001</v>
      </c>
      <c r="F93" s="34">
        <v>3.8570000000000002</v>
      </c>
      <c r="G93" s="34">
        <v>15.335000000000001</v>
      </c>
      <c r="H93" s="34">
        <v>340.47500000000002</v>
      </c>
      <c r="I93" s="34">
        <v>134.45099999999999</v>
      </c>
      <c r="J93" s="34">
        <v>16.259</v>
      </c>
      <c r="K93" s="34">
        <v>39.493000000000002</v>
      </c>
      <c r="L93" s="34">
        <v>642.53499999999997</v>
      </c>
    </row>
    <row r="94" spans="1:12" x14ac:dyDescent="0.25">
      <c r="A94" s="34" t="s">
        <v>236</v>
      </c>
      <c r="B94" s="34">
        <v>3.6579999999999999</v>
      </c>
      <c r="C94" s="34">
        <v>3.2669999999999999</v>
      </c>
      <c r="D94" s="34">
        <v>3.2669999999999999</v>
      </c>
      <c r="E94" s="34">
        <v>94.414000000000001</v>
      </c>
      <c r="F94" s="34">
        <v>2.5710000000000002</v>
      </c>
      <c r="G94" s="34">
        <v>10.223000000000001</v>
      </c>
      <c r="H94" s="34">
        <v>226.983</v>
      </c>
      <c r="I94" s="34">
        <v>89.634</v>
      </c>
      <c r="J94" s="34">
        <v>10.839</v>
      </c>
      <c r="K94" s="34">
        <v>26.329000000000001</v>
      </c>
      <c r="L94" s="34">
        <v>434.017</v>
      </c>
    </row>
    <row r="95" spans="1:12" x14ac:dyDescent="0.25">
      <c r="A95" s="34" t="s">
        <v>237</v>
      </c>
      <c r="B95" s="34">
        <v>4.8769999999999998</v>
      </c>
      <c r="C95" s="34">
        <v>4.3559999999999999</v>
      </c>
      <c r="D95" s="34">
        <v>4.3559999999999999</v>
      </c>
      <c r="E95" s="34">
        <v>70.811000000000007</v>
      </c>
      <c r="F95" s="34">
        <v>1.9279999999999999</v>
      </c>
      <c r="G95" s="34">
        <v>7.6669999999999998</v>
      </c>
      <c r="H95" s="34">
        <v>170.23699999999999</v>
      </c>
      <c r="I95" s="34">
        <v>67.224999999999994</v>
      </c>
      <c r="J95" s="34">
        <v>8.1300000000000008</v>
      </c>
      <c r="K95" s="34">
        <v>19.747</v>
      </c>
      <c r="L95" s="34">
        <v>331.45699999999999</v>
      </c>
    </row>
    <row r="96" spans="1:12" x14ac:dyDescent="0.25">
      <c r="A96" s="34" t="s">
        <v>238</v>
      </c>
      <c r="B96" s="34">
        <v>6.0970000000000004</v>
      </c>
      <c r="C96" s="34">
        <v>5.4450000000000003</v>
      </c>
      <c r="D96" s="34">
        <v>5.4450000000000003</v>
      </c>
      <c r="E96" s="34">
        <v>56.649000000000001</v>
      </c>
      <c r="F96" s="34">
        <v>1.5429999999999999</v>
      </c>
      <c r="G96" s="34">
        <v>6.1340000000000003</v>
      </c>
      <c r="H96" s="34">
        <v>136.19</v>
      </c>
      <c r="I96" s="34">
        <v>53.78</v>
      </c>
      <c r="J96" s="34">
        <v>6.5039999999999996</v>
      </c>
      <c r="K96" s="34">
        <v>15.797000000000001</v>
      </c>
      <c r="L96" s="34">
        <v>271.28300000000002</v>
      </c>
    </row>
    <row r="97" spans="1:12" x14ac:dyDescent="0.25">
      <c r="A97" s="34" t="s">
        <v>239</v>
      </c>
      <c r="B97" s="34">
        <v>7.3159999999999998</v>
      </c>
      <c r="C97" s="34">
        <v>6.5339999999999998</v>
      </c>
      <c r="D97" s="34">
        <v>6.5339999999999998</v>
      </c>
      <c r="E97" s="34">
        <v>47.207000000000001</v>
      </c>
      <c r="F97" s="34">
        <v>1.286</v>
      </c>
      <c r="G97" s="34">
        <v>5.1120000000000001</v>
      </c>
      <c r="H97" s="34">
        <v>113.492</v>
      </c>
      <c r="I97" s="34">
        <v>44.817</v>
      </c>
      <c r="J97" s="34">
        <v>5.42</v>
      </c>
      <c r="K97" s="34">
        <v>13.164</v>
      </c>
      <c r="L97" s="34">
        <v>232.298</v>
      </c>
    </row>
    <row r="98" spans="1:12" x14ac:dyDescent="0.25">
      <c r="A98" s="34" t="s">
        <v>240</v>
      </c>
      <c r="B98" s="34">
        <v>8.5350000000000001</v>
      </c>
      <c r="C98" s="34">
        <v>7.6230000000000002</v>
      </c>
      <c r="D98" s="34">
        <v>7.6230000000000002</v>
      </c>
      <c r="E98" s="34">
        <v>40.463000000000001</v>
      </c>
      <c r="F98" s="34">
        <v>1.1020000000000001</v>
      </c>
      <c r="G98" s="34">
        <v>4.3810000000000002</v>
      </c>
      <c r="H98" s="34">
        <v>97.278000000000006</v>
      </c>
      <c r="I98" s="34">
        <v>38.414000000000001</v>
      </c>
      <c r="J98" s="34">
        <v>4.6449999999999996</v>
      </c>
      <c r="K98" s="34">
        <v>11.284000000000001</v>
      </c>
      <c r="L98" s="34">
        <v>205.41900000000001</v>
      </c>
    </row>
    <row r="99" spans="1:12" x14ac:dyDescent="0.25">
      <c r="A99" s="34" t="s">
        <v>241</v>
      </c>
      <c r="B99" s="34">
        <v>9.7550000000000008</v>
      </c>
      <c r="C99" s="34">
        <v>8.7119999999999997</v>
      </c>
      <c r="D99" s="34">
        <v>8.7119999999999997</v>
      </c>
      <c r="E99" s="34">
        <v>35.405000000000001</v>
      </c>
      <c r="F99" s="34">
        <v>0.96399999999999997</v>
      </c>
      <c r="G99" s="34">
        <v>3.8340000000000001</v>
      </c>
      <c r="H99" s="34">
        <v>85.119</v>
      </c>
      <c r="I99" s="34">
        <v>33.613</v>
      </c>
      <c r="J99" s="34">
        <v>4.0650000000000004</v>
      </c>
      <c r="K99" s="34">
        <v>9.8729999999999993</v>
      </c>
      <c r="L99" s="34">
        <v>186.114</v>
      </c>
    </row>
    <row r="100" spans="1:12" x14ac:dyDescent="0.25">
      <c r="A100" s="34" t="s">
        <v>242</v>
      </c>
      <c r="B100" s="34">
        <v>10.974</v>
      </c>
      <c r="C100" s="34">
        <v>9.8010000000000002</v>
      </c>
      <c r="D100" s="34">
        <v>9.8010000000000002</v>
      </c>
      <c r="E100" s="34">
        <v>31.471</v>
      </c>
      <c r="F100" s="34">
        <v>0.85699999999999998</v>
      </c>
      <c r="G100" s="34">
        <v>3.4079999999999999</v>
      </c>
      <c r="H100" s="34">
        <v>75.661000000000001</v>
      </c>
      <c r="I100" s="34">
        <v>29.878</v>
      </c>
      <c r="J100" s="34">
        <v>3.613</v>
      </c>
      <c r="K100" s="34">
        <v>8.7759999999999998</v>
      </c>
      <c r="L100" s="34">
        <v>171.851</v>
      </c>
    </row>
    <row r="101" spans="1:12" x14ac:dyDescent="0.25">
      <c r="A101" s="34" t="s">
        <v>215</v>
      </c>
      <c r="B101" s="34">
        <v>12.193</v>
      </c>
      <c r="C101" s="34">
        <v>10.89</v>
      </c>
      <c r="D101" s="34">
        <v>10.89</v>
      </c>
      <c r="E101" s="34">
        <v>28.324000000000002</v>
      </c>
      <c r="F101" s="34">
        <v>0.77100000000000002</v>
      </c>
      <c r="G101" s="34">
        <v>3.0670000000000002</v>
      </c>
      <c r="H101" s="34">
        <v>68.094999999999999</v>
      </c>
      <c r="I101" s="34">
        <v>26.89</v>
      </c>
      <c r="J101" s="34">
        <v>3.2519999999999998</v>
      </c>
      <c r="K101" s="34">
        <v>7.899</v>
      </c>
      <c r="L101" s="34">
        <v>161.12</v>
      </c>
    </row>
    <row r="102" spans="1:12" x14ac:dyDescent="0.25">
      <c r="A102" s="34" t="s">
        <v>216</v>
      </c>
      <c r="B102" s="34">
        <v>13.412000000000001</v>
      </c>
      <c r="C102" s="34">
        <v>11.978999999999999</v>
      </c>
      <c r="D102" s="34">
        <v>11.978999999999999</v>
      </c>
      <c r="E102" s="34">
        <v>25.748999999999999</v>
      </c>
      <c r="F102" s="34">
        <v>0.70099999999999996</v>
      </c>
      <c r="G102" s="34">
        <v>2.7879999999999998</v>
      </c>
      <c r="H102" s="34">
        <v>61.904000000000003</v>
      </c>
      <c r="I102" s="34">
        <v>24.446000000000002</v>
      </c>
      <c r="J102" s="34">
        <v>2.956</v>
      </c>
      <c r="K102" s="34">
        <v>7.181</v>
      </c>
      <c r="L102" s="34">
        <v>152.958</v>
      </c>
    </row>
    <row r="103" spans="1:12" x14ac:dyDescent="0.25">
      <c r="A103" s="34" t="s">
        <v>217</v>
      </c>
      <c r="B103" s="34">
        <v>14.632</v>
      </c>
      <c r="C103" s="34">
        <v>13.068</v>
      </c>
      <c r="D103" s="34">
        <v>13.068</v>
      </c>
      <c r="E103" s="34">
        <v>23.603999999999999</v>
      </c>
      <c r="F103" s="34">
        <v>0.64300000000000002</v>
      </c>
      <c r="G103" s="34">
        <v>2.556</v>
      </c>
      <c r="H103" s="34">
        <v>56.746000000000002</v>
      </c>
      <c r="I103" s="34">
        <v>22.408000000000001</v>
      </c>
      <c r="J103" s="34">
        <v>2.71</v>
      </c>
      <c r="K103" s="34">
        <v>6.5819999999999999</v>
      </c>
      <c r="L103" s="34">
        <v>146.72499999999999</v>
      </c>
    </row>
    <row r="104" spans="1:12" x14ac:dyDescent="0.25">
      <c r="A104" s="34" t="s">
        <v>218</v>
      </c>
      <c r="B104" s="34">
        <v>15.851000000000001</v>
      </c>
      <c r="C104" s="34">
        <v>14.157</v>
      </c>
      <c r="D104" s="34">
        <v>14.157</v>
      </c>
      <c r="E104" s="34">
        <v>21.788</v>
      </c>
      <c r="F104" s="34">
        <v>0.59299999999999997</v>
      </c>
      <c r="G104" s="34">
        <v>2.359</v>
      </c>
      <c r="H104" s="34">
        <v>52.381</v>
      </c>
      <c r="I104" s="34">
        <v>20.684999999999999</v>
      </c>
      <c r="J104" s="34">
        <v>2.5009999999999999</v>
      </c>
      <c r="K104" s="34">
        <v>6.0759999999999996</v>
      </c>
      <c r="L104" s="34">
        <v>141.971</v>
      </c>
    </row>
    <row r="105" spans="1:12" x14ac:dyDescent="0.25">
      <c r="A105" s="34" t="s">
        <v>219</v>
      </c>
      <c r="B105" s="34">
        <v>17.07</v>
      </c>
      <c r="C105" s="34">
        <v>15.246</v>
      </c>
      <c r="D105" s="34">
        <v>15.246</v>
      </c>
      <c r="E105" s="34">
        <v>20.231999999999999</v>
      </c>
      <c r="F105" s="34">
        <v>0.55100000000000005</v>
      </c>
      <c r="G105" s="34">
        <v>2.1909999999999998</v>
      </c>
      <c r="H105" s="34">
        <v>48.639000000000003</v>
      </c>
      <c r="I105" s="34">
        <v>19.207000000000001</v>
      </c>
      <c r="J105" s="34">
        <v>2.323</v>
      </c>
      <c r="K105" s="34">
        <v>5.6420000000000003</v>
      </c>
      <c r="L105" s="34">
        <v>138.38200000000001</v>
      </c>
    </row>
    <row r="106" spans="1:12" x14ac:dyDescent="0.25">
      <c r="A106" s="34" t="s">
        <v>220</v>
      </c>
      <c r="B106" s="34">
        <v>18.29</v>
      </c>
      <c r="C106" s="34">
        <v>16.335000000000001</v>
      </c>
      <c r="D106" s="34">
        <v>16.335000000000001</v>
      </c>
      <c r="E106" s="34">
        <v>18.882999999999999</v>
      </c>
      <c r="F106" s="34">
        <v>0.51400000000000001</v>
      </c>
      <c r="G106" s="34">
        <v>2.0449999999999999</v>
      </c>
      <c r="H106" s="34">
        <v>45.396999999999998</v>
      </c>
      <c r="I106" s="34">
        <v>17.927</v>
      </c>
      <c r="J106" s="34">
        <v>2.1680000000000001</v>
      </c>
      <c r="K106" s="34">
        <v>5.266</v>
      </c>
      <c r="L106" s="34">
        <v>135.726</v>
      </c>
    </row>
    <row r="107" spans="1:12" x14ac:dyDescent="0.25">
      <c r="A107" s="34" t="s">
        <v>221</v>
      </c>
      <c r="B107" s="34">
        <v>19.509</v>
      </c>
      <c r="C107" s="34">
        <v>17.423999999999999</v>
      </c>
      <c r="D107" s="34">
        <v>17.423999999999999</v>
      </c>
      <c r="E107" s="34">
        <v>17.702999999999999</v>
      </c>
      <c r="F107" s="34">
        <v>0.48199999999999998</v>
      </c>
      <c r="G107" s="34">
        <v>1.917</v>
      </c>
      <c r="H107" s="34">
        <v>42.558999999999997</v>
      </c>
      <c r="I107" s="34">
        <v>16.806000000000001</v>
      </c>
      <c r="J107" s="34">
        <v>2.032</v>
      </c>
      <c r="K107" s="34">
        <v>4.9370000000000003</v>
      </c>
      <c r="L107" s="34">
        <v>133.82400000000001</v>
      </c>
    </row>
    <row r="108" spans="1:12" x14ac:dyDescent="0.25">
      <c r="A108" s="34" t="s">
        <v>222</v>
      </c>
      <c r="B108" s="34">
        <v>20.728000000000002</v>
      </c>
      <c r="C108" s="34">
        <v>18.513000000000002</v>
      </c>
      <c r="D108" s="34">
        <v>18.513000000000002</v>
      </c>
      <c r="E108" s="34">
        <v>16.661000000000001</v>
      </c>
      <c r="F108" s="34">
        <v>0.45400000000000001</v>
      </c>
      <c r="G108" s="34">
        <v>1.804</v>
      </c>
      <c r="H108" s="34">
        <v>40.055999999999997</v>
      </c>
      <c r="I108" s="34">
        <v>15.818</v>
      </c>
      <c r="J108" s="34">
        <v>1.913</v>
      </c>
      <c r="K108" s="34">
        <v>4.6459999999999999</v>
      </c>
      <c r="L108" s="34">
        <v>132.547</v>
      </c>
    </row>
    <row r="109" spans="1:12" x14ac:dyDescent="0.25">
      <c r="A109" s="34" t="s">
        <v>223</v>
      </c>
      <c r="B109" s="34">
        <v>21.948</v>
      </c>
      <c r="C109" s="34">
        <v>19.602</v>
      </c>
      <c r="D109" s="34">
        <v>19.602</v>
      </c>
      <c r="E109" s="34">
        <v>15.736000000000001</v>
      </c>
      <c r="F109" s="34">
        <v>0.42899999999999999</v>
      </c>
      <c r="G109" s="34">
        <v>1.704</v>
      </c>
      <c r="H109" s="34">
        <v>37.831000000000003</v>
      </c>
      <c r="I109" s="34">
        <v>14.939</v>
      </c>
      <c r="J109" s="34">
        <v>1.8069999999999999</v>
      </c>
      <c r="K109" s="34">
        <v>4.3879999999999999</v>
      </c>
      <c r="L109" s="34">
        <v>131.791</v>
      </c>
    </row>
    <row r="110" spans="1:12" x14ac:dyDescent="0.25">
      <c r="A110" s="34" t="s">
        <v>224</v>
      </c>
      <c r="B110" s="34">
        <v>23.167000000000002</v>
      </c>
      <c r="C110" s="34">
        <v>20.690999999999999</v>
      </c>
      <c r="D110" s="34">
        <v>20.690999999999999</v>
      </c>
      <c r="E110" s="34">
        <v>14.907999999999999</v>
      </c>
      <c r="F110" s="34">
        <v>0.40600000000000003</v>
      </c>
      <c r="G110" s="34">
        <v>1.6140000000000001</v>
      </c>
      <c r="H110" s="34">
        <v>35.838999999999999</v>
      </c>
      <c r="I110" s="34">
        <v>14.153</v>
      </c>
      <c r="J110" s="34">
        <v>1.7110000000000001</v>
      </c>
      <c r="K110" s="34">
        <v>4.157</v>
      </c>
      <c r="L110" s="34">
        <v>131.46899999999999</v>
      </c>
    </row>
    <row r="111" spans="1:12" x14ac:dyDescent="0.25">
      <c r="A111" s="34" t="s">
        <v>225</v>
      </c>
      <c r="B111" s="34">
        <v>24.385999999999999</v>
      </c>
      <c r="C111" s="34">
        <v>21.78</v>
      </c>
      <c r="D111" s="34">
        <v>21.78</v>
      </c>
      <c r="E111" s="34">
        <v>14.162000000000001</v>
      </c>
      <c r="F111" s="34">
        <v>0.38600000000000001</v>
      </c>
      <c r="G111" s="34">
        <v>1.5329999999999999</v>
      </c>
      <c r="H111" s="34">
        <v>34.046999999999997</v>
      </c>
      <c r="I111" s="34">
        <v>13.445</v>
      </c>
      <c r="J111" s="34">
        <v>1.6259999999999999</v>
      </c>
      <c r="K111" s="34">
        <v>3.9489999999999998</v>
      </c>
      <c r="L111" s="34">
        <v>131.51900000000001</v>
      </c>
    </row>
    <row r="112" spans="1:12" x14ac:dyDescent="0.25">
      <c r="A112" s="34" t="s">
        <v>226</v>
      </c>
      <c r="B112" s="34">
        <v>25.606000000000002</v>
      </c>
      <c r="C112" s="34">
        <v>22.87</v>
      </c>
      <c r="D112" s="34">
        <v>22.87</v>
      </c>
      <c r="E112" s="34">
        <v>13.488</v>
      </c>
      <c r="F112" s="34">
        <v>0.36699999999999999</v>
      </c>
      <c r="G112" s="34">
        <v>1.46</v>
      </c>
      <c r="H112" s="34">
        <v>32.426000000000002</v>
      </c>
      <c r="I112" s="34">
        <v>12.805</v>
      </c>
      <c r="J112" s="34">
        <v>1.548</v>
      </c>
      <c r="K112" s="34">
        <v>3.7610000000000001</v>
      </c>
      <c r="L112" s="34">
        <v>131.892</v>
      </c>
    </row>
    <row r="113" spans="1:12" x14ac:dyDescent="0.25">
      <c r="A113" s="34" t="s">
        <v>227</v>
      </c>
      <c r="B113" s="34">
        <v>26.824999999999999</v>
      </c>
      <c r="C113" s="34">
        <v>23.959</v>
      </c>
      <c r="D113" s="34">
        <v>23.959</v>
      </c>
      <c r="E113" s="34">
        <v>12.875</v>
      </c>
      <c r="F113" s="34">
        <v>0.35099999999999998</v>
      </c>
      <c r="G113" s="34">
        <v>1.3939999999999999</v>
      </c>
      <c r="H113" s="34">
        <v>30.952000000000002</v>
      </c>
      <c r="I113" s="34">
        <v>12.223000000000001</v>
      </c>
      <c r="J113" s="34">
        <v>1.478</v>
      </c>
      <c r="K113" s="34">
        <v>3.59</v>
      </c>
      <c r="L113" s="34">
        <v>132.53800000000001</v>
      </c>
    </row>
    <row r="114" spans="1:12" x14ac:dyDescent="0.25">
      <c r="A114" s="34" t="s">
        <v>228</v>
      </c>
      <c r="B114" s="34">
        <v>28.044</v>
      </c>
      <c r="C114" s="34">
        <v>25.047999999999998</v>
      </c>
      <c r="D114" s="34">
        <v>25.047999999999998</v>
      </c>
      <c r="E114" s="34">
        <v>12.315</v>
      </c>
      <c r="F114" s="34">
        <v>0.33500000000000002</v>
      </c>
      <c r="G114" s="34">
        <v>1.333</v>
      </c>
      <c r="H114" s="34">
        <v>29.606000000000002</v>
      </c>
      <c r="I114" s="34">
        <v>11.691000000000001</v>
      </c>
      <c r="J114" s="34">
        <v>1.4139999999999999</v>
      </c>
      <c r="K114" s="34">
        <v>3.4340000000000002</v>
      </c>
      <c r="L114" s="34">
        <v>133.41999999999999</v>
      </c>
    </row>
    <row r="115" spans="1:12" x14ac:dyDescent="0.25">
      <c r="A115" s="34" t="s">
        <v>229</v>
      </c>
      <c r="B115" s="34">
        <v>29.263999999999999</v>
      </c>
      <c r="C115" s="34">
        <v>26.137</v>
      </c>
      <c r="D115" s="34">
        <v>26.137</v>
      </c>
      <c r="E115" s="34">
        <v>11.802</v>
      </c>
      <c r="F115" s="34">
        <v>0.32100000000000001</v>
      </c>
      <c r="G115" s="34">
        <v>1.278</v>
      </c>
      <c r="H115" s="34">
        <v>28.373000000000001</v>
      </c>
      <c r="I115" s="34">
        <v>11.204000000000001</v>
      </c>
      <c r="J115" s="34">
        <v>1.355</v>
      </c>
      <c r="K115" s="34">
        <v>3.2909999999999999</v>
      </c>
      <c r="L115" s="34">
        <v>134.51599999999999</v>
      </c>
    </row>
    <row r="116" spans="1:12" x14ac:dyDescent="0.25">
      <c r="A116" s="34" t="s">
        <v>230</v>
      </c>
      <c r="B116" s="34">
        <v>30.483000000000001</v>
      </c>
      <c r="C116" s="34">
        <v>27.225999999999999</v>
      </c>
      <c r="D116" s="34">
        <v>27.225999999999999</v>
      </c>
      <c r="E116" s="34">
        <v>11.33</v>
      </c>
      <c r="F116" s="34">
        <v>0.309</v>
      </c>
      <c r="G116" s="34">
        <v>1.2270000000000001</v>
      </c>
      <c r="H116" s="34">
        <v>27.238</v>
      </c>
      <c r="I116" s="34">
        <v>10.756</v>
      </c>
      <c r="J116" s="34">
        <v>1.3009999999999999</v>
      </c>
      <c r="K116" s="34">
        <v>3.1589999999999998</v>
      </c>
      <c r="L116" s="34">
        <v>135.79499999999999</v>
      </c>
    </row>
    <row r="117" spans="1:12" x14ac:dyDescent="0.25">
      <c r="A117" s="34" t="s">
        <v>231</v>
      </c>
      <c r="B117" s="34">
        <v>31.702000000000002</v>
      </c>
      <c r="C117" s="34">
        <v>28.315000000000001</v>
      </c>
      <c r="D117" s="34">
        <v>28.315000000000001</v>
      </c>
      <c r="E117" s="34">
        <v>10.894</v>
      </c>
      <c r="F117" s="34">
        <v>0.29699999999999999</v>
      </c>
      <c r="G117" s="34">
        <v>1.18</v>
      </c>
      <c r="H117" s="34">
        <v>26.19</v>
      </c>
      <c r="I117" s="34">
        <v>10.342000000000001</v>
      </c>
      <c r="J117" s="34">
        <v>1.2509999999999999</v>
      </c>
      <c r="K117" s="34">
        <v>3.0379999999999998</v>
      </c>
      <c r="L117" s="34">
        <v>137.23500000000001</v>
      </c>
    </row>
    <row r="118" spans="1:12" x14ac:dyDescent="0.25">
      <c r="A118" s="34" t="s">
        <v>232</v>
      </c>
      <c r="B118" s="34">
        <v>32.921999999999997</v>
      </c>
      <c r="C118" s="34">
        <v>29.404</v>
      </c>
      <c r="D118" s="34">
        <v>29.404</v>
      </c>
      <c r="E118" s="34">
        <v>10.49</v>
      </c>
      <c r="F118" s="34">
        <v>0.28599999999999998</v>
      </c>
      <c r="G118" s="34">
        <v>1.1359999999999999</v>
      </c>
      <c r="H118" s="34">
        <v>25.22</v>
      </c>
      <c r="I118" s="34">
        <v>9.9589999999999996</v>
      </c>
      <c r="J118" s="34">
        <v>1.204</v>
      </c>
      <c r="K118" s="34">
        <v>2.9249999999999998</v>
      </c>
      <c r="L118" s="34">
        <v>138.821</v>
      </c>
    </row>
    <row r="119" spans="1:12" x14ac:dyDescent="0.25">
      <c r="A119" s="34" t="s">
        <v>233</v>
      </c>
      <c r="B119" s="34">
        <v>34.140999999999998</v>
      </c>
      <c r="C119" s="34">
        <v>30.492999999999999</v>
      </c>
      <c r="D119" s="34">
        <v>30.492999999999999</v>
      </c>
      <c r="E119" s="34">
        <v>10.116</v>
      </c>
      <c r="F119" s="34">
        <v>0.27500000000000002</v>
      </c>
      <c r="G119" s="34">
        <v>1.095</v>
      </c>
      <c r="H119" s="34">
        <v>24.32</v>
      </c>
      <c r="I119" s="34">
        <v>9.6039999999999992</v>
      </c>
      <c r="J119" s="34">
        <v>1.161</v>
      </c>
      <c r="K119" s="34">
        <v>2.8210000000000002</v>
      </c>
      <c r="L119" s="34">
        <v>140.53700000000001</v>
      </c>
    </row>
    <row r="120" spans="1:12" x14ac:dyDescent="0.25">
      <c r="A120" s="34"/>
      <c r="B120" s="35" t="s">
        <v>372</v>
      </c>
      <c r="C120" s="36"/>
      <c r="D120" s="36"/>
      <c r="E120" s="36"/>
      <c r="F120" s="36"/>
      <c r="G120" s="36"/>
      <c r="H120" s="36"/>
      <c r="I120" s="36"/>
      <c r="J120" s="36"/>
      <c r="K120" s="36"/>
      <c r="L120" s="36"/>
    </row>
    <row r="121" spans="1:12" x14ac:dyDescent="0.25">
      <c r="A121" s="34" t="s">
        <v>262</v>
      </c>
      <c r="B121" s="34">
        <v>1.2190000000000001</v>
      </c>
      <c r="C121" s="34">
        <v>3.6320000000000001</v>
      </c>
      <c r="D121" s="34">
        <v>3.6320000000000001</v>
      </c>
      <c r="E121" s="34">
        <v>944.61599999999999</v>
      </c>
      <c r="F121" s="34">
        <v>7.7140000000000004</v>
      </c>
      <c r="G121" s="34">
        <v>30.67</v>
      </c>
      <c r="H121" s="34">
        <v>680.94899999999996</v>
      </c>
      <c r="I121" s="34">
        <v>268.90100000000001</v>
      </c>
      <c r="J121" s="34">
        <v>32.518000000000001</v>
      </c>
      <c r="K121" s="34">
        <v>78.986999999999995</v>
      </c>
      <c r="L121" s="34">
        <v>1941.3330000000001</v>
      </c>
    </row>
    <row r="122" spans="1:12" x14ac:dyDescent="0.25">
      <c r="A122" s="34" t="s">
        <v>263</v>
      </c>
      <c r="B122" s="34">
        <v>2.4390000000000001</v>
      </c>
      <c r="C122" s="34">
        <v>7.2640000000000002</v>
      </c>
      <c r="D122" s="34">
        <v>7.2640000000000002</v>
      </c>
      <c r="E122" s="34">
        <v>472.30799999999999</v>
      </c>
      <c r="F122" s="34">
        <v>3.8570000000000002</v>
      </c>
      <c r="G122" s="34">
        <v>15.335000000000001</v>
      </c>
      <c r="H122" s="34">
        <v>340.47500000000002</v>
      </c>
      <c r="I122" s="34">
        <v>134.45099999999999</v>
      </c>
      <c r="J122" s="34">
        <v>16.259</v>
      </c>
      <c r="K122" s="34">
        <v>39.493000000000002</v>
      </c>
      <c r="L122" s="34">
        <v>983.39300000000003</v>
      </c>
    </row>
    <row r="123" spans="1:12" x14ac:dyDescent="0.25">
      <c r="A123" s="34" t="s">
        <v>264</v>
      </c>
      <c r="B123" s="34">
        <v>3.6579999999999999</v>
      </c>
      <c r="C123" s="34">
        <v>10.896000000000001</v>
      </c>
      <c r="D123" s="34">
        <v>10.896000000000001</v>
      </c>
      <c r="E123" s="34">
        <v>314.87200000000001</v>
      </c>
      <c r="F123" s="34">
        <v>2.5710000000000002</v>
      </c>
      <c r="G123" s="34">
        <v>10.223000000000001</v>
      </c>
      <c r="H123" s="34">
        <v>226.983</v>
      </c>
      <c r="I123" s="34">
        <v>89.634</v>
      </c>
      <c r="J123" s="34">
        <v>10.839</v>
      </c>
      <c r="K123" s="34">
        <v>26.329000000000001</v>
      </c>
      <c r="L123" s="34">
        <v>669.73299999999995</v>
      </c>
    </row>
    <row r="124" spans="1:12" x14ac:dyDescent="0.25">
      <c r="A124" s="34" t="s">
        <v>265</v>
      </c>
      <c r="B124" s="34">
        <v>4.8769999999999998</v>
      </c>
      <c r="C124" s="34">
        <v>14.528</v>
      </c>
      <c r="D124" s="34">
        <v>14.528</v>
      </c>
      <c r="E124" s="34">
        <v>236.154</v>
      </c>
      <c r="F124" s="34">
        <v>1.9279999999999999</v>
      </c>
      <c r="G124" s="34">
        <v>7.6669999999999998</v>
      </c>
      <c r="H124" s="34">
        <v>170.23699999999999</v>
      </c>
      <c r="I124" s="34">
        <v>67.224999999999994</v>
      </c>
      <c r="J124" s="34">
        <v>8.1300000000000008</v>
      </c>
      <c r="K124" s="34">
        <v>19.747</v>
      </c>
      <c r="L124" s="34">
        <v>517.14400000000001</v>
      </c>
    </row>
    <row r="125" spans="1:12" x14ac:dyDescent="0.25">
      <c r="A125" s="34" t="s">
        <v>266</v>
      </c>
      <c r="B125" s="34">
        <v>6.0970000000000004</v>
      </c>
      <c r="C125" s="34">
        <v>18.158999999999999</v>
      </c>
      <c r="D125" s="34">
        <v>18.158999999999999</v>
      </c>
      <c r="E125" s="34">
        <v>188.923</v>
      </c>
      <c r="F125" s="34">
        <v>1.5429999999999999</v>
      </c>
      <c r="G125" s="34">
        <v>6.1340000000000003</v>
      </c>
      <c r="H125" s="34">
        <v>136.19</v>
      </c>
      <c r="I125" s="34">
        <v>53.78</v>
      </c>
      <c r="J125" s="34">
        <v>6.5039999999999996</v>
      </c>
      <c r="K125" s="34">
        <v>15.797000000000001</v>
      </c>
      <c r="L125" s="34">
        <v>428.98500000000001</v>
      </c>
    </row>
    <row r="126" spans="1:12" x14ac:dyDescent="0.25">
      <c r="A126" s="34" t="s">
        <v>267</v>
      </c>
      <c r="B126" s="34">
        <v>7.3159999999999998</v>
      </c>
      <c r="C126" s="34">
        <v>21.791</v>
      </c>
      <c r="D126" s="34">
        <v>21.791</v>
      </c>
      <c r="E126" s="34">
        <v>157.43600000000001</v>
      </c>
      <c r="F126" s="34">
        <v>1.286</v>
      </c>
      <c r="G126" s="34">
        <v>5.1120000000000001</v>
      </c>
      <c r="H126" s="34">
        <v>113.492</v>
      </c>
      <c r="I126" s="34">
        <v>44.817</v>
      </c>
      <c r="J126" s="34">
        <v>5.42</v>
      </c>
      <c r="K126" s="34">
        <v>13.164</v>
      </c>
      <c r="L126" s="34">
        <v>373.041</v>
      </c>
    </row>
    <row r="127" spans="1:12" x14ac:dyDescent="0.25">
      <c r="A127" s="34" t="s">
        <v>268</v>
      </c>
      <c r="B127" s="34">
        <v>8.5350000000000001</v>
      </c>
      <c r="C127" s="34">
        <v>25.422999999999998</v>
      </c>
      <c r="D127" s="34">
        <v>25.422999999999998</v>
      </c>
      <c r="E127" s="34">
        <v>134.94499999999999</v>
      </c>
      <c r="F127" s="34">
        <v>1.1020000000000001</v>
      </c>
      <c r="G127" s="34">
        <v>4.3810000000000002</v>
      </c>
      <c r="H127" s="34">
        <v>97.278000000000006</v>
      </c>
      <c r="I127" s="34">
        <v>38.414000000000001</v>
      </c>
      <c r="J127" s="34">
        <v>4.6449999999999996</v>
      </c>
      <c r="K127" s="34">
        <v>11.284000000000001</v>
      </c>
      <c r="L127" s="34">
        <v>335.50099999999998</v>
      </c>
    </row>
    <row r="128" spans="1:12" x14ac:dyDescent="0.25">
      <c r="A128" s="34" t="s">
        <v>269</v>
      </c>
      <c r="B128" s="34">
        <v>9.7550000000000008</v>
      </c>
      <c r="C128" s="34">
        <v>29.055</v>
      </c>
      <c r="D128" s="34">
        <v>29.055</v>
      </c>
      <c r="E128" s="34">
        <v>118.077</v>
      </c>
      <c r="F128" s="34">
        <v>0.96399999999999997</v>
      </c>
      <c r="G128" s="34">
        <v>3.8340000000000001</v>
      </c>
      <c r="H128" s="34">
        <v>85.119</v>
      </c>
      <c r="I128" s="34">
        <v>33.613</v>
      </c>
      <c r="J128" s="34">
        <v>4.0650000000000004</v>
      </c>
      <c r="K128" s="34">
        <v>9.8729999999999993</v>
      </c>
      <c r="L128" s="34">
        <v>309.47199999999998</v>
      </c>
    </row>
    <row r="129" spans="1:12" x14ac:dyDescent="0.25">
      <c r="A129" s="34" t="s">
        <v>270</v>
      </c>
      <c r="B129" s="34">
        <v>10.974</v>
      </c>
      <c r="C129" s="34">
        <v>32.686999999999998</v>
      </c>
      <c r="D129" s="34">
        <v>32.686999999999998</v>
      </c>
      <c r="E129" s="34">
        <v>104.95699999999999</v>
      </c>
      <c r="F129" s="34">
        <v>0.85699999999999998</v>
      </c>
      <c r="G129" s="34">
        <v>3.4079999999999999</v>
      </c>
      <c r="H129" s="34">
        <v>75.661000000000001</v>
      </c>
      <c r="I129" s="34">
        <v>29.878</v>
      </c>
      <c r="J129" s="34">
        <v>3.613</v>
      </c>
      <c r="K129" s="34">
        <v>8.7759999999999998</v>
      </c>
      <c r="L129" s="34">
        <v>291.10899999999998</v>
      </c>
    </row>
    <row r="130" spans="1:12" x14ac:dyDescent="0.25">
      <c r="A130" s="34" t="s">
        <v>243</v>
      </c>
      <c r="B130" s="34">
        <v>12.193</v>
      </c>
      <c r="C130" s="34">
        <v>36.319000000000003</v>
      </c>
      <c r="D130" s="34">
        <v>36.319000000000003</v>
      </c>
      <c r="E130" s="34">
        <v>94.462000000000003</v>
      </c>
      <c r="F130" s="34">
        <v>0.77100000000000002</v>
      </c>
      <c r="G130" s="34">
        <v>3.0670000000000002</v>
      </c>
      <c r="H130" s="34">
        <v>68.094999999999999</v>
      </c>
      <c r="I130" s="34">
        <v>26.89</v>
      </c>
      <c r="J130" s="34">
        <v>3.2519999999999998</v>
      </c>
      <c r="K130" s="34">
        <v>7.899</v>
      </c>
      <c r="L130" s="34">
        <v>278.11599999999999</v>
      </c>
    </row>
    <row r="131" spans="1:12" x14ac:dyDescent="0.25">
      <c r="A131" s="34" t="s">
        <v>244</v>
      </c>
      <c r="B131" s="34">
        <v>13.412000000000001</v>
      </c>
      <c r="C131" s="34">
        <v>39.951000000000001</v>
      </c>
      <c r="D131" s="34">
        <v>39.951000000000001</v>
      </c>
      <c r="E131" s="34">
        <v>85.873999999999995</v>
      </c>
      <c r="F131" s="34">
        <v>0.70099999999999996</v>
      </c>
      <c r="G131" s="34">
        <v>2.7879999999999998</v>
      </c>
      <c r="H131" s="34">
        <v>61.904000000000003</v>
      </c>
      <c r="I131" s="34">
        <v>24.446000000000002</v>
      </c>
      <c r="J131" s="34">
        <v>2.956</v>
      </c>
      <c r="K131" s="34">
        <v>7.181</v>
      </c>
      <c r="L131" s="34">
        <v>269.02699999999999</v>
      </c>
    </row>
    <row r="132" spans="1:12" x14ac:dyDescent="0.25">
      <c r="A132" s="34" t="s">
        <v>245</v>
      </c>
      <c r="B132" s="34">
        <v>14.632</v>
      </c>
      <c r="C132" s="34">
        <v>43.582999999999998</v>
      </c>
      <c r="D132" s="34">
        <v>43.582999999999998</v>
      </c>
      <c r="E132" s="34">
        <v>78.718000000000004</v>
      </c>
      <c r="F132" s="34">
        <v>0.64300000000000002</v>
      </c>
      <c r="G132" s="34">
        <v>2.556</v>
      </c>
      <c r="H132" s="34">
        <v>56.746000000000002</v>
      </c>
      <c r="I132" s="34">
        <v>22.408000000000001</v>
      </c>
      <c r="J132" s="34">
        <v>2.71</v>
      </c>
      <c r="K132" s="34">
        <v>6.5819999999999999</v>
      </c>
      <c r="L132" s="34">
        <v>262.86900000000003</v>
      </c>
    </row>
    <row r="133" spans="1:12" x14ac:dyDescent="0.25">
      <c r="A133" s="34" t="s">
        <v>246</v>
      </c>
      <c r="B133" s="34">
        <v>15.851000000000001</v>
      </c>
      <c r="C133" s="34">
        <v>47.215000000000003</v>
      </c>
      <c r="D133" s="34">
        <v>47.215000000000003</v>
      </c>
      <c r="E133" s="34">
        <v>72.662999999999997</v>
      </c>
      <c r="F133" s="34">
        <v>0.59299999999999997</v>
      </c>
      <c r="G133" s="34">
        <v>2.359</v>
      </c>
      <c r="H133" s="34">
        <v>52.381</v>
      </c>
      <c r="I133" s="34">
        <v>20.684999999999999</v>
      </c>
      <c r="J133" s="34">
        <v>2.5009999999999999</v>
      </c>
      <c r="K133" s="34">
        <v>6.0759999999999996</v>
      </c>
      <c r="L133" s="34">
        <v>258.96199999999999</v>
      </c>
    </row>
    <row r="134" spans="1:12" x14ac:dyDescent="0.25">
      <c r="A134" s="34" t="s">
        <v>247</v>
      </c>
      <c r="B134" s="34">
        <v>17.07</v>
      </c>
      <c r="C134" s="34">
        <v>50.847000000000001</v>
      </c>
      <c r="D134" s="34">
        <v>50.847000000000001</v>
      </c>
      <c r="E134" s="34">
        <v>67.472999999999999</v>
      </c>
      <c r="F134" s="34">
        <v>0.55100000000000005</v>
      </c>
      <c r="G134" s="34">
        <v>2.1909999999999998</v>
      </c>
      <c r="H134" s="34">
        <v>48.639000000000003</v>
      </c>
      <c r="I134" s="34">
        <v>19.207000000000001</v>
      </c>
      <c r="J134" s="34">
        <v>2.323</v>
      </c>
      <c r="K134" s="34">
        <v>5.6420000000000003</v>
      </c>
      <c r="L134" s="34">
        <v>256.82499999999999</v>
      </c>
    </row>
    <row r="135" spans="1:12" x14ac:dyDescent="0.25">
      <c r="A135" s="34" t="s">
        <v>248</v>
      </c>
      <c r="B135" s="34">
        <v>18.29</v>
      </c>
      <c r="C135" s="34">
        <v>54.478000000000002</v>
      </c>
      <c r="D135" s="34">
        <v>54.478000000000002</v>
      </c>
      <c r="E135" s="34">
        <v>62.973999999999997</v>
      </c>
      <c r="F135" s="34">
        <v>0.51400000000000001</v>
      </c>
      <c r="G135" s="34">
        <v>2.0449999999999999</v>
      </c>
      <c r="H135" s="34">
        <v>45.396999999999998</v>
      </c>
      <c r="I135" s="34">
        <v>17.927</v>
      </c>
      <c r="J135" s="34">
        <v>2.1680000000000001</v>
      </c>
      <c r="K135" s="34">
        <v>5.266</v>
      </c>
      <c r="L135" s="34">
        <v>256.10300000000001</v>
      </c>
    </row>
    <row r="136" spans="1:12" x14ac:dyDescent="0.25">
      <c r="A136" s="34" t="s">
        <v>249</v>
      </c>
      <c r="B136" s="34">
        <v>19.509</v>
      </c>
      <c r="C136" s="34">
        <v>58.11</v>
      </c>
      <c r="D136" s="34">
        <v>58.11</v>
      </c>
      <c r="E136" s="34">
        <v>59.037999999999997</v>
      </c>
      <c r="F136" s="34">
        <v>0.48199999999999998</v>
      </c>
      <c r="G136" s="34">
        <v>1.917</v>
      </c>
      <c r="H136" s="34">
        <v>42.558999999999997</v>
      </c>
      <c r="I136" s="34">
        <v>16.806000000000001</v>
      </c>
      <c r="J136" s="34">
        <v>2.032</v>
      </c>
      <c r="K136" s="34">
        <v>4.9370000000000003</v>
      </c>
      <c r="L136" s="34">
        <v>256.53100000000001</v>
      </c>
    </row>
    <row r="137" spans="1:12" x14ac:dyDescent="0.25">
      <c r="A137" s="34" t="s">
        <v>250</v>
      </c>
      <c r="B137" s="34">
        <v>20.728000000000002</v>
      </c>
      <c r="C137" s="34">
        <v>61.741999999999997</v>
      </c>
      <c r="D137" s="34">
        <v>61.741999999999997</v>
      </c>
      <c r="E137" s="34">
        <v>55.566000000000003</v>
      </c>
      <c r="F137" s="34">
        <v>0.45400000000000001</v>
      </c>
      <c r="G137" s="34">
        <v>1.804</v>
      </c>
      <c r="H137" s="34">
        <v>40.055999999999997</v>
      </c>
      <c r="I137" s="34">
        <v>15.818</v>
      </c>
      <c r="J137" s="34">
        <v>1.913</v>
      </c>
      <c r="K137" s="34">
        <v>4.6459999999999999</v>
      </c>
      <c r="L137" s="34">
        <v>257.91000000000003</v>
      </c>
    </row>
    <row r="138" spans="1:12" x14ac:dyDescent="0.25">
      <c r="A138" s="34" t="s">
        <v>251</v>
      </c>
      <c r="B138" s="34">
        <v>21.948</v>
      </c>
      <c r="C138" s="34">
        <v>65.373999999999995</v>
      </c>
      <c r="D138" s="34">
        <v>65.373999999999995</v>
      </c>
      <c r="E138" s="34">
        <v>52.478999999999999</v>
      </c>
      <c r="F138" s="34">
        <v>0.42899999999999999</v>
      </c>
      <c r="G138" s="34">
        <v>1.704</v>
      </c>
      <c r="H138" s="34">
        <v>37.831000000000003</v>
      </c>
      <c r="I138" s="34">
        <v>14.939</v>
      </c>
      <c r="J138" s="34">
        <v>1.8069999999999999</v>
      </c>
      <c r="K138" s="34">
        <v>4.3879999999999999</v>
      </c>
      <c r="L138" s="34">
        <v>260.07799999999997</v>
      </c>
    </row>
    <row r="139" spans="1:12" x14ac:dyDescent="0.25">
      <c r="A139" s="34" t="s">
        <v>252</v>
      </c>
      <c r="B139" s="34">
        <v>23.167000000000002</v>
      </c>
      <c r="C139" s="34">
        <v>69.006</v>
      </c>
      <c r="D139" s="34">
        <v>69.006</v>
      </c>
      <c r="E139" s="34">
        <v>49.716999999999999</v>
      </c>
      <c r="F139" s="34">
        <v>0.40600000000000003</v>
      </c>
      <c r="G139" s="34">
        <v>1.6140000000000001</v>
      </c>
      <c r="H139" s="34">
        <v>35.838999999999999</v>
      </c>
      <c r="I139" s="34">
        <v>14.153</v>
      </c>
      <c r="J139" s="34">
        <v>1.7110000000000001</v>
      </c>
      <c r="K139" s="34">
        <v>4.157</v>
      </c>
      <c r="L139" s="34">
        <v>262.90800000000002</v>
      </c>
    </row>
    <row r="140" spans="1:12" x14ac:dyDescent="0.25">
      <c r="A140" s="34" t="s">
        <v>253</v>
      </c>
      <c r="B140" s="34">
        <v>24.385999999999999</v>
      </c>
      <c r="C140" s="34">
        <v>72.638000000000005</v>
      </c>
      <c r="D140" s="34">
        <v>72.638000000000005</v>
      </c>
      <c r="E140" s="34">
        <v>47.231000000000002</v>
      </c>
      <c r="F140" s="34">
        <v>0.38600000000000001</v>
      </c>
      <c r="G140" s="34">
        <v>1.5329999999999999</v>
      </c>
      <c r="H140" s="34">
        <v>34.046999999999997</v>
      </c>
      <c r="I140" s="34">
        <v>13.445</v>
      </c>
      <c r="J140" s="34">
        <v>1.6259999999999999</v>
      </c>
      <c r="K140" s="34">
        <v>3.9489999999999998</v>
      </c>
      <c r="L140" s="34">
        <v>266.30399999999997</v>
      </c>
    </row>
    <row r="141" spans="1:12" x14ac:dyDescent="0.25">
      <c r="A141" s="34" t="s">
        <v>254</v>
      </c>
      <c r="B141" s="34">
        <v>25.606000000000002</v>
      </c>
      <c r="C141" s="34">
        <v>76.27</v>
      </c>
      <c r="D141" s="34">
        <v>76.27</v>
      </c>
      <c r="E141" s="34">
        <v>44.981999999999999</v>
      </c>
      <c r="F141" s="34">
        <v>0.36699999999999999</v>
      </c>
      <c r="G141" s="34">
        <v>1.46</v>
      </c>
      <c r="H141" s="34">
        <v>32.426000000000002</v>
      </c>
      <c r="I141" s="34">
        <v>12.805</v>
      </c>
      <c r="J141" s="34">
        <v>1.548</v>
      </c>
      <c r="K141" s="34">
        <v>3.7610000000000001</v>
      </c>
      <c r="L141" s="34">
        <v>270.18599999999998</v>
      </c>
    </row>
    <row r="142" spans="1:12" x14ac:dyDescent="0.25">
      <c r="A142" s="34" t="s">
        <v>255</v>
      </c>
      <c r="B142" s="34">
        <v>26.824999999999999</v>
      </c>
      <c r="C142" s="34">
        <v>79.902000000000001</v>
      </c>
      <c r="D142" s="34">
        <v>79.902000000000001</v>
      </c>
      <c r="E142" s="34">
        <v>42.936999999999998</v>
      </c>
      <c r="F142" s="34">
        <v>0.35099999999999998</v>
      </c>
      <c r="G142" s="34">
        <v>1.3939999999999999</v>
      </c>
      <c r="H142" s="34">
        <v>30.952000000000002</v>
      </c>
      <c r="I142" s="34">
        <v>12.223000000000001</v>
      </c>
      <c r="J142" s="34">
        <v>1.478</v>
      </c>
      <c r="K142" s="34">
        <v>3.59</v>
      </c>
      <c r="L142" s="34">
        <v>274.48599999999999</v>
      </c>
    </row>
    <row r="143" spans="1:12" x14ac:dyDescent="0.25">
      <c r="A143" s="34" t="s">
        <v>256</v>
      </c>
      <c r="B143" s="34">
        <v>28.044</v>
      </c>
      <c r="C143" s="34">
        <v>83.534000000000006</v>
      </c>
      <c r="D143" s="34">
        <v>83.534000000000006</v>
      </c>
      <c r="E143" s="34">
        <v>41.07</v>
      </c>
      <c r="F143" s="34">
        <v>0.33500000000000002</v>
      </c>
      <c r="G143" s="34">
        <v>1.333</v>
      </c>
      <c r="H143" s="34">
        <v>29.606000000000002</v>
      </c>
      <c r="I143" s="34">
        <v>11.691000000000001</v>
      </c>
      <c r="J143" s="34">
        <v>1.4139999999999999</v>
      </c>
      <c r="K143" s="34">
        <v>3.4340000000000002</v>
      </c>
      <c r="L143" s="34">
        <v>279.14699999999999</v>
      </c>
    </row>
    <row r="144" spans="1:12" x14ac:dyDescent="0.25">
      <c r="A144" s="34" t="s">
        <v>257</v>
      </c>
      <c r="B144" s="34">
        <v>29.263999999999999</v>
      </c>
      <c r="C144" s="34">
        <v>87.165000000000006</v>
      </c>
      <c r="D144" s="34">
        <v>87.165000000000006</v>
      </c>
      <c r="E144" s="34">
        <v>39.359000000000002</v>
      </c>
      <c r="F144" s="34">
        <v>0.32100000000000001</v>
      </c>
      <c r="G144" s="34">
        <v>1.278</v>
      </c>
      <c r="H144" s="34">
        <v>28.373000000000001</v>
      </c>
      <c r="I144" s="34">
        <v>11.204000000000001</v>
      </c>
      <c r="J144" s="34">
        <v>1.355</v>
      </c>
      <c r="K144" s="34">
        <v>3.2909999999999999</v>
      </c>
      <c r="L144" s="34">
        <v>284.12900000000002</v>
      </c>
    </row>
    <row r="145" spans="1:12" x14ac:dyDescent="0.25">
      <c r="A145" s="34" t="s">
        <v>258</v>
      </c>
      <c r="B145" s="34">
        <v>30.483000000000001</v>
      </c>
      <c r="C145" s="34">
        <v>90.796999999999997</v>
      </c>
      <c r="D145" s="34">
        <v>90.796999999999997</v>
      </c>
      <c r="E145" s="34">
        <v>37.784999999999997</v>
      </c>
      <c r="F145" s="34">
        <v>0.309</v>
      </c>
      <c r="G145" s="34">
        <v>1.2270000000000001</v>
      </c>
      <c r="H145" s="34">
        <v>27.238</v>
      </c>
      <c r="I145" s="34">
        <v>10.756</v>
      </c>
      <c r="J145" s="34">
        <v>1.3009999999999999</v>
      </c>
      <c r="K145" s="34">
        <v>3.1589999999999998</v>
      </c>
      <c r="L145" s="34">
        <v>289.392</v>
      </c>
    </row>
    <row r="146" spans="1:12" x14ac:dyDescent="0.25">
      <c r="A146" s="34" t="s">
        <v>259</v>
      </c>
      <c r="B146" s="34">
        <v>31.702000000000002</v>
      </c>
      <c r="C146" s="34">
        <v>94.429000000000002</v>
      </c>
      <c r="D146" s="34">
        <v>94.429000000000002</v>
      </c>
      <c r="E146" s="34">
        <v>36.331000000000003</v>
      </c>
      <c r="F146" s="34">
        <v>0.29699999999999999</v>
      </c>
      <c r="G146" s="34">
        <v>1.18</v>
      </c>
      <c r="H146" s="34">
        <v>26.19</v>
      </c>
      <c r="I146" s="34">
        <v>10.342000000000001</v>
      </c>
      <c r="J146" s="34">
        <v>1.2509999999999999</v>
      </c>
      <c r="K146" s="34">
        <v>3.0379999999999998</v>
      </c>
      <c r="L146" s="34">
        <v>294.89999999999998</v>
      </c>
    </row>
    <row r="147" spans="1:12" x14ac:dyDescent="0.25">
      <c r="A147" s="34" t="s">
        <v>260</v>
      </c>
      <c r="B147" s="34">
        <v>32.921999999999997</v>
      </c>
      <c r="C147" s="34">
        <v>98.061000000000007</v>
      </c>
      <c r="D147" s="34">
        <v>98.061000000000007</v>
      </c>
      <c r="E147" s="34">
        <v>34.985999999999997</v>
      </c>
      <c r="F147" s="34">
        <v>0.28599999999999998</v>
      </c>
      <c r="G147" s="34">
        <v>1.1359999999999999</v>
      </c>
      <c r="H147" s="34">
        <v>25.22</v>
      </c>
      <c r="I147" s="34">
        <v>9.9589999999999996</v>
      </c>
      <c r="J147" s="34">
        <v>1.204</v>
      </c>
      <c r="K147" s="34">
        <v>2.9249999999999998</v>
      </c>
      <c r="L147" s="34">
        <v>300.63099999999997</v>
      </c>
    </row>
    <row r="148" spans="1:12" x14ac:dyDescent="0.25">
      <c r="A148" s="34" t="s">
        <v>261</v>
      </c>
      <c r="B148" s="34">
        <v>34.140999999999998</v>
      </c>
      <c r="C148" s="34">
        <v>101.693</v>
      </c>
      <c r="D148" s="34">
        <v>101.693</v>
      </c>
      <c r="E148" s="34">
        <v>33.735999999999997</v>
      </c>
      <c r="F148" s="34">
        <v>0.27500000000000002</v>
      </c>
      <c r="G148" s="34">
        <v>1.095</v>
      </c>
      <c r="H148" s="34">
        <v>24.32</v>
      </c>
      <c r="I148" s="34">
        <v>9.6039999999999992</v>
      </c>
      <c r="J148" s="34">
        <v>1.161</v>
      </c>
      <c r="K148" s="34">
        <v>2.8210000000000002</v>
      </c>
      <c r="L148" s="34">
        <v>306.55700000000002</v>
      </c>
    </row>
    <row r="149" spans="1:12" x14ac:dyDescent="0.25">
      <c r="A149" s="34"/>
      <c r="B149" s="35" t="s">
        <v>373</v>
      </c>
      <c r="C149" s="36"/>
      <c r="D149" s="36"/>
      <c r="E149" s="36"/>
      <c r="F149" s="36"/>
      <c r="G149" s="36"/>
      <c r="H149" s="36"/>
      <c r="I149" s="36"/>
      <c r="J149" s="36"/>
      <c r="K149" s="36"/>
      <c r="L149" s="36"/>
    </row>
    <row r="150" spans="1:12" x14ac:dyDescent="0.25">
      <c r="A150" s="34" t="s">
        <v>290</v>
      </c>
      <c r="B150" s="34">
        <v>1.2190000000000001</v>
      </c>
      <c r="C150" s="34">
        <v>3.403</v>
      </c>
      <c r="D150" s="34">
        <v>3.403</v>
      </c>
      <c r="E150" s="34">
        <v>885.13499999999999</v>
      </c>
      <c r="F150" s="34">
        <v>7.7140000000000004</v>
      </c>
      <c r="G150" s="34">
        <v>30.67</v>
      </c>
      <c r="H150" s="34">
        <v>680.94899999999996</v>
      </c>
      <c r="I150" s="34">
        <v>268.90100000000001</v>
      </c>
      <c r="J150" s="34">
        <v>32.518000000000001</v>
      </c>
      <c r="K150" s="34">
        <v>78.986999999999995</v>
      </c>
      <c r="L150" s="34">
        <v>1881.394</v>
      </c>
    </row>
    <row r="151" spans="1:12" x14ac:dyDescent="0.25">
      <c r="A151" s="34" t="s">
        <v>291</v>
      </c>
      <c r="B151" s="34">
        <v>2.4390000000000001</v>
      </c>
      <c r="C151" s="34">
        <v>6.806</v>
      </c>
      <c r="D151" s="34">
        <v>6.806</v>
      </c>
      <c r="E151" s="34">
        <v>442.56700000000001</v>
      </c>
      <c r="F151" s="34">
        <v>3.8570000000000002</v>
      </c>
      <c r="G151" s="34">
        <v>15.335000000000001</v>
      </c>
      <c r="H151" s="34">
        <v>340.47500000000002</v>
      </c>
      <c r="I151" s="34">
        <v>134.45099999999999</v>
      </c>
      <c r="J151" s="34">
        <v>16.259</v>
      </c>
      <c r="K151" s="34">
        <v>39.493000000000002</v>
      </c>
      <c r="L151" s="34">
        <v>952.73599999999999</v>
      </c>
    </row>
    <row r="152" spans="1:12" x14ac:dyDescent="0.25">
      <c r="A152" s="34" t="s">
        <v>292</v>
      </c>
      <c r="B152" s="34">
        <v>3.6579999999999999</v>
      </c>
      <c r="C152" s="34">
        <v>10.210000000000001</v>
      </c>
      <c r="D152" s="34">
        <v>10.210000000000001</v>
      </c>
      <c r="E152" s="34">
        <v>295.04500000000002</v>
      </c>
      <c r="F152" s="34">
        <v>2.5710000000000002</v>
      </c>
      <c r="G152" s="34">
        <v>10.223000000000001</v>
      </c>
      <c r="H152" s="34">
        <v>226.983</v>
      </c>
      <c r="I152" s="34">
        <v>89.634</v>
      </c>
      <c r="J152" s="34">
        <v>10.839</v>
      </c>
      <c r="K152" s="34">
        <v>26.329000000000001</v>
      </c>
      <c r="L152" s="34">
        <v>648.53399999999999</v>
      </c>
    </row>
    <row r="153" spans="1:12" x14ac:dyDescent="0.25">
      <c r="A153" s="34" t="s">
        <v>293</v>
      </c>
      <c r="B153" s="34">
        <v>4.8769999999999998</v>
      </c>
      <c r="C153" s="34">
        <v>13.613</v>
      </c>
      <c r="D153" s="34">
        <v>13.613</v>
      </c>
      <c r="E153" s="34">
        <v>221.28399999999999</v>
      </c>
      <c r="F153" s="34">
        <v>1.9279999999999999</v>
      </c>
      <c r="G153" s="34">
        <v>7.6669999999999998</v>
      </c>
      <c r="H153" s="34">
        <v>170.23699999999999</v>
      </c>
      <c r="I153" s="34">
        <v>67.224999999999994</v>
      </c>
      <c r="J153" s="34">
        <v>8.1300000000000008</v>
      </c>
      <c r="K153" s="34">
        <v>19.747</v>
      </c>
      <c r="L153" s="34">
        <v>500.44400000000002</v>
      </c>
    </row>
    <row r="154" spans="1:12" x14ac:dyDescent="0.25">
      <c r="A154" s="34" t="s">
        <v>294</v>
      </c>
      <c r="B154" s="34">
        <v>6.0970000000000004</v>
      </c>
      <c r="C154" s="34">
        <v>17.015999999999998</v>
      </c>
      <c r="D154" s="34">
        <v>17.015999999999998</v>
      </c>
      <c r="E154" s="34">
        <v>177.02699999999999</v>
      </c>
      <c r="F154" s="34">
        <v>1.5429999999999999</v>
      </c>
      <c r="G154" s="34">
        <v>6.1340000000000003</v>
      </c>
      <c r="H154" s="34">
        <v>136.19</v>
      </c>
      <c r="I154" s="34">
        <v>53.78</v>
      </c>
      <c r="J154" s="34">
        <v>6.5039999999999996</v>
      </c>
      <c r="K154" s="34">
        <v>15.797000000000001</v>
      </c>
      <c r="L154" s="34">
        <v>414.803</v>
      </c>
    </row>
    <row r="155" spans="1:12" x14ac:dyDescent="0.25">
      <c r="A155" s="34" t="s">
        <v>295</v>
      </c>
      <c r="B155" s="34">
        <v>7.3159999999999998</v>
      </c>
      <c r="C155" s="34">
        <v>20.419</v>
      </c>
      <c r="D155" s="34">
        <v>20.419</v>
      </c>
      <c r="E155" s="34">
        <v>147.52199999999999</v>
      </c>
      <c r="F155" s="34">
        <v>1.286</v>
      </c>
      <c r="G155" s="34">
        <v>5.1120000000000001</v>
      </c>
      <c r="H155" s="34">
        <v>113.492</v>
      </c>
      <c r="I155" s="34">
        <v>44.817</v>
      </c>
      <c r="J155" s="34">
        <v>5.42</v>
      </c>
      <c r="K155" s="34">
        <v>13.164</v>
      </c>
      <c r="L155" s="34">
        <v>360.38299999999998</v>
      </c>
    </row>
    <row r="156" spans="1:12" x14ac:dyDescent="0.25">
      <c r="A156" s="34" t="s">
        <v>296</v>
      </c>
      <c r="B156" s="34">
        <v>8.5350000000000001</v>
      </c>
      <c r="C156" s="34">
        <v>23.821999999999999</v>
      </c>
      <c r="D156" s="34">
        <v>23.821999999999999</v>
      </c>
      <c r="E156" s="34">
        <v>126.44799999999999</v>
      </c>
      <c r="F156" s="34">
        <v>1.1020000000000001</v>
      </c>
      <c r="G156" s="34">
        <v>4.3810000000000002</v>
      </c>
      <c r="H156" s="34">
        <v>97.278000000000006</v>
      </c>
      <c r="I156" s="34">
        <v>38.414000000000001</v>
      </c>
      <c r="J156" s="34">
        <v>4.6449999999999996</v>
      </c>
      <c r="K156" s="34">
        <v>11.284000000000001</v>
      </c>
      <c r="L156" s="34">
        <v>323.80200000000002</v>
      </c>
    </row>
    <row r="157" spans="1:12" x14ac:dyDescent="0.25">
      <c r="A157" s="34" t="s">
        <v>297</v>
      </c>
      <c r="B157" s="34">
        <v>9.7550000000000008</v>
      </c>
      <c r="C157" s="34">
        <v>27.225999999999999</v>
      </c>
      <c r="D157" s="34">
        <v>27.225999999999999</v>
      </c>
      <c r="E157" s="34">
        <v>110.642</v>
      </c>
      <c r="F157" s="34">
        <v>0.96399999999999997</v>
      </c>
      <c r="G157" s="34">
        <v>3.8340000000000001</v>
      </c>
      <c r="H157" s="34">
        <v>85.119</v>
      </c>
      <c r="I157" s="34">
        <v>33.613</v>
      </c>
      <c r="J157" s="34">
        <v>4.0650000000000004</v>
      </c>
      <c r="K157" s="34">
        <v>9.8729999999999993</v>
      </c>
      <c r="L157" s="34">
        <v>298.37900000000002</v>
      </c>
    </row>
    <row r="158" spans="1:12" x14ac:dyDescent="0.25">
      <c r="A158" s="34" t="s">
        <v>298</v>
      </c>
      <c r="B158" s="34">
        <v>10.974</v>
      </c>
      <c r="C158" s="34">
        <v>30.629000000000001</v>
      </c>
      <c r="D158" s="34">
        <v>30.629000000000001</v>
      </c>
      <c r="E158" s="34">
        <v>98.347999999999999</v>
      </c>
      <c r="F158" s="34">
        <v>0.85699999999999998</v>
      </c>
      <c r="G158" s="34">
        <v>3.4079999999999999</v>
      </c>
      <c r="H158" s="34">
        <v>75.661000000000001</v>
      </c>
      <c r="I158" s="34">
        <v>29.878</v>
      </c>
      <c r="J158" s="34">
        <v>3.613</v>
      </c>
      <c r="K158" s="34">
        <v>8.7759999999999998</v>
      </c>
      <c r="L158" s="34">
        <v>280.38400000000001</v>
      </c>
    </row>
    <row r="159" spans="1:12" x14ac:dyDescent="0.25">
      <c r="A159" s="34" t="s">
        <v>271</v>
      </c>
      <c r="B159" s="34">
        <v>12.193</v>
      </c>
      <c r="C159" s="34">
        <v>34.031999999999996</v>
      </c>
      <c r="D159" s="34">
        <v>34.031999999999996</v>
      </c>
      <c r="E159" s="34">
        <v>88.513000000000005</v>
      </c>
      <c r="F159" s="34">
        <v>0.77100000000000002</v>
      </c>
      <c r="G159" s="34">
        <v>3.0670000000000002</v>
      </c>
      <c r="H159" s="34">
        <v>68.094999999999999</v>
      </c>
      <c r="I159" s="34">
        <v>26.89</v>
      </c>
      <c r="J159" s="34">
        <v>3.2519999999999998</v>
      </c>
      <c r="K159" s="34">
        <v>7.899</v>
      </c>
      <c r="L159" s="34">
        <v>267.59300000000002</v>
      </c>
    </row>
    <row r="160" spans="1:12" x14ac:dyDescent="0.25">
      <c r="A160" s="34" t="s">
        <v>272</v>
      </c>
      <c r="B160" s="34">
        <v>13.412000000000001</v>
      </c>
      <c r="C160" s="34">
        <v>37.435000000000002</v>
      </c>
      <c r="D160" s="34">
        <v>37.435000000000002</v>
      </c>
      <c r="E160" s="34">
        <v>80.466999999999999</v>
      </c>
      <c r="F160" s="34">
        <v>0.70099999999999996</v>
      </c>
      <c r="G160" s="34">
        <v>2.7879999999999998</v>
      </c>
      <c r="H160" s="34">
        <v>61.904000000000003</v>
      </c>
      <c r="I160" s="34">
        <v>24.446000000000002</v>
      </c>
      <c r="J160" s="34">
        <v>2.956</v>
      </c>
      <c r="K160" s="34">
        <v>7.181</v>
      </c>
      <c r="L160" s="34">
        <v>258.58800000000002</v>
      </c>
    </row>
    <row r="161" spans="1:12" x14ac:dyDescent="0.25">
      <c r="A161" s="34" t="s">
        <v>273</v>
      </c>
      <c r="B161" s="34">
        <v>14.632</v>
      </c>
      <c r="C161" s="34">
        <v>40.838000000000001</v>
      </c>
      <c r="D161" s="34">
        <v>40.838000000000001</v>
      </c>
      <c r="E161" s="34">
        <v>73.760999999999996</v>
      </c>
      <c r="F161" s="34">
        <v>0.64300000000000002</v>
      </c>
      <c r="G161" s="34">
        <v>2.556</v>
      </c>
      <c r="H161" s="34">
        <v>56.746000000000002</v>
      </c>
      <c r="I161" s="34">
        <v>22.408000000000001</v>
      </c>
      <c r="J161" s="34">
        <v>2.71</v>
      </c>
      <c r="K161" s="34">
        <v>6.5819999999999999</v>
      </c>
      <c r="L161" s="34">
        <v>252.422</v>
      </c>
    </row>
    <row r="162" spans="1:12" x14ac:dyDescent="0.25">
      <c r="A162" s="34" t="s">
        <v>274</v>
      </c>
      <c r="B162" s="34">
        <v>15.851000000000001</v>
      </c>
      <c r="C162" s="34">
        <v>44.241999999999997</v>
      </c>
      <c r="D162" s="34">
        <v>44.241999999999997</v>
      </c>
      <c r="E162" s="34">
        <v>68.087000000000003</v>
      </c>
      <c r="F162" s="34">
        <v>0.59299999999999997</v>
      </c>
      <c r="G162" s="34">
        <v>2.359</v>
      </c>
      <c r="H162" s="34">
        <v>52.381</v>
      </c>
      <c r="I162" s="34">
        <v>20.684999999999999</v>
      </c>
      <c r="J162" s="34">
        <v>2.5009999999999999</v>
      </c>
      <c r="K162" s="34">
        <v>6.0759999999999996</v>
      </c>
      <c r="L162" s="34">
        <v>248.44</v>
      </c>
    </row>
    <row r="163" spans="1:12" x14ac:dyDescent="0.25">
      <c r="A163" s="34" t="s">
        <v>275</v>
      </c>
      <c r="B163" s="34">
        <v>17.07</v>
      </c>
      <c r="C163" s="34">
        <v>47.645000000000003</v>
      </c>
      <c r="D163" s="34">
        <v>47.645000000000003</v>
      </c>
      <c r="E163" s="34">
        <v>63.223999999999997</v>
      </c>
      <c r="F163" s="34">
        <v>0.55100000000000005</v>
      </c>
      <c r="G163" s="34">
        <v>2.1909999999999998</v>
      </c>
      <c r="H163" s="34">
        <v>48.639000000000003</v>
      </c>
      <c r="I163" s="34">
        <v>19.207000000000001</v>
      </c>
      <c r="J163" s="34">
        <v>2.323</v>
      </c>
      <c r="K163" s="34">
        <v>5.6420000000000003</v>
      </c>
      <c r="L163" s="34">
        <v>246.172</v>
      </c>
    </row>
    <row r="164" spans="1:12" x14ac:dyDescent="0.25">
      <c r="A164" s="34" t="s">
        <v>276</v>
      </c>
      <c r="B164" s="34">
        <v>18.29</v>
      </c>
      <c r="C164" s="34">
        <v>51.048000000000002</v>
      </c>
      <c r="D164" s="34">
        <v>51.048000000000002</v>
      </c>
      <c r="E164" s="34">
        <v>59.009</v>
      </c>
      <c r="F164" s="34">
        <v>0.51400000000000001</v>
      </c>
      <c r="G164" s="34">
        <v>2.0449999999999999</v>
      </c>
      <c r="H164" s="34">
        <v>45.396999999999998</v>
      </c>
      <c r="I164" s="34">
        <v>17.927</v>
      </c>
      <c r="J164" s="34">
        <v>2.1680000000000001</v>
      </c>
      <c r="K164" s="34">
        <v>5.266</v>
      </c>
      <c r="L164" s="34">
        <v>245.27799999999999</v>
      </c>
    </row>
    <row r="165" spans="1:12" x14ac:dyDescent="0.25">
      <c r="A165" s="34" t="s">
        <v>277</v>
      </c>
      <c r="B165" s="34">
        <v>19.509</v>
      </c>
      <c r="C165" s="34">
        <v>54.451000000000001</v>
      </c>
      <c r="D165" s="34">
        <v>54.451000000000001</v>
      </c>
      <c r="E165" s="34">
        <v>55.320999999999998</v>
      </c>
      <c r="F165" s="34">
        <v>0.48199999999999998</v>
      </c>
      <c r="G165" s="34">
        <v>1.917</v>
      </c>
      <c r="H165" s="34">
        <v>42.558999999999997</v>
      </c>
      <c r="I165" s="34">
        <v>16.806000000000001</v>
      </c>
      <c r="J165" s="34">
        <v>2.032</v>
      </c>
      <c r="K165" s="34">
        <v>4.9370000000000003</v>
      </c>
      <c r="L165" s="34">
        <v>245.49600000000001</v>
      </c>
    </row>
    <row r="166" spans="1:12" x14ac:dyDescent="0.25">
      <c r="A166" s="34" t="s">
        <v>278</v>
      </c>
      <c r="B166" s="34">
        <v>20.728000000000002</v>
      </c>
      <c r="C166" s="34">
        <v>57.853999999999999</v>
      </c>
      <c r="D166" s="34">
        <v>57.853999999999999</v>
      </c>
      <c r="E166" s="34">
        <v>52.067</v>
      </c>
      <c r="F166" s="34">
        <v>0.45400000000000001</v>
      </c>
      <c r="G166" s="34">
        <v>1.804</v>
      </c>
      <c r="H166" s="34">
        <v>40.055999999999997</v>
      </c>
      <c r="I166" s="34">
        <v>15.818</v>
      </c>
      <c r="J166" s="34">
        <v>1.913</v>
      </c>
      <c r="K166" s="34">
        <v>4.6459999999999999</v>
      </c>
      <c r="L166" s="34">
        <v>246.63499999999999</v>
      </c>
    </row>
    <row r="167" spans="1:12" x14ac:dyDescent="0.25">
      <c r="A167" s="34" t="s">
        <v>279</v>
      </c>
      <c r="B167" s="34">
        <v>21.948</v>
      </c>
      <c r="C167" s="34">
        <v>61.258000000000003</v>
      </c>
      <c r="D167" s="34">
        <v>61.258000000000003</v>
      </c>
      <c r="E167" s="34">
        <v>49.173999999999999</v>
      </c>
      <c r="F167" s="34">
        <v>0.42899999999999999</v>
      </c>
      <c r="G167" s="34">
        <v>1.704</v>
      </c>
      <c r="H167" s="34">
        <v>37.831000000000003</v>
      </c>
      <c r="I167" s="34">
        <v>14.939</v>
      </c>
      <c r="J167" s="34">
        <v>1.8069999999999999</v>
      </c>
      <c r="K167" s="34">
        <v>4.3879999999999999</v>
      </c>
      <c r="L167" s="34">
        <v>248.541</v>
      </c>
    </row>
    <row r="168" spans="1:12" x14ac:dyDescent="0.25">
      <c r="A168" s="34" t="s">
        <v>280</v>
      </c>
      <c r="B168" s="34">
        <v>23.167000000000002</v>
      </c>
      <c r="C168" s="34">
        <v>64.661000000000001</v>
      </c>
      <c r="D168" s="34">
        <v>64.661000000000001</v>
      </c>
      <c r="E168" s="34">
        <v>46.585999999999999</v>
      </c>
      <c r="F168" s="34">
        <v>0.40600000000000003</v>
      </c>
      <c r="G168" s="34">
        <v>1.6140000000000001</v>
      </c>
      <c r="H168" s="34">
        <v>35.838999999999999</v>
      </c>
      <c r="I168" s="34">
        <v>14.153</v>
      </c>
      <c r="J168" s="34">
        <v>1.7110000000000001</v>
      </c>
      <c r="K168" s="34">
        <v>4.157</v>
      </c>
      <c r="L168" s="34">
        <v>251.08699999999999</v>
      </c>
    </row>
    <row r="169" spans="1:12" x14ac:dyDescent="0.25">
      <c r="A169" s="34" t="s">
        <v>281</v>
      </c>
      <c r="B169" s="34">
        <v>24.385999999999999</v>
      </c>
      <c r="C169" s="34">
        <v>68.063999999999993</v>
      </c>
      <c r="D169" s="34">
        <v>68.063999999999993</v>
      </c>
      <c r="E169" s="34">
        <v>44.256999999999998</v>
      </c>
      <c r="F169" s="34">
        <v>0.38600000000000001</v>
      </c>
      <c r="G169" s="34">
        <v>1.5329999999999999</v>
      </c>
      <c r="H169" s="34">
        <v>34.046999999999997</v>
      </c>
      <c r="I169" s="34">
        <v>13.445</v>
      </c>
      <c r="J169" s="34">
        <v>1.6259999999999999</v>
      </c>
      <c r="K169" s="34">
        <v>3.9489999999999998</v>
      </c>
      <c r="L169" s="34">
        <v>254.18199999999999</v>
      </c>
    </row>
    <row r="170" spans="1:12" x14ac:dyDescent="0.25">
      <c r="A170" s="34" t="s">
        <v>282</v>
      </c>
      <c r="B170" s="34">
        <v>25.606000000000002</v>
      </c>
      <c r="C170" s="34">
        <v>71.466999999999999</v>
      </c>
      <c r="D170" s="34">
        <v>71.466999999999999</v>
      </c>
      <c r="E170" s="34">
        <v>42.149000000000001</v>
      </c>
      <c r="F170" s="34">
        <v>0.36699999999999999</v>
      </c>
      <c r="G170" s="34">
        <v>1.46</v>
      </c>
      <c r="H170" s="34">
        <v>32.426000000000002</v>
      </c>
      <c r="I170" s="34">
        <v>12.805</v>
      </c>
      <c r="J170" s="34">
        <v>1.548</v>
      </c>
      <c r="K170" s="34">
        <v>3.7610000000000001</v>
      </c>
      <c r="L170" s="34">
        <v>257.74700000000001</v>
      </c>
    </row>
    <row r="171" spans="1:12" x14ac:dyDescent="0.25">
      <c r="A171" s="34" t="s">
        <v>283</v>
      </c>
      <c r="B171" s="34">
        <v>26.824999999999999</v>
      </c>
      <c r="C171" s="34">
        <v>74.87</v>
      </c>
      <c r="D171" s="34">
        <v>74.87</v>
      </c>
      <c r="E171" s="34">
        <v>40.232999999999997</v>
      </c>
      <c r="F171" s="34">
        <v>0.35099999999999998</v>
      </c>
      <c r="G171" s="34">
        <v>1.3939999999999999</v>
      </c>
      <c r="H171" s="34">
        <v>30.952000000000002</v>
      </c>
      <c r="I171" s="34">
        <v>12.223000000000001</v>
      </c>
      <c r="J171" s="34">
        <v>1.478</v>
      </c>
      <c r="K171" s="34">
        <v>3.59</v>
      </c>
      <c r="L171" s="34">
        <v>261.71800000000002</v>
      </c>
    </row>
    <row r="172" spans="1:12" x14ac:dyDescent="0.25">
      <c r="A172" s="34" t="s">
        <v>284</v>
      </c>
      <c r="B172" s="34">
        <v>28.044</v>
      </c>
      <c r="C172" s="34">
        <v>78.274000000000001</v>
      </c>
      <c r="D172" s="34">
        <v>78.274000000000001</v>
      </c>
      <c r="E172" s="34">
        <v>38.484000000000002</v>
      </c>
      <c r="F172" s="34">
        <v>0.33500000000000002</v>
      </c>
      <c r="G172" s="34">
        <v>1.333</v>
      </c>
      <c r="H172" s="34">
        <v>29.606000000000002</v>
      </c>
      <c r="I172" s="34">
        <v>11.691000000000001</v>
      </c>
      <c r="J172" s="34">
        <v>1.4139999999999999</v>
      </c>
      <c r="K172" s="34">
        <v>3.4340000000000002</v>
      </c>
      <c r="L172" s="34">
        <v>266.041</v>
      </c>
    </row>
    <row r="173" spans="1:12" x14ac:dyDescent="0.25">
      <c r="A173" s="34" t="s">
        <v>285</v>
      </c>
      <c r="B173" s="34">
        <v>29.263999999999999</v>
      </c>
      <c r="C173" s="34">
        <v>81.677000000000007</v>
      </c>
      <c r="D173" s="34">
        <v>81.677000000000007</v>
      </c>
      <c r="E173" s="34">
        <v>36.881</v>
      </c>
      <c r="F173" s="34">
        <v>0.32100000000000001</v>
      </c>
      <c r="G173" s="34">
        <v>1.278</v>
      </c>
      <c r="H173" s="34">
        <v>28.373000000000001</v>
      </c>
      <c r="I173" s="34">
        <v>11.204000000000001</v>
      </c>
      <c r="J173" s="34">
        <v>1.355</v>
      </c>
      <c r="K173" s="34">
        <v>3.2909999999999999</v>
      </c>
      <c r="L173" s="34">
        <v>270.67500000000001</v>
      </c>
    </row>
    <row r="174" spans="1:12" x14ac:dyDescent="0.25">
      <c r="A174" s="34" t="s">
        <v>286</v>
      </c>
      <c r="B174" s="34">
        <v>30.483000000000001</v>
      </c>
      <c r="C174" s="34">
        <v>85.08</v>
      </c>
      <c r="D174" s="34">
        <v>85.08</v>
      </c>
      <c r="E174" s="34">
        <v>35.405000000000001</v>
      </c>
      <c r="F174" s="34">
        <v>0.309</v>
      </c>
      <c r="G174" s="34">
        <v>1.2270000000000001</v>
      </c>
      <c r="H174" s="34">
        <v>27.238</v>
      </c>
      <c r="I174" s="34">
        <v>10.756</v>
      </c>
      <c r="J174" s="34">
        <v>1.3009999999999999</v>
      </c>
      <c r="K174" s="34">
        <v>3.1589999999999998</v>
      </c>
      <c r="L174" s="34">
        <v>275.57799999999997</v>
      </c>
    </row>
    <row r="175" spans="1:12" x14ac:dyDescent="0.25">
      <c r="A175" s="34" t="s">
        <v>287</v>
      </c>
      <c r="B175" s="34">
        <v>31.702000000000002</v>
      </c>
      <c r="C175" s="34">
        <v>88.483000000000004</v>
      </c>
      <c r="D175" s="34">
        <v>88.483000000000004</v>
      </c>
      <c r="E175" s="34">
        <v>34.043999999999997</v>
      </c>
      <c r="F175" s="34">
        <v>0.29699999999999999</v>
      </c>
      <c r="G175" s="34">
        <v>1.18</v>
      </c>
      <c r="H175" s="34">
        <v>26.19</v>
      </c>
      <c r="I175" s="34">
        <v>10.342000000000001</v>
      </c>
      <c r="J175" s="34">
        <v>1.2509999999999999</v>
      </c>
      <c r="K175" s="34">
        <v>3.0379999999999998</v>
      </c>
      <c r="L175" s="34">
        <v>280.721</v>
      </c>
    </row>
    <row r="176" spans="1:12" x14ac:dyDescent="0.25">
      <c r="A176" s="34" t="s">
        <v>288</v>
      </c>
      <c r="B176" s="34">
        <v>32.921999999999997</v>
      </c>
      <c r="C176" s="34">
        <v>91.885999999999996</v>
      </c>
      <c r="D176" s="34">
        <v>91.885999999999996</v>
      </c>
      <c r="E176" s="34">
        <v>32.783000000000001</v>
      </c>
      <c r="F176" s="34">
        <v>0.28599999999999998</v>
      </c>
      <c r="G176" s="34">
        <v>1.1359999999999999</v>
      </c>
      <c r="H176" s="34">
        <v>25.22</v>
      </c>
      <c r="I176" s="34">
        <v>9.9589999999999996</v>
      </c>
      <c r="J176" s="34">
        <v>1.204</v>
      </c>
      <c r="K176" s="34">
        <v>2.9249999999999998</v>
      </c>
      <c r="L176" s="34">
        <v>286.07799999999997</v>
      </c>
    </row>
    <row r="177" spans="1:12" x14ac:dyDescent="0.25">
      <c r="A177" s="34" t="s">
        <v>289</v>
      </c>
      <c r="B177" s="34">
        <v>34.140999999999998</v>
      </c>
      <c r="C177" s="34">
        <v>95.29</v>
      </c>
      <c r="D177" s="34">
        <v>95.29</v>
      </c>
      <c r="E177" s="34">
        <v>31.611999999999998</v>
      </c>
      <c r="F177" s="34">
        <v>0.27500000000000002</v>
      </c>
      <c r="G177" s="34">
        <v>1.095</v>
      </c>
      <c r="H177" s="34">
        <v>24.32</v>
      </c>
      <c r="I177" s="34">
        <v>9.6039999999999992</v>
      </c>
      <c r="J177" s="34">
        <v>1.161</v>
      </c>
      <c r="K177" s="34">
        <v>2.8210000000000002</v>
      </c>
      <c r="L177" s="34">
        <v>291.62700000000001</v>
      </c>
    </row>
    <row r="178" spans="1:12" x14ac:dyDescent="0.25">
      <c r="A178" s="34"/>
      <c r="B178" s="35" t="s">
        <v>374</v>
      </c>
      <c r="C178" s="36"/>
      <c r="D178" s="36"/>
      <c r="E178" s="36"/>
      <c r="F178" s="36"/>
      <c r="G178" s="36"/>
      <c r="H178" s="36"/>
      <c r="I178" s="36"/>
      <c r="J178" s="36"/>
      <c r="K178" s="36"/>
      <c r="L178" s="36"/>
    </row>
    <row r="179" spans="1:12" x14ac:dyDescent="0.25">
      <c r="A179" s="34" t="s">
        <v>318</v>
      </c>
      <c r="B179" s="34">
        <v>1.2190000000000001</v>
      </c>
      <c r="C179" s="34">
        <v>4.0839999999999996</v>
      </c>
      <c r="D179" s="34">
        <v>4.0839999999999996</v>
      </c>
      <c r="E179" s="34">
        <v>1062.1610000000001</v>
      </c>
      <c r="F179" s="34">
        <v>7.7140000000000004</v>
      </c>
      <c r="G179" s="34">
        <v>30.67</v>
      </c>
      <c r="H179" s="34">
        <v>680.94899999999996</v>
      </c>
      <c r="I179" s="34">
        <v>268.90100000000001</v>
      </c>
      <c r="J179" s="34">
        <v>32.518000000000001</v>
      </c>
      <c r="K179" s="34">
        <v>78.986999999999995</v>
      </c>
      <c r="L179" s="34">
        <v>2059.7820000000002</v>
      </c>
    </row>
    <row r="180" spans="1:12" x14ac:dyDescent="0.25">
      <c r="A180" s="34" t="s">
        <v>319</v>
      </c>
      <c r="B180" s="34">
        <v>2.4390000000000001</v>
      </c>
      <c r="C180" s="34">
        <v>8.1679999999999993</v>
      </c>
      <c r="D180" s="34">
        <v>8.1679999999999993</v>
      </c>
      <c r="E180" s="34">
        <v>531.08100000000002</v>
      </c>
      <c r="F180" s="34">
        <v>3.8570000000000002</v>
      </c>
      <c r="G180" s="34">
        <v>15.335000000000001</v>
      </c>
      <c r="H180" s="34">
        <v>340.47500000000002</v>
      </c>
      <c r="I180" s="34">
        <v>134.45099999999999</v>
      </c>
      <c r="J180" s="34">
        <v>16.259</v>
      </c>
      <c r="K180" s="34">
        <v>39.493000000000002</v>
      </c>
      <c r="L180" s="34">
        <v>1043.9739999999999</v>
      </c>
    </row>
    <row r="181" spans="1:12" x14ac:dyDescent="0.25">
      <c r="A181" s="34" t="s">
        <v>320</v>
      </c>
      <c r="B181" s="34">
        <v>3.6579999999999999</v>
      </c>
      <c r="C181" s="34">
        <v>12.252000000000001</v>
      </c>
      <c r="D181" s="34">
        <v>12.252000000000001</v>
      </c>
      <c r="E181" s="34">
        <v>354.05399999999997</v>
      </c>
      <c r="F181" s="34">
        <v>2.5710000000000002</v>
      </c>
      <c r="G181" s="34">
        <v>10.223000000000001</v>
      </c>
      <c r="H181" s="34">
        <v>226.983</v>
      </c>
      <c r="I181" s="34">
        <v>89.634</v>
      </c>
      <c r="J181" s="34">
        <v>10.839</v>
      </c>
      <c r="K181" s="34">
        <v>26.329000000000001</v>
      </c>
      <c r="L181" s="34">
        <v>711.62699999999995</v>
      </c>
    </row>
    <row r="182" spans="1:12" x14ac:dyDescent="0.25">
      <c r="A182" s="34" t="s">
        <v>321</v>
      </c>
      <c r="B182" s="34">
        <v>4.8769999999999998</v>
      </c>
      <c r="C182" s="34">
        <v>16.335000000000001</v>
      </c>
      <c r="D182" s="34">
        <v>16.335000000000001</v>
      </c>
      <c r="E182" s="34">
        <v>265.54000000000002</v>
      </c>
      <c r="F182" s="34">
        <v>1.9279999999999999</v>
      </c>
      <c r="G182" s="34">
        <v>7.6669999999999998</v>
      </c>
      <c r="H182" s="34">
        <v>170.23699999999999</v>
      </c>
      <c r="I182" s="34">
        <v>67.224999999999994</v>
      </c>
      <c r="J182" s="34">
        <v>8.1300000000000008</v>
      </c>
      <c r="K182" s="34">
        <v>19.747</v>
      </c>
      <c r="L182" s="34">
        <v>550.14400000000001</v>
      </c>
    </row>
    <row r="183" spans="1:12" x14ac:dyDescent="0.25">
      <c r="A183" s="34" t="s">
        <v>322</v>
      </c>
      <c r="B183" s="34">
        <v>6.0970000000000004</v>
      </c>
      <c r="C183" s="34">
        <v>20.419</v>
      </c>
      <c r="D183" s="34">
        <v>20.419</v>
      </c>
      <c r="E183" s="34">
        <v>212.43199999999999</v>
      </c>
      <c r="F183" s="34">
        <v>1.5429999999999999</v>
      </c>
      <c r="G183" s="34">
        <v>6.1340000000000003</v>
      </c>
      <c r="H183" s="34">
        <v>136.19</v>
      </c>
      <c r="I183" s="34">
        <v>53.78</v>
      </c>
      <c r="J183" s="34">
        <v>6.5039999999999996</v>
      </c>
      <c r="K183" s="34">
        <v>15.797000000000001</v>
      </c>
      <c r="L183" s="34">
        <v>457.01400000000001</v>
      </c>
    </row>
    <row r="184" spans="1:12" x14ac:dyDescent="0.25">
      <c r="A184" s="34" t="s">
        <v>323</v>
      </c>
      <c r="B184" s="34">
        <v>7.3159999999999998</v>
      </c>
      <c r="C184" s="34">
        <v>24.503</v>
      </c>
      <c r="D184" s="34">
        <v>24.503</v>
      </c>
      <c r="E184" s="34">
        <v>177.02699999999999</v>
      </c>
      <c r="F184" s="34">
        <v>1.286</v>
      </c>
      <c r="G184" s="34">
        <v>5.1120000000000001</v>
      </c>
      <c r="H184" s="34">
        <v>113.492</v>
      </c>
      <c r="I184" s="34">
        <v>44.817</v>
      </c>
      <c r="J184" s="34">
        <v>5.42</v>
      </c>
      <c r="K184" s="34">
        <v>13.164</v>
      </c>
      <c r="L184" s="34">
        <v>398.05599999999998</v>
      </c>
    </row>
    <row r="185" spans="1:12" x14ac:dyDescent="0.25">
      <c r="A185" s="34" t="s">
        <v>324</v>
      </c>
      <c r="B185" s="34">
        <v>8.5350000000000001</v>
      </c>
      <c r="C185" s="34">
        <v>28.587</v>
      </c>
      <c r="D185" s="34">
        <v>28.587</v>
      </c>
      <c r="E185" s="34">
        <v>151.73699999999999</v>
      </c>
      <c r="F185" s="34">
        <v>1.1020000000000001</v>
      </c>
      <c r="G185" s="34">
        <v>4.3810000000000002</v>
      </c>
      <c r="H185" s="34">
        <v>97.278000000000006</v>
      </c>
      <c r="I185" s="34">
        <v>38.414000000000001</v>
      </c>
      <c r="J185" s="34">
        <v>4.6449999999999996</v>
      </c>
      <c r="K185" s="34">
        <v>11.284000000000001</v>
      </c>
      <c r="L185" s="34">
        <v>358.62099999999998</v>
      </c>
    </row>
    <row r="186" spans="1:12" x14ac:dyDescent="0.25">
      <c r="A186" s="34" t="s">
        <v>325</v>
      </c>
      <c r="B186" s="34">
        <v>9.7550000000000008</v>
      </c>
      <c r="C186" s="34">
        <v>32.670999999999999</v>
      </c>
      <c r="D186" s="34">
        <v>32.670999999999999</v>
      </c>
      <c r="E186" s="34">
        <v>132.77000000000001</v>
      </c>
      <c r="F186" s="34">
        <v>0.96399999999999997</v>
      </c>
      <c r="G186" s="34">
        <v>3.8340000000000001</v>
      </c>
      <c r="H186" s="34">
        <v>85.119</v>
      </c>
      <c r="I186" s="34">
        <v>33.613</v>
      </c>
      <c r="J186" s="34">
        <v>4.0650000000000004</v>
      </c>
      <c r="K186" s="34">
        <v>9.8729999999999993</v>
      </c>
      <c r="L186" s="34">
        <v>331.39699999999999</v>
      </c>
    </row>
    <row r="187" spans="1:12" x14ac:dyDescent="0.25">
      <c r="A187" s="34" t="s">
        <v>326</v>
      </c>
      <c r="B187" s="34">
        <v>10.974</v>
      </c>
      <c r="C187" s="34">
        <v>36.755000000000003</v>
      </c>
      <c r="D187" s="34">
        <v>36.755000000000003</v>
      </c>
      <c r="E187" s="34">
        <v>118.018</v>
      </c>
      <c r="F187" s="34">
        <v>0.85699999999999998</v>
      </c>
      <c r="G187" s="34">
        <v>3.4079999999999999</v>
      </c>
      <c r="H187" s="34">
        <v>75.661000000000001</v>
      </c>
      <c r="I187" s="34">
        <v>29.878</v>
      </c>
      <c r="J187" s="34">
        <v>3.613</v>
      </c>
      <c r="K187" s="34">
        <v>8.7759999999999998</v>
      </c>
      <c r="L187" s="34">
        <v>312.30599999999998</v>
      </c>
    </row>
    <row r="188" spans="1:12" x14ac:dyDescent="0.25">
      <c r="A188" s="34" t="s">
        <v>299</v>
      </c>
      <c r="B188" s="34">
        <v>12.193</v>
      </c>
      <c r="C188" s="34">
        <v>40.838000000000001</v>
      </c>
      <c r="D188" s="34">
        <v>40.838000000000001</v>
      </c>
      <c r="E188" s="34">
        <v>106.21599999999999</v>
      </c>
      <c r="F188" s="34">
        <v>0.77100000000000002</v>
      </c>
      <c r="G188" s="34">
        <v>3.0670000000000002</v>
      </c>
      <c r="H188" s="34">
        <v>68.094999999999999</v>
      </c>
      <c r="I188" s="34">
        <v>26.89</v>
      </c>
      <c r="J188" s="34">
        <v>3.2519999999999998</v>
      </c>
      <c r="K188" s="34">
        <v>7.899</v>
      </c>
      <c r="L188" s="34">
        <v>298.90800000000002</v>
      </c>
    </row>
    <row r="189" spans="1:12" x14ac:dyDescent="0.25">
      <c r="A189" s="34" t="s">
        <v>300</v>
      </c>
      <c r="B189" s="34">
        <v>13.412000000000001</v>
      </c>
      <c r="C189" s="34">
        <v>44.921999999999997</v>
      </c>
      <c r="D189" s="34">
        <v>44.921999999999997</v>
      </c>
      <c r="E189" s="34">
        <v>96.56</v>
      </c>
      <c r="F189" s="34">
        <v>0.70099999999999996</v>
      </c>
      <c r="G189" s="34">
        <v>2.7879999999999998</v>
      </c>
      <c r="H189" s="34">
        <v>61.904000000000003</v>
      </c>
      <c r="I189" s="34">
        <v>24.446000000000002</v>
      </c>
      <c r="J189" s="34">
        <v>2.956</v>
      </c>
      <c r="K189" s="34">
        <v>7.181</v>
      </c>
      <c r="L189" s="34">
        <v>289.65499999999997</v>
      </c>
    </row>
    <row r="190" spans="1:12" x14ac:dyDescent="0.25">
      <c r="A190" s="34" t="s">
        <v>301</v>
      </c>
      <c r="B190" s="34">
        <v>14.632</v>
      </c>
      <c r="C190" s="34">
        <v>49.006</v>
      </c>
      <c r="D190" s="34">
        <v>49.006</v>
      </c>
      <c r="E190" s="34">
        <v>88.513000000000005</v>
      </c>
      <c r="F190" s="34">
        <v>0.64300000000000002</v>
      </c>
      <c r="G190" s="34">
        <v>2.556</v>
      </c>
      <c r="H190" s="34">
        <v>56.746000000000002</v>
      </c>
      <c r="I190" s="34">
        <v>22.408000000000001</v>
      </c>
      <c r="J190" s="34">
        <v>2.71</v>
      </c>
      <c r="K190" s="34">
        <v>6.5819999999999999</v>
      </c>
      <c r="L190" s="34">
        <v>283.51</v>
      </c>
    </row>
    <row r="191" spans="1:12" x14ac:dyDescent="0.25">
      <c r="A191" s="34" t="s">
        <v>302</v>
      </c>
      <c r="B191" s="34">
        <v>15.851000000000001</v>
      </c>
      <c r="C191" s="34">
        <v>53.09</v>
      </c>
      <c r="D191" s="34">
        <v>53.09</v>
      </c>
      <c r="E191" s="34">
        <v>81.704999999999998</v>
      </c>
      <c r="F191" s="34">
        <v>0.59299999999999997</v>
      </c>
      <c r="G191" s="34">
        <v>2.359</v>
      </c>
      <c r="H191" s="34">
        <v>52.381</v>
      </c>
      <c r="I191" s="34">
        <v>20.684999999999999</v>
      </c>
      <c r="J191" s="34">
        <v>2.5009999999999999</v>
      </c>
      <c r="K191" s="34">
        <v>6.0759999999999996</v>
      </c>
      <c r="L191" s="34">
        <v>279.75400000000002</v>
      </c>
    </row>
    <row r="192" spans="1:12" x14ac:dyDescent="0.25">
      <c r="A192" s="34" t="s">
        <v>303</v>
      </c>
      <c r="B192" s="34">
        <v>17.07</v>
      </c>
      <c r="C192" s="34">
        <v>57.173999999999999</v>
      </c>
      <c r="D192" s="34">
        <v>57.173999999999999</v>
      </c>
      <c r="E192" s="34">
        <v>75.869</v>
      </c>
      <c r="F192" s="34">
        <v>0.55100000000000005</v>
      </c>
      <c r="G192" s="34">
        <v>2.1909999999999998</v>
      </c>
      <c r="H192" s="34">
        <v>48.639000000000003</v>
      </c>
      <c r="I192" s="34">
        <v>19.207000000000001</v>
      </c>
      <c r="J192" s="34">
        <v>2.323</v>
      </c>
      <c r="K192" s="34">
        <v>5.6420000000000003</v>
      </c>
      <c r="L192" s="34">
        <v>277.875</v>
      </c>
    </row>
    <row r="193" spans="1:12" x14ac:dyDescent="0.25">
      <c r="A193" s="34" t="s">
        <v>304</v>
      </c>
      <c r="B193" s="34">
        <v>18.29</v>
      </c>
      <c r="C193" s="34">
        <v>61.258000000000003</v>
      </c>
      <c r="D193" s="34">
        <v>61.258000000000003</v>
      </c>
      <c r="E193" s="34">
        <v>70.811000000000007</v>
      </c>
      <c r="F193" s="34">
        <v>0.51400000000000001</v>
      </c>
      <c r="G193" s="34">
        <v>2.0449999999999999</v>
      </c>
      <c r="H193" s="34">
        <v>45.396999999999998</v>
      </c>
      <c r="I193" s="34">
        <v>17.927</v>
      </c>
      <c r="J193" s="34">
        <v>2.1680000000000001</v>
      </c>
      <c r="K193" s="34">
        <v>5.266</v>
      </c>
      <c r="L193" s="34">
        <v>277.5</v>
      </c>
    </row>
    <row r="194" spans="1:12" x14ac:dyDescent="0.25">
      <c r="A194" s="34" t="s">
        <v>305</v>
      </c>
      <c r="B194" s="34">
        <v>19.509</v>
      </c>
      <c r="C194" s="34">
        <v>65.340999999999994</v>
      </c>
      <c r="D194" s="34">
        <v>65.340999999999994</v>
      </c>
      <c r="E194" s="34">
        <v>66.385000000000005</v>
      </c>
      <c r="F194" s="34">
        <v>0.48199999999999998</v>
      </c>
      <c r="G194" s="34">
        <v>1.917</v>
      </c>
      <c r="H194" s="34">
        <v>42.558999999999997</v>
      </c>
      <c r="I194" s="34">
        <v>16.806000000000001</v>
      </c>
      <c r="J194" s="34">
        <v>2.032</v>
      </c>
      <c r="K194" s="34">
        <v>4.9370000000000003</v>
      </c>
      <c r="L194" s="34">
        <v>278.33999999999997</v>
      </c>
    </row>
    <row r="195" spans="1:12" x14ac:dyDescent="0.25">
      <c r="A195" s="34" t="s">
        <v>306</v>
      </c>
      <c r="B195" s="34">
        <v>20.728000000000002</v>
      </c>
      <c r="C195" s="34">
        <v>69.424999999999997</v>
      </c>
      <c r="D195" s="34">
        <v>69.424999999999997</v>
      </c>
      <c r="E195" s="34">
        <v>62.48</v>
      </c>
      <c r="F195" s="34">
        <v>0.45400000000000001</v>
      </c>
      <c r="G195" s="34">
        <v>1.804</v>
      </c>
      <c r="H195" s="34">
        <v>40.055999999999997</v>
      </c>
      <c r="I195" s="34">
        <v>15.818</v>
      </c>
      <c r="J195" s="34">
        <v>1.913</v>
      </c>
      <c r="K195" s="34">
        <v>4.6459999999999999</v>
      </c>
      <c r="L195" s="34">
        <v>280.19</v>
      </c>
    </row>
    <row r="196" spans="1:12" x14ac:dyDescent="0.25">
      <c r="A196" s="34" t="s">
        <v>307</v>
      </c>
      <c r="B196" s="34">
        <v>21.948</v>
      </c>
      <c r="C196" s="34">
        <v>73.509</v>
      </c>
      <c r="D196" s="34">
        <v>73.509</v>
      </c>
      <c r="E196" s="34">
        <v>59.009</v>
      </c>
      <c r="F196" s="34">
        <v>0.42899999999999999</v>
      </c>
      <c r="G196" s="34">
        <v>1.704</v>
      </c>
      <c r="H196" s="34">
        <v>37.831000000000003</v>
      </c>
      <c r="I196" s="34">
        <v>14.939</v>
      </c>
      <c r="J196" s="34">
        <v>1.8069999999999999</v>
      </c>
      <c r="K196" s="34">
        <v>4.3879999999999999</v>
      </c>
      <c r="L196" s="34">
        <v>282.87799999999999</v>
      </c>
    </row>
    <row r="197" spans="1:12" x14ac:dyDescent="0.25">
      <c r="A197" s="34" t="s">
        <v>308</v>
      </c>
      <c r="B197" s="34">
        <v>23.167000000000002</v>
      </c>
      <c r="C197" s="34">
        <v>77.593000000000004</v>
      </c>
      <c r="D197" s="34">
        <v>77.593000000000004</v>
      </c>
      <c r="E197" s="34">
        <v>55.902999999999999</v>
      </c>
      <c r="F197" s="34">
        <v>0.40600000000000003</v>
      </c>
      <c r="G197" s="34">
        <v>1.6140000000000001</v>
      </c>
      <c r="H197" s="34">
        <v>35.838999999999999</v>
      </c>
      <c r="I197" s="34">
        <v>14.153</v>
      </c>
      <c r="J197" s="34">
        <v>1.7110000000000001</v>
      </c>
      <c r="K197" s="34">
        <v>4.157</v>
      </c>
      <c r="L197" s="34">
        <v>286.26799999999997</v>
      </c>
    </row>
    <row r="198" spans="1:12" x14ac:dyDescent="0.25">
      <c r="A198" s="34" t="s">
        <v>309</v>
      </c>
      <c r="B198" s="34">
        <v>24.385999999999999</v>
      </c>
      <c r="C198" s="34">
        <v>81.677000000000007</v>
      </c>
      <c r="D198" s="34">
        <v>81.677000000000007</v>
      </c>
      <c r="E198" s="34">
        <v>53.107999999999997</v>
      </c>
      <c r="F198" s="34">
        <v>0.38600000000000001</v>
      </c>
      <c r="G198" s="34">
        <v>1.5329999999999999</v>
      </c>
      <c r="H198" s="34">
        <v>34.046999999999997</v>
      </c>
      <c r="I198" s="34">
        <v>13.445</v>
      </c>
      <c r="J198" s="34">
        <v>1.6259999999999999</v>
      </c>
      <c r="K198" s="34">
        <v>3.9489999999999998</v>
      </c>
      <c r="L198" s="34">
        <v>290.25900000000001</v>
      </c>
    </row>
    <row r="199" spans="1:12" x14ac:dyDescent="0.25">
      <c r="A199" s="34" t="s">
        <v>310</v>
      </c>
      <c r="B199" s="34">
        <v>25.606000000000002</v>
      </c>
      <c r="C199" s="34">
        <v>85.760999999999996</v>
      </c>
      <c r="D199" s="34">
        <v>85.760999999999996</v>
      </c>
      <c r="E199" s="34">
        <v>50.579000000000001</v>
      </c>
      <c r="F199" s="34">
        <v>0.36699999999999999</v>
      </c>
      <c r="G199" s="34">
        <v>1.46</v>
      </c>
      <c r="H199" s="34">
        <v>32.426000000000002</v>
      </c>
      <c r="I199" s="34">
        <v>12.805</v>
      </c>
      <c r="J199" s="34">
        <v>1.548</v>
      </c>
      <c r="K199" s="34">
        <v>3.7610000000000001</v>
      </c>
      <c r="L199" s="34">
        <v>294.76499999999999</v>
      </c>
    </row>
    <row r="200" spans="1:12" x14ac:dyDescent="0.25">
      <c r="A200" s="34" t="s">
        <v>311</v>
      </c>
      <c r="B200" s="34">
        <v>26.824999999999999</v>
      </c>
      <c r="C200" s="34">
        <v>89.843999999999994</v>
      </c>
      <c r="D200" s="34">
        <v>89.843999999999994</v>
      </c>
      <c r="E200" s="34">
        <v>48.28</v>
      </c>
      <c r="F200" s="34">
        <v>0.35099999999999998</v>
      </c>
      <c r="G200" s="34">
        <v>1.3939999999999999</v>
      </c>
      <c r="H200" s="34">
        <v>30.952000000000002</v>
      </c>
      <c r="I200" s="34">
        <v>12.223000000000001</v>
      </c>
      <c r="J200" s="34">
        <v>1.478</v>
      </c>
      <c r="K200" s="34">
        <v>3.59</v>
      </c>
      <c r="L200" s="34">
        <v>299.71300000000002</v>
      </c>
    </row>
    <row r="201" spans="1:12" x14ac:dyDescent="0.25">
      <c r="A201" s="34" t="s">
        <v>312</v>
      </c>
      <c r="B201" s="34">
        <v>28.044</v>
      </c>
      <c r="C201" s="34">
        <v>93.927999999999997</v>
      </c>
      <c r="D201" s="34">
        <v>93.927999999999997</v>
      </c>
      <c r="E201" s="34">
        <v>46.180999999999997</v>
      </c>
      <c r="F201" s="34">
        <v>0.33500000000000002</v>
      </c>
      <c r="G201" s="34">
        <v>1.333</v>
      </c>
      <c r="H201" s="34">
        <v>29.606000000000002</v>
      </c>
      <c r="I201" s="34">
        <v>11.691000000000001</v>
      </c>
      <c r="J201" s="34">
        <v>1.4139999999999999</v>
      </c>
      <c r="K201" s="34">
        <v>3.4340000000000002</v>
      </c>
      <c r="L201" s="34">
        <v>305.04599999999999</v>
      </c>
    </row>
    <row r="202" spans="1:12" x14ac:dyDescent="0.25">
      <c r="A202" s="34" t="s">
        <v>313</v>
      </c>
      <c r="B202" s="34">
        <v>29.263999999999999</v>
      </c>
      <c r="C202" s="34">
        <v>98.012</v>
      </c>
      <c r="D202" s="34">
        <v>98.012</v>
      </c>
      <c r="E202" s="34">
        <v>44.256999999999998</v>
      </c>
      <c r="F202" s="34">
        <v>0.32100000000000001</v>
      </c>
      <c r="G202" s="34">
        <v>1.278</v>
      </c>
      <c r="H202" s="34">
        <v>28.373000000000001</v>
      </c>
      <c r="I202" s="34">
        <v>11.204000000000001</v>
      </c>
      <c r="J202" s="34">
        <v>1.355</v>
      </c>
      <c r="K202" s="34">
        <v>3.2909999999999999</v>
      </c>
      <c r="L202" s="34">
        <v>310.721</v>
      </c>
    </row>
    <row r="203" spans="1:12" x14ac:dyDescent="0.25">
      <c r="A203" s="34" t="s">
        <v>314</v>
      </c>
      <c r="B203" s="34">
        <v>30.483000000000001</v>
      </c>
      <c r="C203" s="34">
        <v>102.096</v>
      </c>
      <c r="D203" s="34">
        <v>102.096</v>
      </c>
      <c r="E203" s="34">
        <v>42.485999999999997</v>
      </c>
      <c r="F203" s="34">
        <v>0.309</v>
      </c>
      <c r="G203" s="34">
        <v>1.2270000000000001</v>
      </c>
      <c r="H203" s="34">
        <v>27.238</v>
      </c>
      <c r="I203" s="34">
        <v>10.756</v>
      </c>
      <c r="J203" s="34">
        <v>1.3009999999999999</v>
      </c>
      <c r="K203" s="34">
        <v>3.1589999999999998</v>
      </c>
      <c r="L203" s="34">
        <v>316.69099999999997</v>
      </c>
    </row>
    <row r="204" spans="1:12" x14ac:dyDescent="0.25">
      <c r="A204" s="34" t="s">
        <v>315</v>
      </c>
      <c r="B204" s="34">
        <v>31.702000000000002</v>
      </c>
      <c r="C204" s="34">
        <v>106.18</v>
      </c>
      <c r="D204" s="34">
        <v>106.18</v>
      </c>
      <c r="E204" s="34">
        <v>40.851999999999997</v>
      </c>
      <c r="F204" s="34">
        <v>0.29699999999999999</v>
      </c>
      <c r="G204" s="34">
        <v>1.18</v>
      </c>
      <c r="H204" s="34">
        <v>26.19</v>
      </c>
      <c r="I204" s="34">
        <v>10.342000000000001</v>
      </c>
      <c r="J204" s="34">
        <v>1.2509999999999999</v>
      </c>
      <c r="K204" s="34">
        <v>3.0379999999999998</v>
      </c>
      <c r="L204" s="34">
        <v>322.923</v>
      </c>
    </row>
    <row r="205" spans="1:12" x14ac:dyDescent="0.25">
      <c r="A205" s="34" t="s">
        <v>316</v>
      </c>
      <c r="B205" s="34">
        <v>32.921999999999997</v>
      </c>
      <c r="C205" s="34">
        <v>110.264</v>
      </c>
      <c r="D205" s="34">
        <v>110.264</v>
      </c>
      <c r="E205" s="34">
        <v>39.338999999999999</v>
      </c>
      <c r="F205" s="34">
        <v>0.28599999999999998</v>
      </c>
      <c r="G205" s="34">
        <v>1.1359999999999999</v>
      </c>
      <c r="H205" s="34">
        <v>25.22</v>
      </c>
      <c r="I205" s="34">
        <v>9.9589999999999996</v>
      </c>
      <c r="J205" s="34">
        <v>1.204</v>
      </c>
      <c r="K205" s="34">
        <v>2.9249999999999998</v>
      </c>
      <c r="L205" s="34">
        <v>329.39</v>
      </c>
    </row>
    <row r="206" spans="1:12" x14ac:dyDescent="0.25">
      <c r="A206" s="34" t="s">
        <v>317</v>
      </c>
      <c r="B206" s="34">
        <v>34.140999999999998</v>
      </c>
      <c r="C206" s="34">
        <v>114.348</v>
      </c>
      <c r="D206" s="34">
        <v>114.348</v>
      </c>
      <c r="E206" s="34">
        <v>37.933999999999997</v>
      </c>
      <c r="F206" s="34">
        <v>0.27500000000000002</v>
      </c>
      <c r="G206" s="34">
        <v>1.095</v>
      </c>
      <c r="H206" s="34">
        <v>24.32</v>
      </c>
      <c r="I206" s="34">
        <v>9.6039999999999992</v>
      </c>
      <c r="J206" s="34">
        <v>1.161</v>
      </c>
      <c r="K206" s="34">
        <v>2.8210000000000002</v>
      </c>
      <c r="L206" s="34">
        <v>336.065</v>
      </c>
    </row>
    <row r="207" spans="1:12" x14ac:dyDescent="0.25">
      <c r="A207" s="34"/>
      <c r="B207" s="35" t="s">
        <v>375</v>
      </c>
      <c r="C207" s="36"/>
      <c r="D207" s="36"/>
      <c r="E207" s="36"/>
      <c r="F207" s="36"/>
      <c r="G207" s="36"/>
      <c r="H207" s="36"/>
      <c r="I207" s="36"/>
      <c r="J207" s="36"/>
      <c r="K207" s="36"/>
      <c r="L207" s="36"/>
    </row>
    <row r="208" spans="1:12" x14ac:dyDescent="0.25">
      <c r="A208" s="34" t="s">
        <v>346</v>
      </c>
      <c r="B208" s="34">
        <v>1.2190000000000001</v>
      </c>
      <c r="C208" s="34">
        <v>4.3559999999999999</v>
      </c>
      <c r="D208" s="34">
        <v>4.3559999999999999</v>
      </c>
      <c r="E208" s="34">
        <v>1132.972</v>
      </c>
      <c r="F208" s="34">
        <v>7.7140000000000004</v>
      </c>
      <c r="G208" s="34">
        <v>30.67</v>
      </c>
      <c r="H208" s="34">
        <v>680.94899999999996</v>
      </c>
      <c r="I208" s="34">
        <v>268.90100000000001</v>
      </c>
      <c r="J208" s="34">
        <v>32.518000000000001</v>
      </c>
      <c r="K208" s="34">
        <v>78.986999999999995</v>
      </c>
      <c r="L208" s="34">
        <v>2131.1370000000002</v>
      </c>
    </row>
    <row r="209" spans="1:12" x14ac:dyDescent="0.25">
      <c r="A209" s="34" t="s">
        <v>347</v>
      </c>
      <c r="B209" s="34">
        <v>2.4390000000000001</v>
      </c>
      <c r="C209" s="34">
        <v>8.7119999999999997</v>
      </c>
      <c r="D209" s="34">
        <v>8.7119999999999997</v>
      </c>
      <c r="E209" s="34">
        <v>566.48599999999999</v>
      </c>
      <c r="F209" s="34">
        <v>3.8570000000000002</v>
      </c>
      <c r="G209" s="34">
        <v>15.335000000000001</v>
      </c>
      <c r="H209" s="34">
        <v>340.47500000000002</v>
      </c>
      <c r="I209" s="34">
        <v>134.45099999999999</v>
      </c>
      <c r="J209" s="34">
        <v>16.259</v>
      </c>
      <c r="K209" s="34">
        <v>39.493000000000002</v>
      </c>
      <c r="L209" s="34">
        <v>1080.4670000000001</v>
      </c>
    </row>
    <row r="210" spans="1:12" x14ac:dyDescent="0.25">
      <c r="A210" s="34" t="s">
        <v>348</v>
      </c>
      <c r="B210" s="34">
        <v>3.6579999999999999</v>
      </c>
      <c r="C210" s="34">
        <v>13.068</v>
      </c>
      <c r="D210" s="34">
        <v>13.068</v>
      </c>
      <c r="E210" s="34">
        <v>377.65699999999998</v>
      </c>
      <c r="F210" s="34">
        <v>2.5710000000000002</v>
      </c>
      <c r="G210" s="34">
        <v>10.223000000000001</v>
      </c>
      <c r="H210" s="34">
        <v>226.983</v>
      </c>
      <c r="I210" s="34">
        <v>89.634</v>
      </c>
      <c r="J210" s="34">
        <v>10.839</v>
      </c>
      <c r="K210" s="34">
        <v>26.329000000000001</v>
      </c>
      <c r="L210" s="34">
        <v>736.86199999999997</v>
      </c>
    </row>
    <row r="211" spans="1:12" x14ac:dyDescent="0.25">
      <c r="A211" s="34" t="s">
        <v>349</v>
      </c>
      <c r="B211" s="34">
        <v>4.8769999999999998</v>
      </c>
      <c r="C211" s="34">
        <v>17.423999999999999</v>
      </c>
      <c r="D211" s="34">
        <v>17.423999999999999</v>
      </c>
      <c r="E211" s="34">
        <v>283.24299999999999</v>
      </c>
      <c r="F211" s="34">
        <v>1.9279999999999999</v>
      </c>
      <c r="G211" s="34">
        <v>7.6669999999999998</v>
      </c>
      <c r="H211" s="34">
        <v>170.23699999999999</v>
      </c>
      <c r="I211" s="34">
        <v>67.224999999999994</v>
      </c>
      <c r="J211" s="34">
        <v>8.1300000000000008</v>
      </c>
      <c r="K211" s="34">
        <v>19.747</v>
      </c>
      <c r="L211" s="34">
        <v>570.02499999999998</v>
      </c>
    </row>
    <row r="212" spans="1:12" x14ac:dyDescent="0.25">
      <c r="A212" s="34" t="s">
        <v>350</v>
      </c>
      <c r="B212" s="34">
        <v>6.0970000000000004</v>
      </c>
      <c r="C212" s="34">
        <v>21.78</v>
      </c>
      <c r="D212" s="34">
        <v>21.78</v>
      </c>
      <c r="E212" s="34">
        <v>226.59399999999999</v>
      </c>
      <c r="F212" s="34">
        <v>1.5429999999999999</v>
      </c>
      <c r="G212" s="34">
        <v>6.1340000000000003</v>
      </c>
      <c r="H212" s="34">
        <v>136.19</v>
      </c>
      <c r="I212" s="34">
        <v>53.78</v>
      </c>
      <c r="J212" s="34">
        <v>6.5039999999999996</v>
      </c>
      <c r="K212" s="34">
        <v>15.797000000000001</v>
      </c>
      <c r="L212" s="34">
        <v>473.89800000000002</v>
      </c>
    </row>
    <row r="213" spans="1:12" x14ac:dyDescent="0.25">
      <c r="A213" s="34" t="s">
        <v>351</v>
      </c>
      <c r="B213" s="34">
        <v>7.3159999999999998</v>
      </c>
      <c r="C213" s="34">
        <v>26.137</v>
      </c>
      <c r="D213" s="34">
        <v>26.137</v>
      </c>
      <c r="E213" s="34">
        <v>188.82900000000001</v>
      </c>
      <c r="F213" s="34">
        <v>1.286</v>
      </c>
      <c r="G213" s="34">
        <v>5.1120000000000001</v>
      </c>
      <c r="H213" s="34">
        <v>113.492</v>
      </c>
      <c r="I213" s="34">
        <v>44.817</v>
      </c>
      <c r="J213" s="34">
        <v>5.42</v>
      </c>
      <c r="K213" s="34">
        <v>13.164</v>
      </c>
      <c r="L213" s="34">
        <v>413.12599999999998</v>
      </c>
    </row>
    <row r="214" spans="1:12" x14ac:dyDescent="0.25">
      <c r="A214" s="34" t="s">
        <v>352</v>
      </c>
      <c r="B214" s="34">
        <v>8.5350000000000001</v>
      </c>
      <c r="C214" s="34">
        <v>30.492999999999999</v>
      </c>
      <c r="D214" s="34">
        <v>30.492999999999999</v>
      </c>
      <c r="E214" s="34">
        <v>161.85300000000001</v>
      </c>
      <c r="F214" s="34">
        <v>1.1020000000000001</v>
      </c>
      <c r="G214" s="34">
        <v>4.3810000000000002</v>
      </c>
      <c r="H214" s="34">
        <v>97.278000000000006</v>
      </c>
      <c r="I214" s="34">
        <v>38.414000000000001</v>
      </c>
      <c r="J214" s="34">
        <v>4.6449999999999996</v>
      </c>
      <c r="K214" s="34">
        <v>11.284000000000001</v>
      </c>
      <c r="L214" s="34">
        <v>372.54899999999998</v>
      </c>
    </row>
    <row r="215" spans="1:12" x14ac:dyDescent="0.25">
      <c r="A215" s="34" t="s">
        <v>353</v>
      </c>
      <c r="B215" s="34">
        <v>9.7550000000000008</v>
      </c>
      <c r="C215" s="34">
        <v>34.848999999999997</v>
      </c>
      <c r="D215" s="34">
        <v>34.848999999999997</v>
      </c>
      <c r="E215" s="34">
        <v>141.62200000000001</v>
      </c>
      <c r="F215" s="34">
        <v>0.96399999999999997</v>
      </c>
      <c r="G215" s="34">
        <v>3.8340000000000001</v>
      </c>
      <c r="H215" s="34">
        <v>85.119</v>
      </c>
      <c r="I215" s="34">
        <v>33.613</v>
      </c>
      <c r="J215" s="34">
        <v>4.0650000000000004</v>
      </c>
      <c r="K215" s="34">
        <v>9.8729999999999993</v>
      </c>
      <c r="L215" s="34">
        <v>344.60500000000002</v>
      </c>
    </row>
    <row r="216" spans="1:12" x14ac:dyDescent="0.25">
      <c r="A216" s="34" t="s">
        <v>354</v>
      </c>
      <c r="B216" s="34">
        <v>10.974</v>
      </c>
      <c r="C216" s="34">
        <v>39.204999999999998</v>
      </c>
      <c r="D216" s="34">
        <v>39.204999999999998</v>
      </c>
      <c r="E216" s="34">
        <v>125.886</v>
      </c>
      <c r="F216" s="34">
        <v>0.85699999999999998</v>
      </c>
      <c r="G216" s="34">
        <v>3.4079999999999999</v>
      </c>
      <c r="H216" s="34">
        <v>75.661000000000001</v>
      </c>
      <c r="I216" s="34">
        <v>29.878</v>
      </c>
      <c r="J216" s="34">
        <v>3.613</v>
      </c>
      <c r="K216" s="34">
        <v>8.7759999999999998</v>
      </c>
      <c r="L216" s="34">
        <v>325.07400000000001</v>
      </c>
    </row>
    <row r="217" spans="1:12" x14ac:dyDescent="0.25">
      <c r="A217" s="34" t="s">
        <v>327</v>
      </c>
      <c r="B217" s="34">
        <v>12.193</v>
      </c>
      <c r="C217" s="34">
        <v>43.561</v>
      </c>
      <c r="D217" s="34">
        <v>43.561</v>
      </c>
      <c r="E217" s="34">
        <v>113.297</v>
      </c>
      <c r="F217" s="34">
        <v>0.77100000000000002</v>
      </c>
      <c r="G217" s="34">
        <v>3.0670000000000002</v>
      </c>
      <c r="H217" s="34">
        <v>68.094999999999999</v>
      </c>
      <c r="I217" s="34">
        <v>26.89</v>
      </c>
      <c r="J217" s="34">
        <v>3.2519999999999998</v>
      </c>
      <c r="K217" s="34">
        <v>7.899</v>
      </c>
      <c r="L217" s="34">
        <v>311.435</v>
      </c>
    </row>
    <row r="218" spans="1:12" x14ac:dyDescent="0.25">
      <c r="A218" s="34" t="s">
        <v>328</v>
      </c>
      <c r="B218" s="34">
        <v>13.412000000000001</v>
      </c>
      <c r="C218" s="34">
        <v>47.917000000000002</v>
      </c>
      <c r="D218" s="34">
        <v>47.917000000000002</v>
      </c>
      <c r="E218" s="34">
        <v>102.997</v>
      </c>
      <c r="F218" s="34">
        <v>0.70099999999999996</v>
      </c>
      <c r="G218" s="34">
        <v>2.7879999999999998</v>
      </c>
      <c r="H218" s="34">
        <v>61.904000000000003</v>
      </c>
      <c r="I218" s="34">
        <v>24.446000000000002</v>
      </c>
      <c r="J218" s="34">
        <v>2.956</v>
      </c>
      <c r="K218" s="34">
        <v>7.181</v>
      </c>
      <c r="L218" s="34">
        <v>302.08199999999999</v>
      </c>
    </row>
    <row r="219" spans="1:12" x14ac:dyDescent="0.25">
      <c r="A219" s="34" t="s">
        <v>329</v>
      </c>
      <c r="B219" s="34">
        <v>14.632</v>
      </c>
      <c r="C219" s="34">
        <v>52.273000000000003</v>
      </c>
      <c r="D219" s="34">
        <v>52.273000000000003</v>
      </c>
      <c r="E219" s="34">
        <v>94.414000000000001</v>
      </c>
      <c r="F219" s="34">
        <v>0.64300000000000002</v>
      </c>
      <c r="G219" s="34">
        <v>2.556</v>
      </c>
      <c r="H219" s="34">
        <v>56.746000000000002</v>
      </c>
      <c r="I219" s="34">
        <v>22.408000000000001</v>
      </c>
      <c r="J219" s="34">
        <v>2.71</v>
      </c>
      <c r="K219" s="34">
        <v>6.5819999999999999</v>
      </c>
      <c r="L219" s="34">
        <v>295.94499999999999</v>
      </c>
    </row>
    <row r="220" spans="1:12" x14ac:dyDescent="0.25">
      <c r="A220" s="34" t="s">
        <v>330</v>
      </c>
      <c r="B220" s="34">
        <v>15.851000000000001</v>
      </c>
      <c r="C220" s="34">
        <v>56.628999999999998</v>
      </c>
      <c r="D220" s="34">
        <v>56.628999999999998</v>
      </c>
      <c r="E220" s="34">
        <v>87.152000000000001</v>
      </c>
      <c r="F220" s="34">
        <v>0.59299999999999997</v>
      </c>
      <c r="G220" s="34">
        <v>2.359</v>
      </c>
      <c r="H220" s="34">
        <v>52.381</v>
      </c>
      <c r="I220" s="34">
        <v>20.684999999999999</v>
      </c>
      <c r="J220" s="34">
        <v>2.5009999999999999</v>
      </c>
      <c r="K220" s="34">
        <v>6.0759999999999996</v>
      </c>
      <c r="L220" s="34">
        <v>292.279</v>
      </c>
    </row>
    <row r="221" spans="1:12" x14ac:dyDescent="0.25">
      <c r="A221" s="34" t="s">
        <v>331</v>
      </c>
      <c r="B221" s="34">
        <v>17.07</v>
      </c>
      <c r="C221" s="34">
        <v>60.984999999999999</v>
      </c>
      <c r="D221" s="34">
        <v>60.984999999999999</v>
      </c>
      <c r="E221" s="34">
        <v>80.927000000000007</v>
      </c>
      <c r="F221" s="34">
        <v>0.55100000000000005</v>
      </c>
      <c r="G221" s="34">
        <v>2.1909999999999998</v>
      </c>
      <c r="H221" s="34">
        <v>48.639000000000003</v>
      </c>
      <c r="I221" s="34">
        <v>19.207000000000001</v>
      </c>
      <c r="J221" s="34">
        <v>2.323</v>
      </c>
      <c r="K221" s="34">
        <v>5.6420000000000003</v>
      </c>
      <c r="L221" s="34">
        <v>290.55500000000001</v>
      </c>
    </row>
    <row r="222" spans="1:12" x14ac:dyDescent="0.25">
      <c r="A222" s="34" t="s">
        <v>332</v>
      </c>
      <c r="B222" s="34">
        <v>18.29</v>
      </c>
      <c r="C222" s="34">
        <v>65.340999999999994</v>
      </c>
      <c r="D222" s="34">
        <v>65.340999999999994</v>
      </c>
      <c r="E222" s="34">
        <v>75.531000000000006</v>
      </c>
      <c r="F222" s="34">
        <v>0.51400000000000001</v>
      </c>
      <c r="G222" s="34">
        <v>2.0449999999999999</v>
      </c>
      <c r="H222" s="34">
        <v>45.396999999999998</v>
      </c>
      <c r="I222" s="34">
        <v>17.927</v>
      </c>
      <c r="J222" s="34">
        <v>2.1680000000000001</v>
      </c>
      <c r="K222" s="34">
        <v>5.266</v>
      </c>
      <c r="L222" s="34">
        <v>290.38600000000002</v>
      </c>
    </row>
    <row r="223" spans="1:12" x14ac:dyDescent="0.25">
      <c r="A223" s="34" t="s">
        <v>333</v>
      </c>
      <c r="B223" s="34">
        <v>19.509</v>
      </c>
      <c r="C223" s="34">
        <v>69.697999999999993</v>
      </c>
      <c r="D223" s="34">
        <v>69.697999999999993</v>
      </c>
      <c r="E223" s="34">
        <v>70.811000000000007</v>
      </c>
      <c r="F223" s="34">
        <v>0.48199999999999998</v>
      </c>
      <c r="G223" s="34">
        <v>1.917</v>
      </c>
      <c r="H223" s="34">
        <v>42.558999999999997</v>
      </c>
      <c r="I223" s="34">
        <v>16.806000000000001</v>
      </c>
      <c r="J223" s="34">
        <v>2.032</v>
      </c>
      <c r="K223" s="34">
        <v>4.9370000000000003</v>
      </c>
      <c r="L223" s="34">
        <v>291.48</v>
      </c>
    </row>
    <row r="224" spans="1:12" x14ac:dyDescent="0.25">
      <c r="A224" s="34" t="s">
        <v>334</v>
      </c>
      <c r="B224" s="34">
        <v>20.728000000000002</v>
      </c>
      <c r="C224" s="34">
        <v>74.054000000000002</v>
      </c>
      <c r="D224" s="34">
        <v>74.054000000000002</v>
      </c>
      <c r="E224" s="34">
        <v>66.644999999999996</v>
      </c>
      <c r="F224" s="34">
        <v>0.45400000000000001</v>
      </c>
      <c r="G224" s="34">
        <v>1.804</v>
      </c>
      <c r="H224" s="34">
        <v>40.055999999999997</v>
      </c>
      <c r="I224" s="34">
        <v>15.818</v>
      </c>
      <c r="J224" s="34">
        <v>1.913</v>
      </c>
      <c r="K224" s="34">
        <v>4.6459999999999999</v>
      </c>
      <c r="L224" s="34">
        <v>293.613</v>
      </c>
    </row>
    <row r="225" spans="1:12" x14ac:dyDescent="0.25">
      <c r="A225" s="34" t="s">
        <v>335</v>
      </c>
      <c r="B225" s="34">
        <v>21.948</v>
      </c>
      <c r="C225" s="34">
        <v>78.41</v>
      </c>
      <c r="D225" s="34">
        <v>78.41</v>
      </c>
      <c r="E225" s="34">
        <v>62.942999999999998</v>
      </c>
      <c r="F225" s="34">
        <v>0.42899999999999999</v>
      </c>
      <c r="G225" s="34">
        <v>1.704</v>
      </c>
      <c r="H225" s="34">
        <v>37.831000000000003</v>
      </c>
      <c r="I225" s="34">
        <v>14.939</v>
      </c>
      <c r="J225" s="34">
        <v>1.8069999999999999</v>
      </c>
      <c r="K225" s="34">
        <v>4.3879999999999999</v>
      </c>
      <c r="L225" s="34">
        <v>296.61399999999998</v>
      </c>
    </row>
    <row r="226" spans="1:12" x14ac:dyDescent="0.25">
      <c r="A226" s="34" t="s">
        <v>336</v>
      </c>
      <c r="B226" s="34">
        <v>23.167000000000002</v>
      </c>
      <c r="C226" s="34">
        <v>82.766000000000005</v>
      </c>
      <c r="D226" s="34">
        <v>82.766000000000005</v>
      </c>
      <c r="E226" s="34">
        <v>59.63</v>
      </c>
      <c r="F226" s="34">
        <v>0.40600000000000003</v>
      </c>
      <c r="G226" s="34">
        <v>1.6140000000000001</v>
      </c>
      <c r="H226" s="34">
        <v>35.838999999999999</v>
      </c>
      <c r="I226" s="34">
        <v>14.153</v>
      </c>
      <c r="J226" s="34">
        <v>1.7110000000000001</v>
      </c>
      <c r="K226" s="34">
        <v>4.157</v>
      </c>
      <c r="L226" s="34">
        <v>300.34100000000001</v>
      </c>
    </row>
    <row r="227" spans="1:12" x14ac:dyDescent="0.25">
      <c r="A227" s="34" t="s">
        <v>337</v>
      </c>
      <c r="B227" s="34">
        <v>24.385999999999999</v>
      </c>
      <c r="C227" s="34">
        <v>87.122</v>
      </c>
      <c r="D227" s="34">
        <v>87.122</v>
      </c>
      <c r="E227" s="34">
        <v>56.649000000000001</v>
      </c>
      <c r="F227" s="34">
        <v>0.38600000000000001</v>
      </c>
      <c r="G227" s="34">
        <v>1.5329999999999999</v>
      </c>
      <c r="H227" s="34">
        <v>34.046999999999997</v>
      </c>
      <c r="I227" s="34">
        <v>13.445</v>
      </c>
      <c r="J227" s="34">
        <v>1.6259999999999999</v>
      </c>
      <c r="K227" s="34">
        <v>3.9489999999999998</v>
      </c>
      <c r="L227" s="34">
        <v>304.69</v>
      </c>
    </row>
    <row r="228" spans="1:12" x14ac:dyDescent="0.25">
      <c r="A228" s="34" t="s">
        <v>338</v>
      </c>
      <c r="B228" s="34">
        <v>25.606000000000002</v>
      </c>
      <c r="C228" s="34">
        <v>91.477999999999994</v>
      </c>
      <c r="D228" s="34">
        <v>91.477999999999994</v>
      </c>
      <c r="E228" s="34">
        <v>53.951000000000001</v>
      </c>
      <c r="F228" s="34">
        <v>0.36699999999999999</v>
      </c>
      <c r="G228" s="34">
        <v>1.46</v>
      </c>
      <c r="H228" s="34">
        <v>32.426000000000002</v>
      </c>
      <c r="I228" s="34">
        <v>12.805</v>
      </c>
      <c r="J228" s="34">
        <v>1.548</v>
      </c>
      <c r="K228" s="34">
        <v>3.7610000000000001</v>
      </c>
      <c r="L228" s="34">
        <v>309.57100000000003</v>
      </c>
    </row>
    <row r="229" spans="1:12" x14ac:dyDescent="0.25">
      <c r="A229" s="34" t="s">
        <v>339</v>
      </c>
      <c r="B229" s="34">
        <v>26.824999999999999</v>
      </c>
      <c r="C229" s="34">
        <v>95.834000000000003</v>
      </c>
      <c r="D229" s="34">
        <v>95.834000000000003</v>
      </c>
      <c r="E229" s="34">
        <v>51.499000000000002</v>
      </c>
      <c r="F229" s="34">
        <v>0.35099999999999998</v>
      </c>
      <c r="G229" s="34">
        <v>1.3939999999999999</v>
      </c>
      <c r="H229" s="34">
        <v>30.952000000000002</v>
      </c>
      <c r="I229" s="34">
        <v>12.223000000000001</v>
      </c>
      <c r="J229" s="34">
        <v>1.478</v>
      </c>
      <c r="K229" s="34">
        <v>3.59</v>
      </c>
      <c r="L229" s="34">
        <v>314.91199999999998</v>
      </c>
    </row>
    <row r="230" spans="1:12" x14ac:dyDescent="0.25">
      <c r="A230" s="34" t="s">
        <v>340</v>
      </c>
      <c r="B230" s="34">
        <v>28.044</v>
      </c>
      <c r="C230" s="34">
        <v>100.19</v>
      </c>
      <c r="D230" s="34">
        <v>100.19</v>
      </c>
      <c r="E230" s="34">
        <v>49.26</v>
      </c>
      <c r="F230" s="34">
        <v>0.33500000000000002</v>
      </c>
      <c r="G230" s="34">
        <v>1.333</v>
      </c>
      <c r="H230" s="34">
        <v>29.606000000000002</v>
      </c>
      <c r="I230" s="34">
        <v>11.691000000000001</v>
      </c>
      <c r="J230" s="34">
        <v>1.4139999999999999</v>
      </c>
      <c r="K230" s="34">
        <v>3.4340000000000002</v>
      </c>
      <c r="L230" s="34">
        <v>320.649</v>
      </c>
    </row>
    <row r="231" spans="1:12" x14ac:dyDescent="0.25">
      <c r="A231" s="34" t="s">
        <v>341</v>
      </c>
      <c r="B231" s="34">
        <v>29.263999999999999</v>
      </c>
      <c r="C231" s="34">
        <v>104.54600000000001</v>
      </c>
      <c r="D231" s="34">
        <v>104.54600000000001</v>
      </c>
      <c r="E231" s="34">
        <v>47.207000000000001</v>
      </c>
      <c r="F231" s="34">
        <v>0.32100000000000001</v>
      </c>
      <c r="G231" s="34">
        <v>1.278</v>
      </c>
      <c r="H231" s="34">
        <v>28.373000000000001</v>
      </c>
      <c r="I231" s="34">
        <v>11.204000000000001</v>
      </c>
      <c r="J231" s="34">
        <v>1.355</v>
      </c>
      <c r="K231" s="34">
        <v>3.2909999999999999</v>
      </c>
      <c r="L231" s="34">
        <v>326.73899999999998</v>
      </c>
    </row>
    <row r="232" spans="1:12" x14ac:dyDescent="0.25">
      <c r="A232" s="34" t="s">
        <v>342</v>
      </c>
      <c r="B232" s="34">
        <v>30.483000000000001</v>
      </c>
      <c r="C232" s="34">
        <v>108.902</v>
      </c>
      <c r="D232" s="34">
        <v>108.902</v>
      </c>
      <c r="E232" s="34">
        <v>45.319000000000003</v>
      </c>
      <c r="F232" s="34">
        <v>0.309</v>
      </c>
      <c r="G232" s="34">
        <v>1.2270000000000001</v>
      </c>
      <c r="H232" s="34">
        <v>27.238</v>
      </c>
      <c r="I232" s="34">
        <v>10.756</v>
      </c>
      <c r="J232" s="34">
        <v>1.3009999999999999</v>
      </c>
      <c r="K232" s="34">
        <v>3.1589999999999998</v>
      </c>
      <c r="L232" s="34">
        <v>333.13600000000002</v>
      </c>
    </row>
    <row r="233" spans="1:12" x14ac:dyDescent="0.25">
      <c r="A233" s="34" t="s">
        <v>343</v>
      </c>
      <c r="B233" s="34">
        <v>31.702000000000002</v>
      </c>
      <c r="C233" s="34">
        <v>113.258</v>
      </c>
      <c r="D233" s="34">
        <v>113.258</v>
      </c>
      <c r="E233" s="34">
        <v>43.576000000000001</v>
      </c>
      <c r="F233" s="34">
        <v>0.29699999999999999</v>
      </c>
      <c r="G233" s="34">
        <v>1.18</v>
      </c>
      <c r="H233" s="34">
        <v>26.19</v>
      </c>
      <c r="I233" s="34">
        <v>10.342000000000001</v>
      </c>
      <c r="J233" s="34">
        <v>1.2509999999999999</v>
      </c>
      <c r="K233" s="34">
        <v>3.0379999999999998</v>
      </c>
      <c r="L233" s="34">
        <v>339.803</v>
      </c>
    </row>
    <row r="234" spans="1:12" x14ac:dyDescent="0.25">
      <c r="A234" s="34" t="s">
        <v>344</v>
      </c>
      <c r="B234" s="34">
        <v>32.921999999999997</v>
      </c>
      <c r="C234" s="34">
        <v>117.61499999999999</v>
      </c>
      <c r="D234" s="34">
        <v>117.61499999999999</v>
      </c>
      <c r="E234" s="34">
        <v>41.962000000000003</v>
      </c>
      <c r="F234" s="34">
        <v>0.28599999999999998</v>
      </c>
      <c r="G234" s="34">
        <v>1.1359999999999999</v>
      </c>
      <c r="H234" s="34">
        <v>25.22</v>
      </c>
      <c r="I234" s="34">
        <v>9.9589999999999996</v>
      </c>
      <c r="J234" s="34">
        <v>1.204</v>
      </c>
      <c r="K234" s="34">
        <v>2.9249999999999998</v>
      </c>
      <c r="L234" s="34">
        <v>346.71499999999997</v>
      </c>
    </row>
    <row r="235" spans="1:12" x14ac:dyDescent="0.25">
      <c r="A235" s="34" t="s">
        <v>345</v>
      </c>
      <c r="B235" s="34">
        <v>34.140999999999998</v>
      </c>
      <c r="C235" s="34">
        <v>121.971</v>
      </c>
      <c r="D235" s="34">
        <v>121.971</v>
      </c>
      <c r="E235" s="34">
        <v>40.463000000000001</v>
      </c>
      <c r="F235" s="34">
        <v>0.27500000000000002</v>
      </c>
      <c r="G235" s="34">
        <v>1.095</v>
      </c>
      <c r="H235" s="34">
        <v>24.32</v>
      </c>
      <c r="I235" s="34">
        <v>9.6039999999999992</v>
      </c>
      <c r="J235" s="34">
        <v>1.161</v>
      </c>
      <c r="K235" s="34">
        <v>2.8210000000000002</v>
      </c>
      <c r="L235" s="34">
        <v>353.84</v>
      </c>
    </row>
    <row r="236" spans="1:12" x14ac:dyDescent="0.25">
      <c r="A236" t="s">
        <v>107</v>
      </c>
    </row>
    <row r="253" spans="1:1" x14ac:dyDescent="0.25">
      <c r="A253" t="s">
        <v>367</v>
      </c>
    </row>
  </sheetData>
  <mergeCells count="8">
    <mergeCell ref="B178:L178"/>
    <mergeCell ref="B207:L207"/>
    <mergeCell ref="B4:L4"/>
    <mergeCell ref="B33:L33"/>
    <mergeCell ref="B62:L62"/>
    <mergeCell ref="B91:L91"/>
    <mergeCell ref="B120:L120"/>
    <mergeCell ref="B149:L1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39C9-0335-40A6-B5EB-0B003C7FDB69}">
  <sheetPr codeName="Лист2"/>
  <dimension ref="A1:AS56"/>
  <sheetViews>
    <sheetView topLeftCell="V1" workbookViewId="0">
      <selection activeCell="B10" sqref="B10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2144.2049999999999</v>
      </c>
    </row>
    <row r="3" spans="1:45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1979.4702392947938</v>
      </c>
    </row>
    <row r="4" spans="1:45" x14ac:dyDescent="0.25">
      <c r="A4" s="1" t="s">
        <v>8</v>
      </c>
      <c r="B4" s="2">
        <v>0.33300000000000002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1.888776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1.20881664</v>
      </c>
      <c r="P5" s="14" t="s">
        <v>28</v>
      </c>
      <c r="Q5" s="9">
        <f>F2*F3*F5*Q2*B1*B7/Q3</f>
        <v>612.63952640000002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6.4281600000000001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680.94915254237287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6" t="s">
        <v>18</v>
      </c>
      <c r="M7" s="8">
        <v>1</v>
      </c>
      <c r="N7" s="15">
        <f>M7*$N$4</f>
        <v>1.888776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540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1.20881664</v>
      </c>
      <c r="M8" s="8">
        <v>2</v>
      </c>
      <c r="N8" s="15">
        <f t="shared" ref="N8:N46" si="0">M8*$N$4</f>
        <v>3.777552</v>
      </c>
      <c r="P8" s="8">
        <v>1</v>
      </c>
      <c r="Q8" s="15">
        <f>$Q$5/P8</f>
        <v>612.63952640000002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164.73476070520613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2.41763328</v>
      </c>
      <c r="M9" s="8">
        <v>3</v>
      </c>
      <c r="N9" s="15">
        <f t="shared" si="0"/>
        <v>5.666328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41</v>
      </c>
      <c r="W9" s="8">
        <v>300</v>
      </c>
      <c r="X9" s="8">
        <f>'a_r=0.5'!X9</f>
        <v>20</v>
      </c>
      <c r="Y9" s="8">
        <v>500</v>
      </c>
      <c r="Z9" t="s">
        <v>45</v>
      </c>
      <c r="AB9" s="8">
        <v>1</v>
      </c>
      <c r="AC9" s="15">
        <f>$AC$6/AB9</f>
        <v>680.94915254237287</v>
      </c>
      <c r="AE9" s="4" t="s">
        <v>60</v>
      </c>
      <c r="AF9" s="2">
        <f>B1*J3*F5/(10^3*AF2*AF3)</f>
        <v>8.7121919999999999</v>
      </c>
      <c r="AH9" s="8">
        <v>1</v>
      </c>
      <c r="AI9" s="15">
        <f>$AI$6*$AF$9/AH9</f>
        <v>27.0984019968</v>
      </c>
      <c r="AK9" s="8">
        <v>1</v>
      </c>
      <c r="AL9" s="15">
        <f>$AL$6*$AF$9/AK9</f>
        <v>65.822352998400007</v>
      </c>
      <c r="AP9" s="8">
        <v>1</v>
      </c>
      <c r="AQ9" s="15">
        <f>F10+J8+N7+Q8+T9+W17+AC9+AF13+AI9+AL9</f>
        <v>1646.7103769510186</v>
      </c>
    </row>
    <row r="10" spans="1:45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3.6264499199999998</v>
      </c>
      <c r="M10" s="8">
        <v>4</v>
      </c>
      <c r="N10" s="15">
        <f t="shared" si="0"/>
        <v>7.555104</v>
      </c>
      <c r="P10" s="8">
        <v>3</v>
      </c>
      <c r="Q10" s="15">
        <f t="shared" si="2"/>
        <v>204.21317546666668</v>
      </c>
      <c r="S10" s="8">
        <v>2</v>
      </c>
      <c r="T10" s="15">
        <f t="shared" ref="T10:T48" si="3">$T$6/S10</f>
        <v>3.21408</v>
      </c>
      <c r="AB10" s="8">
        <v>2</v>
      </c>
      <c r="AC10" s="15">
        <f t="shared" ref="AC10:AC48" si="4">$AC$6/AB10</f>
        <v>340.47457627118644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13.5492009984</v>
      </c>
      <c r="AK10" s="8">
        <v>2</v>
      </c>
      <c r="AL10" s="15">
        <f t="shared" ref="AL10:AL48" si="6">$AL$6*$AF$9/AK10</f>
        <v>32.911176499200003</v>
      </c>
      <c r="AP10" s="8">
        <v>2</v>
      </c>
      <c r="AQ10" s="15">
        <f>F11+J9+N8+Q9+T10+W18+AC10+AF14+AI10+AL10</f>
        <v>829.55062019412992</v>
      </c>
    </row>
    <row r="11" spans="1:45" x14ac:dyDescent="0.25">
      <c r="A11" s="4"/>
      <c r="B11" s="3"/>
      <c r="E11" s="11">
        <v>2</v>
      </c>
      <c r="F11" s="12">
        <f t="shared" ref="F11:F49" si="7">E11*$F$7</f>
        <v>2.0653903448275859</v>
      </c>
      <c r="I11" s="8">
        <v>4</v>
      </c>
      <c r="J11" s="15">
        <f t="shared" si="1"/>
        <v>4.83526656</v>
      </c>
      <c r="M11" s="8">
        <v>5</v>
      </c>
      <c r="N11" s="15">
        <f t="shared" si="0"/>
        <v>9.4438800000000001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226.98305084745763</v>
      </c>
      <c r="AH11" s="8">
        <v>3</v>
      </c>
      <c r="AI11" s="15">
        <f t="shared" si="5"/>
        <v>9.0328006655999999</v>
      </c>
      <c r="AK11" s="8">
        <v>3</v>
      </c>
      <c r="AL11" s="15">
        <f t="shared" si="6"/>
        <v>21.940784332800003</v>
      </c>
      <c r="AP11" s="8">
        <v>3</v>
      </c>
      <c r="AQ11" s="15">
        <f t="shared" ref="AQ11:AQ48" si="8">F12+J10+N9+Q10+T11+W19+AC11+AF15+AI11+AL11</f>
        <v>559.91755981677636</v>
      </c>
    </row>
    <row r="12" spans="1:45" x14ac:dyDescent="0.25">
      <c r="E12" s="11">
        <v>3</v>
      </c>
      <c r="F12" s="12">
        <f t="shared" si="7"/>
        <v>3.0980855172413788</v>
      </c>
      <c r="I12" s="8">
        <v>5</v>
      </c>
      <c r="J12" s="15">
        <f t="shared" si="1"/>
        <v>6.0440832000000002</v>
      </c>
      <c r="M12" s="8">
        <v>6</v>
      </c>
      <c r="N12" s="15">
        <f t="shared" si="0"/>
        <v>11.332656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  <c r="AE12" s="11" t="s">
        <v>17</v>
      </c>
      <c r="AF12" s="11" t="s">
        <v>57</v>
      </c>
      <c r="AH12" s="8">
        <v>4</v>
      </c>
      <c r="AI12" s="15">
        <f t="shared" si="5"/>
        <v>6.7746004992</v>
      </c>
      <c r="AK12" s="8">
        <v>4</v>
      </c>
      <c r="AL12" s="15">
        <f t="shared" si="6"/>
        <v>16.455588249600002</v>
      </c>
      <c r="AP12" s="8">
        <v>4</v>
      </c>
      <c r="AQ12" s="15">
        <f t="shared" si="8"/>
        <v>427.16617353430632</v>
      </c>
    </row>
    <row r="13" spans="1:45" ht="15.75" customHeight="1" x14ac:dyDescent="0.25">
      <c r="E13" s="11">
        <v>4</v>
      </c>
      <c r="F13" s="12">
        <f t="shared" si="7"/>
        <v>4.1307806896551718</v>
      </c>
      <c r="I13" s="8">
        <v>6</v>
      </c>
      <c r="J13" s="15">
        <f t="shared" si="1"/>
        <v>7.2528998399999995</v>
      </c>
      <c r="M13" s="8">
        <v>7</v>
      </c>
      <c r="N13" s="15">
        <f t="shared" si="0"/>
        <v>13.221432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  <c r="AE13" s="8">
        <v>1</v>
      </c>
      <c r="AF13" s="15">
        <f>$AF$9*$AF$10/AE13</f>
        <v>224.08454799359998</v>
      </c>
      <c r="AH13" s="8">
        <v>5</v>
      </c>
      <c r="AI13" s="15">
        <f t="shared" si="5"/>
        <v>5.4196803993599998</v>
      </c>
      <c r="AK13" s="8">
        <v>5</v>
      </c>
      <c r="AL13" s="15">
        <f t="shared" si="6"/>
        <v>13.164470599680001</v>
      </c>
      <c r="AP13" s="8">
        <v>5</v>
      </c>
      <c r="AQ13" s="15">
        <f>F14+J12+N11+Q12+T13+W21+AC13+AF17+AI13+AL13</f>
        <v>349.16745688978983</v>
      </c>
    </row>
    <row r="14" spans="1:45" x14ac:dyDescent="0.25">
      <c r="E14" s="11">
        <v>5</v>
      </c>
      <c r="F14" s="12">
        <f t="shared" si="7"/>
        <v>5.1634758620689647</v>
      </c>
      <c r="I14" s="8">
        <v>7</v>
      </c>
      <c r="J14" s="15">
        <f t="shared" si="1"/>
        <v>8.4617164799999998</v>
      </c>
      <c r="M14" s="8">
        <v>8</v>
      </c>
      <c r="N14" s="15">
        <f t="shared" si="0"/>
        <v>15.110208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51</v>
      </c>
      <c r="W14" s="9">
        <f>V12+W12+X12</f>
        <v>25.557947207431745</v>
      </c>
      <c r="AB14" s="8">
        <v>6</v>
      </c>
      <c r="AC14" s="15">
        <f t="shared" si="4"/>
        <v>113.49152542372882</v>
      </c>
      <c r="AE14" s="8">
        <f>AE13+1</f>
        <v>2</v>
      </c>
      <c r="AF14" s="15">
        <f t="shared" ref="AF14:AF52" si="9">$AF$9*$AF$10/AE14</f>
        <v>112.04227399679999</v>
      </c>
      <c r="AH14" s="8">
        <v>6</v>
      </c>
      <c r="AI14" s="15">
        <f t="shared" si="5"/>
        <v>4.5164003328</v>
      </c>
      <c r="AK14" s="8">
        <v>6</v>
      </c>
      <c r="AL14" s="15">
        <f t="shared" si="6"/>
        <v>10.970392166400002</v>
      </c>
      <c r="AP14" s="8">
        <v>6</v>
      </c>
      <c r="AQ14" s="15">
        <f t="shared" si="8"/>
        <v>298.54507506425023</v>
      </c>
    </row>
    <row r="15" spans="1:45" x14ac:dyDescent="0.25">
      <c r="E15" s="11">
        <v>6</v>
      </c>
      <c r="F15" s="12">
        <f t="shared" si="7"/>
        <v>6.1961710344827576</v>
      </c>
      <c r="I15" s="8">
        <v>8</v>
      </c>
      <c r="J15" s="15">
        <f t="shared" si="1"/>
        <v>9.67053312</v>
      </c>
      <c r="M15" s="8">
        <v>9</v>
      </c>
      <c r="N15" s="15">
        <f t="shared" si="0"/>
        <v>16.998984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  <c r="AE15" s="8">
        <f t="shared" ref="AE15:AE30" si="10">AE14+1</f>
        <v>3</v>
      </c>
      <c r="AF15" s="15">
        <f t="shared" si="9"/>
        <v>74.69484933119999</v>
      </c>
      <c r="AH15" s="8">
        <v>7</v>
      </c>
      <c r="AI15" s="15">
        <f t="shared" si="5"/>
        <v>3.8712002852571428</v>
      </c>
      <c r="AK15" s="8">
        <v>7</v>
      </c>
      <c r="AL15" s="15">
        <f t="shared" si="6"/>
        <v>9.403193285485715</v>
      </c>
      <c r="AP15" s="8">
        <v>7</v>
      </c>
      <c r="AQ15" s="15">
        <f t="shared" si="8"/>
        <v>263.56631313526867</v>
      </c>
    </row>
    <row r="16" spans="1:45" x14ac:dyDescent="0.25">
      <c r="E16" s="11">
        <v>7</v>
      </c>
      <c r="F16" s="12">
        <f t="shared" si="7"/>
        <v>7.2288662068965506</v>
      </c>
      <c r="I16" s="8">
        <v>9</v>
      </c>
      <c r="J16" s="15">
        <f t="shared" si="1"/>
        <v>10.87934976</v>
      </c>
      <c r="M16" s="8">
        <v>10</v>
      </c>
      <c r="N16" s="15">
        <f t="shared" si="0"/>
        <v>18.88776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34</v>
      </c>
      <c r="AB16" s="8">
        <v>8</v>
      </c>
      <c r="AC16" s="15">
        <f t="shared" si="4"/>
        <v>85.118644067796609</v>
      </c>
      <c r="AE16" s="8">
        <f t="shared" si="10"/>
        <v>4</v>
      </c>
      <c r="AF16" s="15">
        <f t="shared" si="9"/>
        <v>56.021136998399996</v>
      </c>
      <c r="AH16" s="8">
        <v>8</v>
      </c>
      <c r="AI16" s="15">
        <f t="shared" si="5"/>
        <v>3.3873002496</v>
      </c>
      <c r="AK16" s="8">
        <v>8</v>
      </c>
      <c r="AL16" s="15">
        <f t="shared" si="6"/>
        <v>8.2277941248000008</v>
      </c>
      <c r="AP16" s="8">
        <v>8</v>
      </c>
      <c r="AQ16" s="15">
        <f t="shared" si="8"/>
        <v>238.36481364163592</v>
      </c>
    </row>
    <row r="17" spans="5:43" x14ac:dyDescent="0.25">
      <c r="E17" s="11">
        <v>8</v>
      </c>
      <c r="F17" s="12">
        <f t="shared" si="7"/>
        <v>8.2615613793103435</v>
      </c>
      <c r="I17" s="8">
        <v>10</v>
      </c>
      <c r="J17" s="15">
        <f t="shared" si="1"/>
        <v>12.0881664</v>
      </c>
      <c r="M17" s="8">
        <v>11</v>
      </c>
      <c r="N17" s="15">
        <f t="shared" si="0"/>
        <v>20.776536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  <c r="AE17" s="8">
        <f t="shared" si="10"/>
        <v>5</v>
      </c>
      <c r="AF17" s="15">
        <f t="shared" si="9"/>
        <v>44.816909598719995</v>
      </c>
      <c r="AH17" s="8">
        <v>9</v>
      </c>
      <c r="AI17" s="15">
        <f t="shared" si="5"/>
        <v>3.0109335551999998</v>
      </c>
      <c r="AK17" s="8">
        <v>9</v>
      </c>
      <c r="AL17" s="15">
        <f t="shared" si="6"/>
        <v>7.3135947776000005</v>
      </c>
      <c r="AP17" s="8">
        <v>9</v>
      </c>
      <c r="AQ17" s="15">
        <f t="shared" si="8"/>
        <v>219.68148910490245</v>
      </c>
    </row>
    <row r="18" spans="5:43" x14ac:dyDescent="0.25">
      <c r="E18" s="11">
        <v>9</v>
      </c>
      <c r="F18" s="12">
        <f t="shared" si="7"/>
        <v>9.2942565517241356</v>
      </c>
      <c r="I18" s="8">
        <v>11</v>
      </c>
      <c r="J18" s="15">
        <f t="shared" si="1"/>
        <v>13.296983040000001</v>
      </c>
      <c r="M18" s="8">
        <v>12</v>
      </c>
      <c r="N18" s="15">
        <f t="shared" si="0"/>
        <v>22.665312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11">$W$14/V18</f>
        <v>12.778973603715873</v>
      </c>
      <c r="AB18" s="8">
        <v>10</v>
      </c>
      <c r="AC18" s="15">
        <f t="shared" si="4"/>
        <v>68.094915254237293</v>
      </c>
      <c r="AE18" s="8">
        <f t="shared" si="10"/>
        <v>6</v>
      </c>
      <c r="AF18" s="15">
        <f t="shared" si="9"/>
        <v>37.347424665599995</v>
      </c>
      <c r="AH18" s="8">
        <v>10</v>
      </c>
      <c r="AI18" s="15">
        <f t="shared" si="5"/>
        <v>2.7098401996799999</v>
      </c>
      <c r="AK18" s="8">
        <v>10</v>
      </c>
      <c r="AL18" s="15">
        <f t="shared" si="6"/>
        <v>6.5822352998400007</v>
      </c>
      <c r="AP18" s="8">
        <v>10</v>
      </c>
      <c r="AQ18" s="15">
        <f t="shared" si="8"/>
        <v>205.56088703799838</v>
      </c>
    </row>
    <row r="19" spans="5:43" x14ac:dyDescent="0.25">
      <c r="E19" s="11">
        <v>10</v>
      </c>
      <c r="F19" s="12">
        <f t="shared" si="7"/>
        <v>10.326951724137929</v>
      </c>
      <c r="I19" s="8">
        <v>12</v>
      </c>
      <c r="J19" s="15">
        <f>I19*$J$5</f>
        <v>14.505799679999999</v>
      </c>
      <c r="M19" s="8">
        <v>13</v>
      </c>
      <c r="N19" s="15">
        <f t="shared" si="0"/>
        <v>24.554088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11"/>
        <v>8.5193157358105811</v>
      </c>
      <c r="AB19" s="8">
        <v>11</v>
      </c>
      <c r="AC19" s="15">
        <f t="shared" si="4"/>
        <v>61.90446841294299</v>
      </c>
      <c r="AE19" s="8">
        <f t="shared" si="10"/>
        <v>7</v>
      </c>
      <c r="AF19" s="15">
        <f t="shared" si="9"/>
        <v>32.012078284799998</v>
      </c>
      <c r="AH19" s="8">
        <v>11</v>
      </c>
      <c r="AI19" s="15">
        <f t="shared" si="5"/>
        <v>2.4634910906181817</v>
      </c>
      <c r="AK19" s="8">
        <v>11</v>
      </c>
      <c r="AL19" s="15">
        <f t="shared" si="6"/>
        <v>5.9838502725818188</v>
      </c>
      <c r="AP19" s="8">
        <v>11</v>
      </c>
      <c r="AQ19" s="15">
        <f t="shared" si="8"/>
        <v>194.75862858551579</v>
      </c>
    </row>
    <row r="20" spans="5:43" x14ac:dyDescent="0.25">
      <c r="E20" s="11">
        <v>11</v>
      </c>
      <c r="F20" s="12">
        <f t="shared" si="7"/>
        <v>11.359646896551723</v>
      </c>
      <c r="I20" s="8">
        <v>13</v>
      </c>
      <c r="J20" s="15">
        <f t="shared" si="1"/>
        <v>15.714616319999999</v>
      </c>
      <c r="M20" s="8">
        <v>14</v>
      </c>
      <c r="N20" s="15">
        <f t="shared" si="0"/>
        <v>26.442864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11"/>
        <v>6.3894868018579363</v>
      </c>
      <c r="AB20" s="8">
        <v>12</v>
      </c>
      <c r="AC20" s="15">
        <f t="shared" si="4"/>
        <v>56.745762711864408</v>
      </c>
      <c r="AE20" s="8">
        <f t="shared" si="10"/>
        <v>8</v>
      </c>
      <c r="AF20" s="15">
        <f t="shared" si="9"/>
        <v>28.010568499199998</v>
      </c>
      <c r="AH20" s="8">
        <v>12</v>
      </c>
      <c r="AI20" s="15">
        <f t="shared" si="5"/>
        <v>2.2582001664</v>
      </c>
      <c r="AK20" s="8">
        <v>12</v>
      </c>
      <c r="AL20" s="15">
        <f t="shared" si="6"/>
        <v>5.4851960832000008</v>
      </c>
      <c r="AP20" s="8">
        <v>12</v>
      </c>
      <c r="AQ20" s="15">
        <f t="shared" si="8"/>
        <v>186.44512784384926</v>
      </c>
    </row>
    <row r="21" spans="5:43" x14ac:dyDescent="0.25">
      <c r="E21" s="11">
        <v>12</v>
      </c>
      <c r="F21" s="12">
        <f t="shared" si="7"/>
        <v>12.392342068965515</v>
      </c>
      <c r="I21" s="8">
        <v>14</v>
      </c>
      <c r="J21" s="15">
        <f t="shared" si="1"/>
        <v>16.92343296</v>
      </c>
      <c r="M21" s="8">
        <v>15</v>
      </c>
      <c r="N21" s="15">
        <f t="shared" si="0"/>
        <v>28.33164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11"/>
        <v>5.1115894414863492</v>
      </c>
      <c r="AB21" s="8">
        <v>13</v>
      </c>
      <c r="AC21" s="15">
        <f t="shared" si="4"/>
        <v>52.380704041720989</v>
      </c>
      <c r="AE21" s="8">
        <f t="shared" si="10"/>
        <v>9</v>
      </c>
      <c r="AF21" s="15">
        <f t="shared" si="9"/>
        <v>24.898283110399998</v>
      </c>
      <c r="AH21" s="8">
        <v>13</v>
      </c>
      <c r="AI21" s="15">
        <f t="shared" si="5"/>
        <v>2.0844924612923075</v>
      </c>
      <c r="AK21" s="8">
        <v>13</v>
      </c>
      <c r="AL21" s="15">
        <f t="shared" si="6"/>
        <v>5.0632579229538468</v>
      </c>
      <c r="AP21" s="8">
        <v>13</v>
      </c>
      <c r="AQ21" s="15">
        <f t="shared" si="8"/>
        <v>180.04605611050275</v>
      </c>
    </row>
    <row r="22" spans="5:43" x14ac:dyDescent="0.25">
      <c r="E22" s="11">
        <v>13</v>
      </c>
      <c r="F22" s="12">
        <f t="shared" si="7"/>
        <v>13.425037241379307</v>
      </c>
      <c r="I22" s="8">
        <v>15</v>
      </c>
      <c r="J22" s="15">
        <f t="shared" si="1"/>
        <v>18.132249600000002</v>
      </c>
      <c r="M22" s="8">
        <v>16</v>
      </c>
      <c r="N22" s="15">
        <f t="shared" si="0"/>
        <v>30.220416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11"/>
        <v>4.2596578679052906</v>
      </c>
      <c r="AB22" s="8">
        <v>14</v>
      </c>
      <c r="AC22" s="15">
        <f t="shared" si="4"/>
        <v>48.639225181598064</v>
      </c>
      <c r="AE22" s="8">
        <f t="shared" si="10"/>
        <v>10</v>
      </c>
      <c r="AF22" s="15">
        <f t="shared" si="9"/>
        <v>22.408454799359998</v>
      </c>
      <c r="AH22" s="8">
        <v>14</v>
      </c>
      <c r="AI22" s="15">
        <f t="shared" si="5"/>
        <v>1.9356001426285714</v>
      </c>
      <c r="AK22" s="8">
        <v>14</v>
      </c>
      <c r="AL22" s="15">
        <f t="shared" si="6"/>
        <v>4.7015966427428575</v>
      </c>
      <c r="AP22" s="8">
        <v>14</v>
      </c>
      <c r="AQ22" s="15">
        <f t="shared" si="8"/>
        <v>175.15117859797917</v>
      </c>
    </row>
    <row r="23" spans="5:43" x14ac:dyDescent="0.25">
      <c r="E23" s="11">
        <v>14</v>
      </c>
      <c r="F23" s="12">
        <f t="shared" si="7"/>
        <v>14.457732413793101</v>
      </c>
      <c r="I23" s="8">
        <v>16</v>
      </c>
      <c r="J23" s="15">
        <f t="shared" si="1"/>
        <v>19.34106624</v>
      </c>
      <c r="M23" s="8">
        <v>17</v>
      </c>
      <c r="N23" s="15">
        <f t="shared" si="0"/>
        <v>32.109192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11"/>
        <v>3.6511353153473922</v>
      </c>
      <c r="AB23" s="8">
        <v>15</v>
      </c>
      <c r="AC23" s="15">
        <f t="shared" si="4"/>
        <v>45.396610169491524</v>
      </c>
      <c r="AE23" s="8">
        <f t="shared" si="10"/>
        <v>11</v>
      </c>
      <c r="AF23" s="15">
        <f t="shared" si="9"/>
        <v>20.371322544872726</v>
      </c>
      <c r="AH23" s="8">
        <v>15</v>
      </c>
      <c r="AI23" s="15">
        <f t="shared" si="5"/>
        <v>1.8065601331200001</v>
      </c>
      <c r="AK23" s="8">
        <v>15</v>
      </c>
      <c r="AL23" s="15">
        <f t="shared" si="6"/>
        <v>4.3881568665600001</v>
      </c>
      <c r="AP23" s="8">
        <v>15</v>
      </c>
      <c r="AQ23" s="15">
        <f t="shared" si="8"/>
        <v>171.45965646211388</v>
      </c>
    </row>
    <row r="24" spans="5:43" x14ac:dyDescent="0.25">
      <c r="E24" s="11">
        <v>15</v>
      </c>
      <c r="F24" s="12">
        <f t="shared" si="7"/>
        <v>15.490427586206895</v>
      </c>
      <c r="I24" s="8">
        <v>17</v>
      </c>
      <c r="J24" s="15">
        <f t="shared" si="1"/>
        <v>20.549882879999998</v>
      </c>
      <c r="M24" s="8">
        <v>18</v>
      </c>
      <c r="N24" s="15">
        <f t="shared" si="0"/>
        <v>33.997968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11"/>
        <v>3.1947434009289681</v>
      </c>
      <c r="AB24" s="8">
        <v>16</v>
      </c>
      <c r="AC24" s="15">
        <f t="shared" si="4"/>
        <v>42.559322033898304</v>
      </c>
      <c r="AE24" s="8">
        <f t="shared" si="10"/>
        <v>12</v>
      </c>
      <c r="AF24" s="15">
        <f t="shared" si="9"/>
        <v>18.673712332799997</v>
      </c>
      <c r="AH24" s="8">
        <v>16</v>
      </c>
      <c r="AI24" s="15">
        <f t="shared" si="5"/>
        <v>1.6936501248</v>
      </c>
      <c r="AK24" s="8">
        <v>16</v>
      </c>
      <c r="AL24" s="15">
        <f t="shared" si="6"/>
        <v>4.1138970624000004</v>
      </c>
      <c r="AP24" s="8">
        <v>16</v>
      </c>
      <c r="AQ24" s="15">
        <f t="shared" si="8"/>
        <v>168.7458605697835</v>
      </c>
    </row>
    <row r="25" spans="5:43" x14ac:dyDescent="0.25">
      <c r="E25" s="11">
        <v>16</v>
      </c>
      <c r="F25" s="12">
        <f t="shared" si="7"/>
        <v>16.523122758620687</v>
      </c>
      <c r="I25" s="8">
        <v>18</v>
      </c>
      <c r="J25" s="15">
        <f t="shared" si="1"/>
        <v>21.75869952</v>
      </c>
      <c r="M25" s="8">
        <v>19</v>
      </c>
      <c r="N25" s="15">
        <f t="shared" si="0"/>
        <v>35.886744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11"/>
        <v>2.8397719119368605</v>
      </c>
      <c r="AB25" s="8">
        <v>17</v>
      </c>
      <c r="AC25" s="15">
        <f t="shared" si="4"/>
        <v>40.055832502492521</v>
      </c>
      <c r="AE25" s="8">
        <f t="shared" si="10"/>
        <v>13</v>
      </c>
      <c r="AF25" s="15">
        <f t="shared" si="9"/>
        <v>17.237272922584616</v>
      </c>
      <c r="AH25" s="8">
        <v>17</v>
      </c>
      <c r="AI25" s="15">
        <f t="shared" si="5"/>
        <v>1.5940236468705882</v>
      </c>
      <c r="AK25" s="8">
        <v>17</v>
      </c>
      <c r="AL25" s="15">
        <f t="shared" si="6"/>
        <v>3.8719031175529417</v>
      </c>
      <c r="AP25" s="8">
        <v>17</v>
      </c>
      <c r="AQ25" s="15">
        <f t="shared" si="8"/>
        <v>166.83725099565825</v>
      </c>
    </row>
    <row r="26" spans="5:43" x14ac:dyDescent="0.25">
      <c r="E26" s="11">
        <v>17</v>
      </c>
      <c r="F26" s="12">
        <f t="shared" si="7"/>
        <v>17.555817931034479</v>
      </c>
      <c r="I26" s="8">
        <v>19</v>
      </c>
      <c r="J26" s="15">
        <f t="shared" si="1"/>
        <v>22.967516159999999</v>
      </c>
      <c r="M26" s="8">
        <v>20</v>
      </c>
      <c r="N26" s="15">
        <f t="shared" si="0"/>
        <v>37.77552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11"/>
        <v>2.5557947207431746</v>
      </c>
      <c r="AB26" s="8">
        <v>18</v>
      </c>
      <c r="AC26" s="15">
        <f t="shared" si="4"/>
        <v>37.83050847457627</v>
      </c>
      <c r="AE26" s="8">
        <f t="shared" si="10"/>
        <v>14</v>
      </c>
      <c r="AF26" s="15">
        <f t="shared" si="9"/>
        <v>16.006039142399999</v>
      </c>
      <c r="AH26" s="8">
        <v>18</v>
      </c>
      <c r="AI26" s="15">
        <f t="shared" si="5"/>
        <v>1.5054667775999999</v>
      </c>
      <c r="AK26" s="8">
        <v>18</v>
      </c>
      <c r="AL26" s="15">
        <f t="shared" si="6"/>
        <v>3.6567973888000003</v>
      </c>
      <c r="AP26" s="8">
        <v>18</v>
      </c>
      <c r="AQ26" s="15">
        <f t="shared" si="8"/>
        <v>165.59963002003738</v>
      </c>
    </row>
    <row r="27" spans="5:43" x14ac:dyDescent="0.25">
      <c r="E27" s="11">
        <v>18</v>
      </c>
      <c r="F27" s="12">
        <f t="shared" si="7"/>
        <v>18.588513103448271</v>
      </c>
      <c r="I27" s="8">
        <v>20</v>
      </c>
      <c r="J27" s="15">
        <f t="shared" si="1"/>
        <v>24.176332800000001</v>
      </c>
      <c r="M27" s="8">
        <v>21</v>
      </c>
      <c r="N27" s="15">
        <f t="shared" si="0"/>
        <v>39.664296</v>
      </c>
      <c r="P27" s="8">
        <v>20</v>
      </c>
      <c r="Q27" s="15">
        <f t="shared" ref="Q27:Q47" si="12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11"/>
        <v>2.3234497461301586</v>
      </c>
      <c r="AB27" s="8">
        <v>19</v>
      </c>
      <c r="AC27" s="15">
        <f t="shared" si="4"/>
        <v>35.839429081177521</v>
      </c>
      <c r="AE27" s="8">
        <f t="shared" si="10"/>
        <v>15</v>
      </c>
      <c r="AF27" s="15">
        <f t="shared" si="9"/>
        <v>14.938969866239999</v>
      </c>
      <c r="AH27" s="8">
        <v>19</v>
      </c>
      <c r="AI27" s="15">
        <f t="shared" si="5"/>
        <v>1.4262316840421052</v>
      </c>
      <c r="AK27" s="8">
        <v>19</v>
      </c>
      <c r="AL27" s="15">
        <f t="shared" si="6"/>
        <v>3.4643343683368424</v>
      </c>
      <c r="AP27" s="8">
        <v>19</v>
      </c>
      <c r="AQ27" s="15">
        <f t="shared" si="8"/>
        <v>164.927052074736</v>
      </c>
    </row>
    <row r="28" spans="5:43" x14ac:dyDescent="0.25">
      <c r="E28" s="11">
        <v>19</v>
      </c>
      <c r="F28" s="12">
        <f t="shared" si="7"/>
        <v>19.621208275862067</v>
      </c>
      <c r="I28" s="8">
        <v>21</v>
      </c>
      <c r="J28" s="15">
        <f t="shared" si="1"/>
        <v>25.385149439999999</v>
      </c>
      <c r="M28" s="8">
        <v>22</v>
      </c>
      <c r="N28" s="15">
        <f t="shared" si="0"/>
        <v>41.553072</v>
      </c>
      <c r="P28" s="8">
        <v>21</v>
      </c>
      <c r="Q28" s="15">
        <f t="shared" si="12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11"/>
        <v>2.1298289339526453</v>
      </c>
      <c r="AB28" s="8">
        <v>20</v>
      </c>
      <c r="AC28" s="15">
        <f t="shared" si="4"/>
        <v>34.047457627118646</v>
      </c>
      <c r="AE28" s="8">
        <f>AE27+1</f>
        <v>16</v>
      </c>
      <c r="AF28" s="15">
        <f t="shared" si="9"/>
        <v>14.005284249599999</v>
      </c>
      <c r="AH28" s="8">
        <v>20</v>
      </c>
      <c r="AI28" s="15">
        <f t="shared" si="5"/>
        <v>1.3549200998399999</v>
      </c>
      <c r="AK28" s="8">
        <v>20</v>
      </c>
      <c r="AL28" s="15">
        <f t="shared" si="6"/>
        <v>3.2911176499200003</v>
      </c>
      <c r="AP28" s="8">
        <v>20</v>
      </c>
      <c r="AQ28" s="15">
        <f t="shared" si="8"/>
        <v>164.73476070520613</v>
      </c>
    </row>
    <row r="29" spans="5:43" x14ac:dyDescent="0.25">
      <c r="E29" s="11">
        <v>20</v>
      </c>
      <c r="F29" s="12">
        <f t="shared" si="7"/>
        <v>20.653903448275859</v>
      </c>
      <c r="I29" s="8">
        <v>22</v>
      </c>
      <c r="J29" s="15">
        <f t="shared" si="1"/>
        <v>26.593966080000001</v>
      </c>
      <c r="M29" s="8">
        <v>23</v>
      </c>
      <c r="N29" s="15">
        <f t="shared" si="0"/>
        <v>43.441848</v>
      </c>
      <c r="P29" s="8">
        <v>22</v>
      </c>
      <c r="Q29" s="15">
        <f t="shared" si="12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11"/>
        <v>1.9659959390332111</v>
      </c>
      <c r="AB29" s="8">
        <v>21</v>
      </c>
      <c r="AC29" s="15">
        <f t="shared" si="4"/>
        <v>32.426150121065376</v>
      </c>
      <c r="AE29" s="8">
        <f t="shared" si="10"/>
        <v>17</v>
      </c>
      <c r="AF29" s="15">
        <f t="shared" si="9"/>
        <v>13.181443999623529</v>
      </c>
      <c r="AH29" s="8">
        <v>21</v>
      </c>
      <c r="AI29" s="15">
        <f t="shared" si="5"/>
        <v>1.2904000950857142</v>
      </c>
      <c r="AK29" s="8">
        <v>21</v>
      </c>
      <c r="AL29" s="15">
        <f t="shared" si="6"/>
        <v>3.1343977618285717</v>
      </c>
      <c r="AP29" s="8">
        <v>21</v>
      </c>
      <c r="AQ29" s="15">
        <f t="shared" si="8"/>
        <v>164.95414354348037</v>
      </c>
    </row>
    <row r="30" spans="5:43" x14ac:dyDescent="0.25">
      <c r="E30" s="11">
        <v>21</v>
      </c>
      <c r="F30" s="12">
        <f t="shared" si="7"/>
        <v>21.686598620689651</v>
      </c>
      <c r="I30" s="8">
        <v>23</v>
      </c>
      <c r="J30" s="15">
        <f t="shared" si="1"/>
        <v>27.80278272</v>
      </c>
      <c r="M30" s="8">
        <v>24</v>
      </c>
      <c r="N30" s="15">
        <f t="shared" si="0"/>
        <v>45.330624</v>
      </c>
      <c r="P30" s="8">
        <v>23</v>
      </c>
      <c r="Q30" s="15">
        <f t="shared" si="12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11"/>
        <v>1.8255676576736961</v>
      </c>
      <c r="AB30" s="8">
        <v>22</v>
      </c>
      <c r="AC30" s="15">
        <f t="shared" si="4"/>
        <v>30.952234206471495</v>
      </c>
      <c r="AE30" s="8">
        <f t="shared" si="10"/>
        <v>18</v>
      </c>
      <c r="AF30" s="15">
        <f t="shared" si="9"/>
        <v>12.449141555199999</v>
      </c>
      <c r="AH30" s="8">
        <v>22</v>
      </c>
      <c r="AI30" s="15">
        <f t="shared" si="5"/>
        <v>1.2317455453090909</v>
      </c>
      <c r="AK30" s="8">
        <v>22</v>
      </c>
      <c r="AL30" s="15">
        <f t="shared" si="6"/>
        <v>2.9919251362909094</v>
      </c>
      <c r="AP30" s="8">
        <v>22</v>
      </c>
      <c r="AQ30" s="15">
        <f t="shared" si="8"/>
        <v>165.52906319758549</v>
      </c>
    </row>
    <row r="31" spans="5:43" x14ac:dyDescent="0.25">
      <c r="E31" s="11">
        <v>22</v>
      </c>
      <c r="F31" s="12">
        <f t="shared" si="7"/>
        <v>22.719293793103446</v>
      </c>
      <c r="I31" s="8">
        <v>24</v>
      </c>
      <c r="J31" s="15">
        <f t="shared" si="1"/>
        <v>29.011599359999998</v>
      </c>
      <c r="M31" s="8">
        <v>25</v>
      </c>
      <c r="N31" s="15">
        <f t="shared" si="0"/>
        <v>47.2194</v>
      </c>
      <c r="P31" s="8">
        <v>24</v>
      </c>
      <c r="Q31" s="15">
        <f t="shared" si="12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11"/>
        <v>1.7038631471621164</v>
      </c>
      <c r="AB31" s="8">
        <v>23</v>
      </c>
      <c r="AC31" s="15">
        <f t="shared" si="4"/>
        <v>29.606484893146646</v>
      </c>
      <c r="AE31" s="8">
        <f>AE30+1</f>
        <v>19</v>
      </c>
      <c r="AF31" s="15">
        <f t="shared" si="9"/>
        <v>11.793923578610526</v>
      </c>
      <c r="AH31" s="8">
        <v>23</v>
      </c>
      <c r="AI31" s="15">
        <f t="shared" si="5"/>
        <v>1.1781913911652173</v>
      </c>
      <c r="AK31" s="8">
        <v>23</v>
      </c>
      <c r="AL31" s="15">
        <f t="shared" si="6"/>
        <v>2.8618414347130439</v>
      </c>
      <c r="AP31" s="8">
        <v>23</v>
      </c>
      <c r="AQ31" s="15">
        <f t="shared" si="8"/>
        <v>166.41314530023922</v>
      </c>
    </row>
    <row r="32" spans="5:43" x14ac:dyDescent="0.25">
      <c r="E32" s="11">
        <v>23</v>
      </c>
      <c r="F32" s="12">
        <f t="shared" si="7"/>
        <v>23.751988965517238</v>
      </c>
      <c r="I32" s="8">
        <v>25</v>
      </c>
      <c r="J32" s="15">
        <f t="shared" si="1"/>
        <v>30.220416</v>
      </c>
      <c r="M32" s="8">
        <v>26</v>
      </c>
      <c r="N32" s="15">
        <f t="shared" si="0"/>
        <v>49.108176</v>
      </c>
      <c r="P32" s="8">
        <v>25</v>
      </c>
      <c r="Q32" s="15">
        <f t="shared" si="12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11"/>
        <v>1.5973717004644841</v>
      </c>
      <c r="AB32" s="8">
        <v>24</v>
      </c>
      <c r="AC32" s="15">
        <f t="shared" si="4"/>
        <v>28.372881355932204</v>
      </c>
      <c r="AE32" s="8">
        <f t="shared" ref="AE32:AE52" si="13">AE31+1</f>
        <v>20</v>
      </c>
      <c r="AF32" s="15">
        <f t="shared" si="9"/>
        <v>11.204227399679999</v>
      </c>
      <c r="AH32" s="8">
        <v>24</v>
      </c>
      <c r="AI32" s="15">
        <f t="shared" si="5"/>
        <v>1.1291000832</v>
      </c>
      <c r="AK32" s="8">
        <v>24</v>
      </c>
      <c r="AL32" s="15">
        <f t="shared" si="6"/>
        <v>2.7425980416000004</v>
      </c>
      <c r="AP32" s="8">
        <v>24</v>
      </c>
      <c r="AQ32" s="15">
        <f t="shared" si="8"/>
        <v>167.56774454537288</v>
      </c>
    </row>
    <row r="33" spans="5:43" x14ac:dyDescent="0.25">
      <c r="E33" s="11">
        <v>24</v>
      </c>
      <c r="F33" s="12">
        <f t="shared" si="7"/>
        <v>24.784684137931031</v>
      </c>
      <c r="I33" s="8">
        <v>26</v>
      </c>
      <c r="J33" s="15">
        <f t="shared" si="1"/>
        <v>31.429232639999999</v>
      </c>
      <c r="M33" s="8">
        <v>27</v>
      </c>
      <c r="N33" s="15">
        <f t="shared" si="0"/>
        <v>50.996952</v>
      </c>
      <c r="P33" s="8">
        <v>26</v>
      </c>
      <c r="Q33" s="15">
        <f t="shared" si="12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11"/>
        <v>1.5034086592606908</v>
      </c>
      <c r="AB33" s="8">
        <v>25</v>
      </c>
      <c r="AC33" s="15">
        <f t="shared" si="4"/>
        <v>27.237966101694916</v>
      </c>
      <c r="AE33" s="8">
        <f t="shared" si="13"/>
        <v>21</v>
      </c>
      <c r="AF33" s="15">
        <f t="shared" si="9"/>
        <v>10.6706927616</v>
      </c>
      <c r="AH33" s="8">
        <v>25</v>
      </c>
      <c r="AI33" s="15">
        <f t="shared" si="5"/>
        <v>1.0839360798719999</v>
      </c>
      <c r="AK33" s="8">
        <v>25</v>
      </c>
      <c r="AL33" s="15">
        <f t="shared" si="6"/>
        <v>2.6328941199360001</v>
      </c>
      <c r="AP33" s="8">
        <v>25</v>
      </c>
      <c r="AQ33" s="15">
        <f t="shared" si="8"/>
        <v>168.96039887588898</v>
      </c>
    </row>
    <row r="34" spans="5:43" x14ac:dyDescent="0.25">
      <c r="E34" s="11">
        <v>25</v>
      </c>
      <c r="F34" s="12">
        <f t="shared" si="7"/>
        <v>25.817379310344823</v>
      </c>
      <c r="I34" s="8">
        <v>27</v>
      </c>
      <c r="J34" s="15">
        <f t="shared" si="1"/>
        <v>32.638049279999997</v>
      </c>
      <c r="M34" s="8">
        <v>28</v>
      </c>
      <c r="N34" s="15">
        <f t="shared" si="0"/>
        <v>52.885728</v>
      </c>
      <c r="P34" s="8">
        <v>27</v>
      </c>
      <c r="Q34" s="15">
        <f t="shared" si="12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11"/>
        <v>1.4198859559684303</v>
      </c>
      <c r="AB34" s="8">
        <v>26</v>
      </c>
      <c r="AC34" s="15">
        <f t="shared" si="4"/>
        <v>26.190352020860495</v>
      </c>
      <c r="AE34" s="8">
        <f t="shared" si="13"/>
        <v>22</v>
      </c>
      <c r="AF34" s="15">
        <f t="shared" si="9"/>
        <v>10.185661272436363</v>
      </c>
      <c r="AH34" s="8">
        <v>26</v>
      </c>
      <c r="AI34" s="15">
        <f t="shared" si="5"/>
        <v>1.0422462306461537</v>
      </c>
      <c r="AK34" s="8">
        <v>26</v>
      </c>
      <c r="AL34" s="15">
        <f t="shared" si="6"/>
        <v>2.5316289614769234</v>
      </c>
      <c r="AP34" s="8">
        <v>26</v>
      </c>
      <c r="AQ34" s="15">
        <f t="shared" si="8"/>
        <v>170.56364039732034</v>
      </c>
    </row>
    <row r="35" spans="5:43" x14ac:dyDescent="0.25">
      <c r="E35" s="11">
        <v>26</v>
      </c>
      <c r="F35" s="12">
        <f t="shared" si="7"/>
        <v>26.850074482758615</v>
      </c>
      <c r="I35" s="8">
        <v>28</v>
      </c>
      <c r="J35" s="15">
        <f t="shared" si="1"/>
        <v>33.846865919999999</v>
      </c>
      <c r="M35" s="8">
        <v>29</v>
      </c>
      <c r="N35" s="15">
        <f t="shared" si="0"/>
        <v>54.774504</v>
      </c>
      <c r="P35" s="8">
        <v>28</v>
      </c>
      <c r="Q35" s="15">
        <f t="shared" si="12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  <c r="AE35" s="8">
        <f t="shared" si="13"/>
        <v>23</v>
      </c>
      <c r="AF35" s="15">
        <f t="shared" si="9"/>
        <v>9.742806434504347</v>
      </c>
      <c r="AH35" s="8">
        <v>27</v>
      </c>
      <c r="AI35" s="15">
        <f t="shared" si="5"/>
        <v>1.0036445184</v>
      </c>
      <c r="AK35" s="8">
        <v>27</v>
      </c>
      <c r="AL35" s="15">
        <f t="shared" si="6"/>
        <v>2.4378649258666667</v>
      </c>
      <c r="AP35" s="8">
        <v>27</v>
      </c>
      <c r="AQ35" s="15">
        <f t="shared" si="8"/>
        <v>172.35407053289853</v>
      </c>
    </row>
    <row r="36" spans="5:43" x14ac:dyDescent="0.25">
      <c r="E36" s="11">
        <v>27</v>
      </c>
      <c r="F36" s="12">
        <f t="shared" si="7"/>
        <v>27.88276965517241</v>
      </c>
      <c r="I36" s="8">
        <v>29</v>
      </c>
      <c r="J36" s="15">
        <f t="shared" si="1"/>
        <v>35.055682560000001</v>
      </c>
      <c r="M36" s="8">
        <v>30</v>
      </c>
      <c r="N36" s="15">
        <f t="shared" si="0"/>
        <v>56.66328</v>
      </c>
      <c r="P36" s="8">
        <v>29</v>
      </c>
      <c r="Q36" s="15">
        <f t="shared" si="12"/>
        <v>21.125500910344829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56" si="14">$W$14/V36</f>
        <v>1.2778973603715873</v>
      </c>
      <c r="AB36" s="8">
        <v>28</v>
      </c>
      <c r="AC36" s="15">
        <f t="shared" si="4"/>
        <v>24.319612590799032</v>
      </c>
      <c r="AE36" s="8">
        <f t="shared" si="13"/>
        <v>24</v>
      </c>
      <c r="AF36" s="15">
        <f t="shared" si="9"/>
        <v>9.3368561663999987</v>
      </c>
      <c r="AH36" s="8">
        <v>28</v>
      </c>
      <c r="AI36" s="15">
        <f t="shared" si="5"/>
        <v>0.96780007131428569</v>
      </c>
      <c r="AK36" s="8">
        <v>28</v>
      </c>
      <c r="AL36" s="15">
        <f t="shared" si="6"/>
        <v>2.3507983213714287</v>
      </c>
      <c r="AP36" s="8">
        <v>28</v>
      </c>
      <c r="AQ36" s="15">
        <f t="shared" si="8"/>
        <v>174.31163335967926</v>
      </c>
    </row>
    <row r="37" spans="5:43" x14ac:dyDescent="0.25">
      <c r="E37" s="11">
        <v>28</v>
      </c>
      <c r="F37" s="12">
        <f t="shared" si="7"/>
        <v>28.915464827586202</v>
      </c>
      <c r="I37" s="8">
        <v>30</v>
      </c>
      <c r="J37" s="15">
        <f t="shared" si="1"/>
        <v>36.264499200000003</v>
      </c>
      <c r="M37" s="8">
        <v>31</v>
      </c>
      <c r="N37" s="15">
        <f t="shared" si="0"/>
        <v>58.552056</v>
      </c>
      <c r="P37" s="8">
        <v>30</v>
      </c>
      <c r="Q37" s="15">
        <f t="shared" si="12"/>
        <v>20.421317546666668</v>
      </c>
      <c r="S37" s="8">
        <v>29</v>
      </c>
      <c r="T37" s="15">
        <f t="shared" si="3"/>
        <v>0.22166068965517241</v>
      </c>
      <c r="V37" s="8">
        <v>21</v>
      </c>
      <c r="W37" s="15">
        <f t="shared" si="14"/>
        <v>1.2170451051157973</v>
      </c>
      <c r="AB37" s="8">
        <v>29</v>
      </c>
      <c r="AC37" s="15">
        <f t="shared" si="4"/>
        <v>23.481005260081822</v>
      </c>
      <c r="AE37" s="8">
        <f t="shared" si="13"/>
        <v>25</v>
      </c>
      <c r="AF37" s="15">
        <f t="shared" si="9"/>
        <v>8.9633819197440001</v>
      </c>
      <c r="AH37" s="8">
        <v>29</v>
      </c>
      <c r="AI37" s="15">
        <f t="shared" si="5"/>
        <v>0.93442765506206893</v>
      </c>
      <c r="AK37" s="8">
        <v>29</v>
      </c>
      <c r="AL37" s="15">
        <f t="shared" si="6"/>
        <v>2.2697363102896553</v>
      </c>
      <c r="AP37" s="8">
        <v>29</v>
      </c>
      <c r="AQ37" s="15">
        <f t="shared" si="8"/>
        <v>176.41903928891742</v>
      </c>
    </row>
    <row r="38" spans="5:43" x14ac:dyDescent="0.25">
      <c r="E38" s="11">
        <v>29</v>
      </c>
      <c r="F38" s="12">
        <f t="shared" si="7"/>
        <v>29.948159999999994</v>
      </c>
      <c r="I38" s="8">
        <v>31</v>
      </c>
      <c r="J38" s="15">
        <f t="shared" si="1"/>
        <v>37.473315839999998</v>
      </c>
      <c r="M38" s="8">
        <v>32</v>
      </c>
      <c r="N38" s="15">
        <f t="shared" si="0"/>
        <v>60.440832</v>
      </c>
      <c r="P38" s="8">
        <v>31</v>
      </c>
      <c r="Q38" s="15">
        <f t="shared" si="12"/>
        <v>19.762565367741935</v>
      </c>
      <c r="S38" s="8">
        <v>30</v>
      </c>
      <c r="T38" s="15">
        <f t="shared" si="3"/>
        <v>0.21427199999999999</v>
      </c>
      <c r="V38" s="8">
        <v>22</v>
      </c>
      <c r="W38" s="15">
        <f t="shared" si="14"/>
        <v>1.1617248730650793</v>
      </c>
      <c r="AB38" s="8">
        <v>30</v>
      </c>
      <c r="AC38" s="15">
        <f t="shared" si="4"/>
        <v>22.698305084745762</v>
      </c>
      <c r="AE38" s="8">
        <f t="shared" si="13"/>
        <v>26</v>
      </c>
      <c r="AF38" s="15">
        <f t="shared" si="9"/>
        <v>8.6186364612923079</v>
      </c>
      <c r="AH38" s="8">
        <v>30</v>
      </c>
      <c r="AI38" s="15">
        <f t="shared" si="5"/>
        <v>0.90328006656000004</v>
      </c>
      <c r="AK38" s="8">
        <v>30</v>
      </c>
      <c r="AL38" s="15">
        <f t="shared" si="6"/>
        <v>2.1940784332800001</v>
      </c>
      <c r="AP38" s="8">
        <v>30</v>
      </c>
      <c r="AQ38" s="15">
        <f t="shared" si="8"/>
        <v>178.66130401036725</v>
      </c>
    </row>
    <row r="39" spans="5:43" x14ac:dyDescent="0.25">
      <c r="E39" s="11">
        <v>30</v>
      </c>
      <c r="F39" s="12">
        <f t="shared" si="7"/>
        <v>30.98085517241379</v>
      </c>
      <c r="I39" s="8">
        <v>32</v>
      </c>
      <c r="J39" s="15">
        <f t="shared" si="1"/>
        <v>38.68213248</v>
      </c>
      <c r="M39" s="8">
        <v>33</v>
      </c>
      <c r="N39" s="15">
        <f t="shared" si="0"/>
        <v>62.329608</v>
      </c>
      <c r="P39" s="8">
        <v>32</v>
      </c>
      <c r="Q39" s="15">
        <f t="shared" si="12"/>
        <v>19.144985200000001</v>
      </c>
      <c r="S39" s="8">
        <v>31</v>
      </c>
      <c r="T39" s="15">
        <f t="shared" si="3"/>
        <v>0.20736000000000002</v>
      </c>
      <c r="V39" s="8">
        <v>23</v>
      </c>
      <c r="W39" s="15">
        <f t="shared" si="14"/>
        <v>1.1112150959752933</v>
      </c>
      <c r="AB39" s="8">
        <v>31</v>
      </c>
      <c r="AC39" s="15">
        <f t="shared" si="4"/>
        <v>21.966101694915253</v>
      </c>
      <c r="AE39" s="8">
        <f>AE38+1</f>
        <v>27</v>
      </c>
      <c r="AF39" s="15">
        <f t="shared" si="9"/>
        <v>8.2994277034666659</v>
      </c>
      <c r="AH39" s="8">
        <v>31</v>
      </c>
      <c r="AI39" s="15">
        <f t="shared" si="5"/>
        <v>0.87414199989677421</v>
      </c>
      <c r="AK39" s="8">
        <v>31</v>
      </c>
      <c r="AL39" s="15">
        <f t="shared" si="6"/>
        <v>2.1233017096258067</v>
      </c>
      <c r="AP39" s="8">
        <v>31</v>
      </c>
      <c r="AQ39" s="15">
        <f t="shared" si="8"/>
        <v>181.02537667316966</v>
      </c>
    </row>
    <row r="40" spans="5:43" x14ac:dyDescent="0.25">
      <c r="E40" s="11">
        <v>31</v>
      </c>
      <c r="F40" s="12">
        <f t="shared" si="7"/>
        <v>32.013550344827578</v>
      </c>
      <c r="I40" s="8">
        <v>33</v>
      </c>
      <c r="J40" s="15">
        <f t="shared" si="1"/>
        <v>39.890949120000002</v>
      </c>
      <c r="M40" s="8">
        <v>34</v>
      </c>
      <c r="N40" s="15">
        <f t="shared" si="0"/>
        <v>64.218384</v>
      </c>
      <c r="P40" s="8">
        <v>33</v>
      </c>
      <c r="Q40" s="15">
        <f t="shared" si="12"/>
        <v>18.564834133333335</v>
      </c>
      <c r="S40" s="8">
        <v>32</v>
      </c>
      <c r="T40" s="15">
        <f t="shared" si="3"/>
        <v>0.20088</v>
      </c>
      <c r="V40" s="8">
        <v>24</v>
      </c>
      <c r="W40" s="15">
        <f t="shared" si="14"/>
        <v>1.0649144669763226</v>
      </c>
      <c r="AB40" s="8">
        <v>32</v>
      </c>
      <c r="AC40" s="15">
        <f t="shared" si="4"/>
        <v>21.279661016949152</v>
      </c>
      <c r="AE40" s="8">
        <f t="shared" si="13"/>
        <v>28</v>
      </c>
      <c r="AF40" s="15">
        <f t="shared" si="9"/>
        <v>8.0030195711999994</v>
      </c>
      <c r="AH40" s="8">
        <v>32</v>
      </c>
      <c r="AI40" s="15">
        <f t="shared" si="5"/>
        <v>0.84682506239999999</v>
      </c>
      <c r="AK40" s="8">
        <v>32</v>
      </c>
      <c r="AL40" s="15">
        <f t="shared" si="6"/>
        <v>2.0569485312000002</v>
      </c>
      <c r="AP40" s="8">
        <v>32</v>
      </c>
      <c r="AQ40" s="15">
        <f t="shared" si="8"/>
        <v>183.49983778282277</v>
      </c>
    </row>
    <row r="41" spans="5:43" x14ac:dyDescent="0.25">
      <c r="E41" s="11">
        <v>32</v>
      </c>
      <c r="F41" s="12">
        <f t="shared" si="7"/>
        <v>33.046245517241374</v>
      </c>
      <c r="I41" s="8">
        <v>34</v>
      </c>
      <c r="J41" s="15">
        <f t="shared" si="1"/>
        <v>41.099765759999997</v>
      </c>
      <c r="M41" s="8">
        <v>35</v>
      </c>
      <c r="N41" s="15">
        <f t="shared" si="0"/>
        <v>66.107159999999993</v>
      </c>
      <c r="P41" s="8">
        <v>34</v>
      </c>
      <c r="Q41" s="15">
        <f t="shared" si="12"/>
        <v>18.018809600000001</v>
      </c>
      <c r="S41" s="8">
        <v>33</v>
      </c>
      <c r="T41" s="15">
        <f t="shared" si="3"/>
        <v>0.19479272727272728</v>
      </c>
      <c r="V41" s="8">
        <v>25</v>
      </c>
      <c r="W41" s="15">
        <f t="shared" si="14"/>
        <v>1.0223178882972699</v>
      </c>
      <c r="AB41" s="8">
        <v>33</v>
      </c>
      <c r="AC41" s="15">
        <f t="shared" si="4"/>
        <v>20.634822804314329</v>
      </c>
      <c r="AE41" s="8">
        <f t="shared" si="13"/>
        <v>29</v>
      </c>
      <c r="AF41" s="15">
        <f t="shared" si="9"/>
        <v>7.7270533790896545</v>
      </c>
      <c r="AH41" s="8">
        <v>33</v>
      </c>
      <c r="AI41" s="15">
        <f t="shared" si="5"/>
        <v>0.82116369687272728</v>
      </c>
      <c r="AK41" s="8">
        <v>33</v>
      </c>
      <c r="AL41" s="15">
        <f t="shared" si="6"/>
        <v>1.9946167575272729</v>
      </c>
      <c r="AP41" s="8">
        <v>33</v>
      </c>
      <c r="AQ41" s="15">
        <f t="shared" si="8"/>
        <v>186.07465202597652</v>
      </c>
    </row>
    <row r="42" spans="5:43" x14ac:dyDescent="0.25">
      <c r="E42" s="11">
        <v>33</v>
      </c>
      <c r="F42" s="12">
        <f t="shared" si="7"/>
        <v>34.07894068965517</v>
      </c>
      <c r="I42" s="8">
        <v>35</v>
      </c>
      <c r="J42" s="15">
        <f t="shared" si="1"/>
        <v>42.308582399999999</v>
      </c>
      <c r="M42" s="8">
        <v>36</v>
      </c>
      <c r="N42" s="15">
        <f t="shared" si="0"/>
        <v>67.995936</v>
      </c>
      <c r="P42" s="8">
        <v>35</v>
      </c>
      <c r="Q42" s="15">
        <f t="shared" si="12"/>
        <v>17.50398646857143</v>
      </c>
      <c r="S42" s="8">
        <v>34</v>
      </c>
      <c r="T42" s="15">
        <f t="shared" si="3"/>
        <v>0.18906352941176471</v>
      </c>
      <c r="V42" s="8">
        <v>26</v>
      </c>
      <c r="W42" s="15">
        <f t="shared" si="14"/>
        <v>0.98299796951660556</v>
      </c>
      <c r="AB42" s="8">
        <v>34</v>
      </c>
      <c r="AC42" s="15">
        <f t="shared" si="4"/>
        <v>20.027916251246261</v>
      </c>
      <c r="AE42" s="8">
        <f t="shared" si="13"/>
        <v>30</v>
      </c>
      <c r="AF42" s="15">
        <f t="shared" si="9"/>
        <v>7.4694849331199995</v>
      </c>
      <c r="AH42" s="8">
        <v>34</v>
      </c>
      <c r="AI42" s="15">
        <f t="shared" si="5"/>
        <v>0.79701182343529409</v>
      </c>
      <c r="AK42" s="8">
        <v>34</v>
      </c>
      <c r="AL42" s="15">
        <f t="shared" si="6"/>
        <v>1.9359515587764708</v>
      </c>
      <c r="AP42" s="8">
        <v>34</v>
      </c>
      <c r="AQ42" s="15">
        <f t="shared" si="8"/>
        <v>188.74096471438085</v>
      </c>
    </row>
    <row r="43" spans="5:43" x14ac:dyDescent="0.25">
      <c r="E43" s="11">
        <v>34</v>
      </c>
      <c r="F43" s="12">
        <f t="shared" si="7"/>
        <v>35.111635862068958</v>
      </c>
      <c r="I43" s="8">
        <v>36</v>
      </c>
      <c r="J43" s="15">
        <f t="shared" si="1"/>
        <v>43.517399040000001</v>
      </c>
      <c r="M43" s="8">
        <v>37</v>
      </c>
      <c r="N43" s="15">
        <f t="shared" si="0"/>
        <v>69.884712000000007</v>
      </c>
      <c r="P43" s="8">
        <v>36</v>
      </c>
      <c r="Q43" s="15">
        <f t="shared" si="12"/>
        <v>17.017764622222224</v>
      </c>
      <c r="S43" s="8">
        <v>35</v>
      </c>
      <c r="T43" s="15">
        <f t="shared" si="3"/>
        <v>0.18366171428571429</v>
      </c>
      <c r="V43" s="8">
        <v>27</v>
      </c>
      <c r="W43" s="15">
        <f t="shared" si="14"/>
        <v>0.94659063731228688</v>
      </c>
      <c r="AB43" s="8">
        <v>35</v>
      </c>
      <c r="AC43" s="15">
        <f t="shared" si="4"/>
        <v>19.455690072639225</v>
      </c>
      <c r="AE43" s="8">
        <f t="shared" si="13"/>
        <v>31</v>
      </c>
      <c r="AF43" s="15">
        <f t="shared" si="9"/>
        <v>7.228533806245161</v>
      </c>
      <c r="AH43" s="8">
        <v>35</v>
      </c>
      <c r="AI43" s="15">
        <f t="shared" si="5"/>
        <v>0.77424005705142862</v>
      </c>
      <c r="AK43" s="8">
        <v>35</v>
      </c>
      <c r="AL43" s="15">
        <f t="shared" si="6"/>
        <v>1.880638657097143</v>
      </c>
      <c r="AP43" s="8">
        <v>35</v>
      </c>
      <c r="AQ43" s="15">
        <f t="shared" si="8"/>
        <v>191.49093312415715</v>
      </c>
    </row>
    <row r="44" spans="5:43" x14ac:dyDescent="0.25">
      <c r="E44" s="11">
        <v>35</v>
      </c>
      <c r="F44" s="12">
        <f t="shared" si="7"/>
        <v>36.144331034482754</v>
      </c>
      <c r="I44" s="8">
        <v>37</v>
      </c>
      <c r="J44" s="15">
        <f t="shared" si="1"/>
        <v>44.726215680000003</v>
      </c>
      <c r="M44" s="8">
        <v>38</v>
      </c>
      <c r="N44" s="15">
        <f t="shared" si="0"/>
        <v>71.773488</v>
      </c>
      <c r="P44" s="8">
        <v>37</v>
      </c>
      <c r="Q44" s="15">
        <f t="shared" si="12"/>
        <v>16.557825037837837</v>
      </c>
      <c r="S44" s="8">
        <v>36</v>
      </c>
      <c r="T44" s="15">
        <f t="shared" si="3"/>
        <v>0.17856</v>
      </c>
      <c r="V44" s="8">
        <v>28</v>
      </c>
      <c r="W44" s="15">
        <f t="shared" si="14"/>
        <v>0.91278382883684805</v>
      </c>
      <c r="AB44" s="8">
        <v>36</v>
      </c>
      <c r="AC44" s="15">
        <f t="shared" si="4"/>
        <v>18.915254237288135</v>
      </c>
      <c r="AE44" s="8">
        <f t="shared" si="13"/>
        <v>32</v>
      </c>
      <c r="AF44" s="15">
        <f t="shared" si="9"/>
        <v>7.0026421247999995</v>
      </c>
      <c r="AH44" s="8">
        <v>36</v>
      </c>
      <c r="AI44" s="15">
        <f t="shared" si="5"/>
        <v>0.75273338879999996</v>
      </c>
      <c r="AK44" s="8">
        <v>36</v>
      </c>
      <c r="AL44" s="15">
        <f t="shared" si="6"/>
        <v>1.8283986944000001</v>
      </c>
      <c r="AP44" s="8">
        <v>36</v>
      </c>
      <c r="AQ44" s="15">
        <f t="shared" si="8"/>
        <v>194.31758594519113</v>
      </c>
    </row>
    <row r="45" spans="5:43" x14ac:dyDescent="0.25">
      <c r="E45" s="11">
        <v>36</v>
      </c>
      <c r="F45" s="12">
        <f t="shared" si="7"/>
        <v>37.177026206896542</v>
      </c>
      <c r="I45" s="8">
        <v>38</v>
      </c>
      <c r="J45" s="15">
        <f t="shared" si="1"/>
        <v>45.935032319999998</v>
      </c>
      <c r="M45" s="8">
        <v>39</v>
      </c>
      <c r="N45" s="15">
        <f t="shared" si="0"/>
        <v>73.662263999999993</v>
      </c>
      <c r="P45" s="8">
        <v>38</v>
      </c>
      <c r="Q45" s="15">
        <f t="shared" si="12"/>
        <v>16.122092800000001</v>
      </c>
      <c r="S45" s="8">
        <v>37</v>
      </c>
      <c r="T45" s="15">
        <f t="shared" si="3"/>
        <v>0.17373405405405407</v>
      </c>
      <c r="V45" s="8">
        <v>29</v>
      </c>
      <c r="W45" s="15">
        <f t="shared" si="14"/>
        <v>0.88130852439419816</v>
      </c>
      <c r="AB45" s="8">
        <v>37</v>
      </c>
      <c r="AC45" s="15">
        <f t="shared" si="4"/>
        <v>18.404031149793862</v>
      </c>
      <c r="AE45" s="8">
        <f t="shared" si="13"/>
        <v>33</v>
      </c>
      <c r="AF45" s="15">
        <f t="shared" si="9"/>
        <v>6.7904408482909089</v>
      </c>
      <c r="AH45" s="8">
        <v>37</v>
      </c>
      <c r="AI45" s="15">
        <f t="shared" si="5"/>
        <v>0.7323892431567568</v>
      </c>
      <c r="AK45" s="8">
        <v>37</v>
      </c>
      <c r="AL45" s="15">
        <f t="shared" si="6"/>
        <v>1.7789825134702704</v>
      </c>
      <c r="AP45" s="8">
        <v>37</v>
      </c>
      <c r="AQ45" s="15">
        <f t="shared" si="8"/>
        <v>197.21470552251589</v>
      </c>
    </row>
    <row r="46" spans="5:43" x14ac:dyDescent="0.25">
      <c r="E46" s="11">
        <v>37</v>
      </c>
      <c r="F46" s="12">
        <f t="shared" si="7"/>
        <v>38.209721379310338</v>
      </c>
      <c r="I46" s="8">
        <v>39</v>
      </c>
      <c r="J46" s="15">
        <f t="shared" si="1"/>
        <v>47.14384896</v>
      </c>
      <c r="M46" s="8">
        <v>40</v>
      </c>
      <c r="N46" s="15">
        <f t="shared" si="0"/>
        <v>75.55104</v>
      </c>
      <c r="P46" s="8">
        <v>39</v>
      </c>
      <c r="Q46" s="15">
        <f t="shared" si="12"/>
        <v>15.708705805128206</v>
      </c>
      <c r="S46" s="8">
        <v>38</v>
      </c>
      <c r="T46" s="15">
        <f t="shared" si="3"/>
        <v>0.16916210526315789</v>
      </c>
      <c r="V46" s="8">
        <v>30</v>
      </c>
      <c r="W46" s="15">
        <f t="shared" si="14"/>
        <v>0.8519315735810582</v>
      </c>
      <c r="AB46" s="8">
        <v>38</v>
      </c>
      <c r="AC46" s="15">
        <f t="shared" si="4"/>
        <v>17.91971454058876</v>
      </c>
      <c r="AE46" s="8">
        <f t="shared" si="13"/>
        <v>34</v>
      </c>
      <c r="AF46" s="15">
        <f t="shared" si="9"/>
        <v>6.5907219998117643</v>
      </c>
      <c r="AH46" s="8">
        <v>38</v>
      </c>
      <c r="AI46" s="15">
        <f t="shared" si="5"/>
        <v>0.7131158420210526</v>
      </c>
      <c r="AK46" s="8">
        <v>38</v>
      </c>
      <c r="AL46" s="15">
        <f t="shared" si="6"/>
        <v>1.7321671841684212</v>
      </c>
      <c r="AP46" s="8">
        <v>38</v>
      </c>
      <c r="AQ46" s="15">
        <f t="shared" si="8"/>
        <v>200.17672869116106</v>
      </c>
    </row>
    <row r="47" spans="5:43" x14ac:dyDescent="0.25">
      <c r="E47" s="11">
        <v>38</v>
      </c>
      <c r="F47" s="12">
        <f t="shared" si="7"/>
        <v>39.242416551724133</v>
      </c>
      <c r="I47" s="8">
        <v>40</v>
      </c>
      <c r="J47" s="15">
        <f t="shared" si="1"/>
        <v>48.352665600000002</v>
      </c>
      <c r="P47" s="8">
        <v>40</v>
      </c>
      <c r="Q47" s="15">
        <f t="shared" si="12"/>
        <v>15.31598816</v>
      </c>
      <c r="S47" s="8">
        <v>39</v>
      </c>
      <c r="T47" s="15">
        <f t="shared" si="3"/>
        <v>0.16482461538461537</v>
      </c>
      <c r="V47" s="8">
        <v>31</v>
      </c>
      <c r="W47" s="15">
        <f t="shared" si="14"/>
        <v>0.82444990991715306</v>
      </c>
      <c r="AB47" s="8">
        <v>39</v>
      </c>
      <c r="AC47" s="15">
        <f t="shared" si="4"/>
        <v>17.460234680573663</v>
      </c>
      <c r="AE47" s="8">
        <f t="shared" si="13"/>
        <v>35</v>
      </c>
      <c r="AF47" s="15">
        <f t="shared" si="9"/>
        <v>6.4024156569599997</v>
      </c>
      <c r="AH47" s="8">
        <v>39</v>
      </c>
      <c r="AI47" s="15">
        <f t="shared" si="5"/>
        <v>0.69483082043076927</v>
      </c>
      <c r="AK47" s="8">
        <v>39</v>
      </c>
      <c r="AL47" s="15">
        <f t="shared" si="6"/>
        <v>1.6877526409846155</v>
      </c>
      <c r="AP47" s="8">
        <v>39</v>
      </c>
      <c r="AQ47" s="15">
        <f t="shared" si="8"/>
        <v>203.19866286717908</v>
      </c>
    </row>
    <row r="48" spans="5:43" x14ac:dyDescent="0.25">
      <c r="E48" s="11">
        <v>39</v>
      </c>
      <c r="F48" s="12">
        <f t="shared" si="7"/>
        <v>40.275111724137922</v>
      </c>
      <c r="S48" s="8">
        <v>40</v>
      </c>
      <c r="T48" s="15">
        <f t="shared" si="3"/>
        <v>0.16070400000000001</v>
      </c>
      <c r="V48" s="8">
        <v>32</v>
      </c>
      <c r="W48" s="15">
        <f t="shared" si="14"/>
        <v>0.79868585023224203</v>
      </c>
      <c r="AB48" s="8">
        <v>40</v>
      </c>
      <c r="AC48" s="15">
        <f t="shared" si="4"/>
        <v>17.023728813559323</v>
      </c>
      <c r="AE48" s="8">
        <f t="shared" si="13"/>
        <v>36</v>
      </c>
      <c r="AF48" s="15">
        <f t="shared" si="9"/>
        <v>6.2245707775999994</v>
      </c>
      <c r="AH48" s="8">
        <v>40</v>
      </c>
      <c r="AI48" s="15">
        <f t="shared" si="5"/>
        <v>0.67746004991999997</v>
      </c>
      <c r="AK48" s="8">
        <v>40</v>
      </c>
      <c r="AL48" s="15">
        <f t="shared" si="6"/>
        <v>1.6455588249600002</v>
      </c>
      <c r="AP48" s="8">
        <v>40</v>
      </c>
      <c r="AQ48" s="15">
        <f t="shared" si="8"/>
        <v>206.27601472501686</v>
      </c>
    </row>
    <row r="49" spans="5:32" x14ac:dyDescent="0.25">
      <c r="E49" s="11">
        <v>40</v>
      </c>
      <c r="F49" s="12">
        <f t="shared" si="7"/>
        <v>41.307806896551718</v>
      </c>
      <c r="V49" s="8">
        <v>33</v>
      </c>
      <c r="W49" s="15">
        <f t="shared" si="14"/>
        <v>0.77448324871005292</v>
      </c>
      <c r="AE49" s="8">
        <f t="shared" si="13"/>
        <v>37</v>
      </c>
      <c r="AF49" s="15">
        <f t="shared" si="9"/>
        <v>6.0563391349621618</v>
      </c>
    </row>
    <row r="50" spans="5:32" x14ac:dyDescent="0.25">
      <c r="V50" s="8">
        <v>34</v>
      </c>
      <c r="W50" s="15">
        <f t="shared" si="14"/>
        <v>0.75170432963034539</v>
      </c>
      <c r="AE50" s="8">
        <f t="shared" si="13"/>
        <v>38</v>
      </c>
      <c r="AF50" s="15">
        <f t="shared" si="9"/>
        <v>5.896961789305263</v>
      </c>
    </row>
    <row r="51" spans="5:32" x14ac:dyDescent="0.25">
      <c r="V51" s="8">
        <v>35</v>
      </c>
      <c r="W51" s="15">
        <f t="shared" si="14"/>
        <v>0.73022706306947838</v>
      </c>
      <c r="AE51" s="8">
        <f t="shared" si="13"/>
        <v>39</v>
      </c>
      <c r="AF51" s="15">
        <f t="shared" si="9"/>
        <v>5.7457576408615383</v>
      </c>
    </row>
    <row r="52" spans="5:32" x14ac:dyDescent="0.25">
      <c r="V52" s="8">
        <v>36</v>
      </c>
      <c r="W52" s="15">
        <f t="shared" si="14"/>
        <v>0.70994297798421513</v>
      </c>
      <c r="AE52" s="8">
        <f t="shared" si="13"/>
        <v>40</v>
      </c>
      <c r="AF52" s="15">
        <f t="shared" si="9"/>
        <v>5.6021136998399994</v>
      </c>
    </row>
    <row r="53" spans="5:32" x14ac:dyDescent="0.25">
      <c r="V53" s="8">
        <v>37</v>
      </c>
      <c r="W53" s="15">
        <f t="shared" si="14"/>
        <v>0.69075532993058775</v>
      </c>
    </row>
    <row r="54" spans="5:32" x14ac:dyDescent="0.25">
      <c r="V54" s="8">
        <v>38</v>
      </c>
      <c r="W54" s="15">
        <f t="shared" si="14"/>
        <v>0.67257755809030906</v>
      </c>
    </row>
    <row r="55" spans="5:32" x14ac:dyDescent="0.25">
      <c r="V55" s="8">
        <v>39</v>
      </c>
      <c r="W55" s="15">
        <f t="shared" si="14"/>
        <v>0.65533197967773704</v>
      </c>
    </row>
    <row r="56" spans="5:32" x14ac:dyDescent="0.25">
      <c r="V56" s="8">
        <v>40</v>
      </c>
      <c r="W56" s="15">
        <f t="shared" si="14"/>
        <v>0.63894868018579365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43C3-DF7F-41D8-8B0E-330E0A45A9D9}">
  <sheetPr codeName="Лист3"/>
  <dimension ref="A1:AS56"/>
  <sheetViews>
    <sheetView topLeftCell="V1" workbookViewId="0">
      <selection activeCell="B10" sqref="B10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2144.2049999999999</v>
      </c>
    </row>
    <row r="3" spans="1:45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1995.6615348824143</v>
      </c>
    </row>
    <row r="4" spans="1:45" x14ac:dyDescent="0.25">
      <c r="A4" s="1" t="s">
        <v>8</v>
      </c>
      <c r="B4" s="2">
        <v>0.25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1.4179999999999999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0.90751999999999999</v>
      </c>
      <c r="P5" s="14" t="s">
        <v>28</v>
      </c>
      <c r="Q5" s="9">
        <f>F2*F3*F5*Q2*B1*B7/Q3</f>
        <v>612.63952640000002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6.4281600000000001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680.94915254237287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6" t="s">
        <v>18</v>
      </c>
      <c r="M7" s="8">
        <v>1</v>
      </c>
      <c r="N7" s="15">
        <f>M7*$N$4</f>
        <v>1.4179999999999999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540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0.90751999999999999</v>
      </c>
      <c r="M8" s="8">
        <v>2</v>
      </c>
      <c r="N8" s="15">
        <f t="shared" ref="N8:N46" si="0">M8*$N$4</f>
        <v>2.8359999999999999</v>
      </c>
      <c r="P8" s="8">
        <v>1</v>
      </c>
      <c r="Q8" s="15">
        <f>$Q$5/P8</f>
        <v>612.63952640000002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148.54346511758547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1.81504</v>
      </c>
      <c r="M9" s="8">
        <v>3</v>
      </c>
      <c r="N9" s="15">
        <f t="shared" si="0"/>
        <v>4.2539999999999996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41</v>
      </c>
      <c r="W9" s="8">
        <v>300</v>
      </c>
      <c r="X9" s="8">
        <f>'a_r=0.5'!X9</f>
        <v>20</v>
      </c>
      <c r="Y9" s="8">
        <v>500</v>
      </c>
      <c r="Z9" t="s">
        <v>45</v>
      </c>
      <c r="AB9" s="8">
        <v>1</v>
      </c>
      <c r="AC9" s="15">
        <f>$AC$6/AB9</f>
        <v>680.94915254237287</v>
      </c>
      <c r="AE9" s="4" t="s">
        <v>60</v>
      </c>
      <c r="AF9" s="2">
        <f>B1*J3*F5/(10^3*AF2*AF3)</f>
        <v>8.7121919999999999</v>
      </c>
      <c r="AH9" s="8">
        <v>1</v>
      </c>
      <c r="AI9" s="15">
        <f>$AI$6*$AF$9/AH9</f>
        <v>27.0984019968</v>
      </c>
      <c r="AK9" s="8">
        <v>1</v>
      </c>
      <c r="AL9" s="15">
        <f>$AL$6*$AF$9/AK9</f>
        <v>65.822352998400007</v>
      </c>
      <c r="AP9" s="8">
        <v>1</v>
      </c>
      <c r="AQ9" s="15">
        <f>F10+J8+N7+Q8+T9+W17+AC9+AF13+AI9+AL9</f>
        <v>1645.9383043110183</v>
      </c>
    </row>
    <row r="10" spans="1:45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2.7225600000000001</v>
      </c>
      <c r="M10" s="8">
        <v>4</v>
      </c>
      <c r="N10" s="15">
        <f t="shared" si="0"/>
        <v>5.6719999999999997</v>
      </c>
      <c r="P10" s="8">
        <v>3</v>
      </c>
      <c r="Q10" s="15">
        <f t="shared" si="2"/>
        <v>204.21317546666668</v>
      </c>
      <c r="S10" s="8">
        <v>2</v>
      </c>
      <c r="T10" s="15">
        <f t="shared" ref="T10:T48" si="3">$T$6/S10</f>
        <v>3.21408</v>
      </c>
      <c r="AB10" s="8">
        <v>2</v>
      </c>
      <c r="AC10" s="15">
        <f t="shared" ref="AC10:AC48" si="4">$AC$6/AB10</f>
        <v>340.47457627118644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13.5492009984</v>
      </c>
      <c r="AK10" s="8">
        <v>2</v>
      </c>
      <c r="AL10" s="15">
        <f t="shared" ref="AL10:AL48" si="6">$AL$6*$AF$9/AK10</f>
        <v>32.911176499200003</v>
      </c>
      <c r="AP10" s="8">
        <v>2</v>
      </c>
      <c r="AQ10" s="15">
        <f>F11+J9+N8+Q9+T10+W18+AC10+AF14+AI10+AL10</f>
        <v>828.00647491412997</v>
      </c>
    </row>
    <row r="11" spans="1:45" x14ac:dyDescent="0.25">
      <c r="A11" s="4"/>
      <c r="B11" s="3"/>
      <c r="E11" s="11">
        <v>2</v>
      </c>
      <c r="F11" s="12">
        <f t="shared" ref="F11:F49" si="7">E11*$F$7</f>
        <v>2.0653903448275859</v>
      </c>
      <c r="I11" s="8">
        <v>4</v>
      </c>
      <c r="J11" s="15">
        <f t="shared" si="1"/>
        <v>3.63008</v>
      </c>
      <c r="M11" s="8">
        <v>5</v>
      </c>
      <c r="N11" s="15">
        <f t="shared" si="0"/>
        <v>7.09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226.98305084745763</v>
      </c>
      <c r="AH11" s="8">
        <v>3</v>
      </c>
      <c r="AI11" s="15">
        <f t="shared" si="5"/>
        <v>9.0328006655999999</v>
      </c>
      <c r="AK11" s="8">
        <v>3</v>
      </c>
      <c r="AL11" s="15">
        <f t="shared" si="6"/>
        <v>21.940784332800003</v>
      </c>
      <c r="AP11" s="8">
        <v>3</v>
      </c>
      <c r="AQ11" s="15">
        <f t="shared" ref="AQ11:AQ48" si="8">F12+J10+N9+Q10+T11+W19+AC11+AF15+AI11+AL11</f>
        <v>557.60134189677626</v>
      </c>
    </row>
    <row r="12" spans="1:45" x14ac:dyDescent="0.25">
      <c r="E12" s="11">
        <v>3</v>
      </c>
      <c r="F12" s="12">
        <f t="shared" si="7"/>
        <v>3.0980855172413788</v>
      </c>
      <c r="I12" s="8">
        <v>5</v>
      </c>
      <c r="J12" s="15">
        <f t="shared" si="1"/>
        <v>4.5376000000000003</v>
      </c>
      <c r="M12" s="8">
        <v>6</v>
      </c>
      <c r="N12" s="15">
        <f t="shared" si="0"/>
        <v>8.5079999999999991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  <c r="AE12" s="11" t="s">
        <v>17</v>
      </c>
      <c r="AF12" s="11" t="s">
        <v>57</v>
      </c>
      <c r="AH12" s="8">
        <v>4</v>
      </c>
      <c r="AI12" s="15">
        <f t="shared" si="5"/>
        <v>6.7746004992</v>
      </c>
      <c r="AK12" s="8">
        <v>4</v>
      </c>
      <c r="AL12" s="15">
        <f t="shared" si="6"/>
        <v>16.455588249600002</v>
      </c>
      <c r="AP12" s="8">
        <v>4</v>
      </c>
      <c r="AQ12" s="15">
        <f t="shared" si="8"/>
        <v>424.07788297430636</v>
      </c>
    </row>
    <row r="13" spans="1:45" ht="15.75" customHeight="1" x14ac:dyDescent="0.25">
      <c r="E13" s="11">
        <v>4</v>
      </c>
      <c r="F13" s="12">
        <f t="shared" si="7"/>
        <v>4.1307806896551718</v>
      </c>
      <c r="I13" s="8">
        <v>6</v>
      </c>
      <c r="J13" s="15">
        <f t="shared" si="1"/>
        <v>5.4451200000000002</v>
      </c>
      <c r="M13" s="8">
        <v>7</v>
      </c>
      <c r="N13" s="15">
        <f t="shared" si="0"/>
        <v>9.9260000000000002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  <c r="AE13" s="8">
        <v>1</v>
      </c>
      <c r="AF13" s="15">
        <f>$AF$9*$AF$10/AE13</f>
        <v>224.08454799359998</v>
      </c>
      <c r="AH13" s="8">
        <v>5</v>
      </c>
      <c r="AI13" s="15">
        <f t="shared" si="5"/>
        <v>5.4196803993599998</v>
      </c>
      <c r="AK13" s="8">
        <v>5</v>
      </c>
      <c r="AL13" s="15">
        <f t="shared" si="6"/>
        <v>13.164470599680001</v>
      </c>
      <c r="AP13" s="8">
        <v>5</v>
      </c>
      <c r="AQ13" s="15">
        <f>F14+J12+N11+Q12+T13+W21+AC13+AF17+AI13+AL13</f>
        <v>345.30709368978989</v>
      </c>
    </row>
    <row r="14" spans="1:45" x14ac:dyDescent="0.25">
      <c r="E14" s="11">
        <v>5</v>
      </c>
      <c r="F14" s="12">
        <f t="shared" si="7"/>
        <v>5.1634758620689647</v>
      </c>
      <c r="I14" s="8">
        <v>7</v>
      </c>
      <c r="J14" s="15">
        <f t="shared" si="1"/>
        <v>6.3526400000000001</v>
      </c>
      <c r="M14" s="8">
        <v>8</v>
      </c>
      <c r="N14" s="15">
        <f t="shared" si="0"/>
        <v>11.343999999999999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51</v>
      </c>
      <c r="W14" s="9">
        <f>V12+W12+X12</f>
        <v>25.557947207431745</v>
      </c>
      <c r="AB14" s="8">
        <v>6</v>
      </c>
      <c r="AC14" s="15">
        <f t="shared" si="4"/>
        <v>113.49152542372882</v>
      </c>
      <c r="AE14" s="8">
        <f>AE13+1</f>
        <v>2</v>
      </c>
      <c r="AF14" s="15">
        <f t="shared" ref="AF14:AF52" si="9">$AF$9*$AF$10/AE14</f>
        <v>112.04227399679999</v>
      </c>
      <c r="AH14" s="8">
        <v>6</v>
      </c>
      <c r="AI14" s="15">
        <f t="shared" si="5"/>
        <v>4.5164003328</v>
      </c>
      <c r="AK14" s="8">
        <v>6</v>
      </c>
      <c r="AL14" s="15">
        <f t="shared" si="6"/>
        <v>10.970392166400002</v>
      </c>
      <c r="AP14" s="8">
        <v>6</v>
      </c>
      <c r="AQ14" s="15">
        <f t="shared" si="8"/>
        <v>293.9126392242502</v>
      </c>
    </row>
    <row r="15" spans="1:45" x14ac:dyDescent="0.25">
      <c r="E15" s="11">
        <v>6</v>
      </c>
      <c r="F15" s="12">
        <f t="shared" si="7"/>
        <v>6.1961710344827576</v>
      </c>
      <c r="I15" s="8">
        <v>8</v>
      </c>
      <c r="J15" s="15">
        <f t="shared" si="1"/>
        <v>7.2601599999999999</v>
      </c>
      <c r="M15" s="8">
        <v>9</v>
      </c>
      <c r="N15" s="15">
        <f t="shared" si="0"/>
        <v>12.761999999999999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  <c r="AE15" s="8">
        <f t="shared" ref="AE15:AE52" si="10">AE14+1</f>
        <v>3</v>
      </c>
      <c r="AF15" s="15">
        <f t="shared" si="9"/>
        <v>74.69484933119999</v>
      </c>
      <c r="AH15" s="8">
        <v>7</v>
      </c>
      <c r="AI15" s="15">
        <f t="shared" si="5"/>
        <v>3.8712002852571428</v>
      </c>
      <c r="AK15" s="8">
        <v>7</v>
      </c>
      <c r="AL15" s="15">
        <f t="shared" si="6"/>
        <v>9.403193285485715</v>
      </c>
      <c r="AP15" s="8">
        <v>7</v>
      </c>
      <c r="AQ15" s="15">
        <f t="shared" si="8"/>
        <v>258.16180465526867</v>
      </c>
    </row>
    <row r="16" spans="1:45" x14ac:dyDescent="0.25">
      <c r="E16" s="11">
        <v>7</v>
      </c>
      <c r="F16" s="12">
        <f t="shared" si="7"/>
        <v>7.2288662068965506</v>
      </c>
      <c r="I16" s="8">
        <v>9</v>
      </c>
      <c r="J16" s="15">
        <f t="shared" si="1"/>
        <v>8.1676800000000007</v>
      </c>
      <c r="M16" s="8">
        <v>10</v>
      </c>
      <c r="N16" s="15">
        <f t="shared" si="0"/>
        <v>14.18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34</v>
      </c>
      <c r="AB16" s="8">
        <v>8</v>
      </c>
      <c r="AC16" s="15">
        <f t="shared" si="4"/>
        <v>85.118644067796609</v>
      </c>
      <c r="AE16" s="8">
        <f t="shared" si="10"/>
        <v>4</v>
      </c>
      <c r="AF16" s="15">
        <f t="shared" si="9"/>
        <v>56.021136998399996</v>
      </c>
      <c r="AH16" s="8">
        <v>8</v>
      </c>
      <c r="AI16" s="15">
        <f t="shared" si="5"/>
        <v>3.3873002496</v>
      </c>
      <c r="AK16" s="8">
        <v>8</v>
      </c>
      <c r="AL16" s="15">
        <f t="shared" si="6"/>
        <v>8.2277941248000008</v>
      </c>
      <c r="AP16" s="8">
        <v>8</v>
      </c>
      <c r="AQ16" s="15">
        <f t="shared" si="8"/>
        <v>232.18823252163594</v>
      </c>
    </row>
    <row r="17" spans="5:43" x14ac:dyDescent="0.25">
      <c r="E17" s="11">
        <v>8</v>
      </c>
      <c r="F17" s="12">
        <f t="shared" si="7"/>
        <v>8.2615613793103435</v>
      </c>
      <c r="I17" s="8">
        <v>10</v>
      </c>
      <c r="J17" s="15">
        <f t="shared" si="1"/>
        <v>9.0752000000000006</v>
      </c>
      <c r="M17" s="8">
        <v>11</v>
      </c>
      <c r="N17" s="15">
        <f t="shared" si="0"/>
        <v>15.597999999999999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  <c r="AE17" s="8">
        <f t="shared" si="10"/>
        <v>5</v>
      </c>
      <c r="AF17" s="15">
        <f t="shared" si="9"/>
        <v>44.816909598719995</v>
      </c>
      <c r="AH17" s="8">
        <v>9</v>
      </c>
      <c r="AI17" s="15">
        <f t="shared" si="5"/>
        <v>3.0109335551999998</v>
      </c>
      <c r="AK17" s="8">
        <v>9</v>
      </c>
      <c r="AL17" s="15">
        <f t="shared" si="6"/>
        <v>7.3135947776000005</v>
      </c>
      <c r="AP17" s="8">
        <v>9</v>
      </c>
      <c r="AQ17" s="15">
        <f t="shared" si="8"/>
        <v>212.73283534490244</v>
      </c>
    </row>
    <row r="18" spans="5:43" x14ac:dyDescent="0.25">
      <c r="E18" s="11">
        <v>9</v>
      </c>
      <c r="F18" s="12">
        <f t="shared" si="7"/>
        <v>9.2942565517241356</v>
      </c>
      <c r="I18" s="8">
        <v>11</v>
      </c>
      <c r="J18" s="15">
        <f t="shared" si="1"/>
        <v>9.9827200000000005</v>
      </c>
      <c r="M18" s="8">
        <v>12</v>
      </c>
      <c r="N18" s="15">
        <f t="shared" si="0"/>
        <v>17.015999999999998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11">$W$14/V18</f>
        <v>12.778973603715873</v>
      </c>
      <c r="AB18" s="8">
        <v>10</v>
      </c>
      <c r="AC18" s="15">
        <f t="shared" si="4"/>
        <v>68.094915254237293</v>
      </c>
      <c r="AE18" s="8">
        <f t="shared" si="10"/>
        <v>6</v>
      </c>
      <c r="AF18" s="15">
        <f t="shared" si="9"/>
        <v>37.347424665599995</v>
      </c>
      <c r="AH18" s="8">
        <v>10</v>
      </c>
      <c r="AI18" s="15">
        <f t="shared" si="5"/>
        <v>2.7098401996799999</v>
      </c>
      <c r="AK18" s="8">
        <v>10</v>
      </c>
      <c r="AL18" s="15">
        <f t="shared" si="6"/>
        <v>6.5822352998400007</v>
      </c>
      <c r="AP18" s="8">
        <v>10</v>
      </c>
      <c r="AQ18" s="15">
        <f t="shared" si="8"/>
        <v>197.84016063799839</v>
      </c>
    </row>
    <row r="19" spans="5:43" x14ac:dyDescent="0.25">
      <c r="E19" s="11">
        <v>10</v>
      </c>
      <c r="F19" s="12">
        <f t="shared" si="7"/>
        <v>10.326951724137929</v>
      </c>
      <c r="I19" s="8">
        <v>12</v>
      </c>
      <c r="J19" s="15">
        <f>I19*$J$5</f>
        <v>10.89024</v>
      </c>
      <c r="M19" s="8">
        <v>13</v>
      </c>
      <c r="N19" s="15">
        <f t="shared" si="0"/>
        <v>18.433999999999997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11"/>
        <v>8.5193157358105811</v>
      </c>
      <c r="AB19" s="8">
        <v>11</v>
      </c>
      <c r="AC19" s="15">
        <f t="shared" si="4"/>
        <v>61.90446841294299</v>
      </c>
      <c r="AE19" s="8">
        <f t="shared" si="10"/>
        <v>7</v>
      </c>
      <c r="AF19" s="15">
        <f t="shared" si="9"/>
        <v>32.012078284799998</v>
      </c>
      <c r="AH19" s="8">
        <v>11</v>
      </c>
      <c r="AI19" s="15">
        <f t="shared" si="5"/>
        <v>2.4634910906181817</v>
      </c>
      <c r="AK19" s="8">
        <v>11</v>
      </c>
      <c r="AL19" s="15">
        <f t="shared" si="6"/>
        <v>5.9838502725818188</v>
      </c>
      <c r="AP19" s="8">
        <v>11</v>
      </c>
      <c r="AQ19" s="15">
        <f t="shared" si="8"/>
        <v>186.26582954551577</v>
      </c>
    </row>
    <row r="20" spans="5:43" x14ac:dyDescent="0.25">
      <c r="E20" s="11">
        <v>11</v>
      </c>
      <c r="F20" s="12">
        <f t="shared" si="7"/>
        <v>11.359646896551723</v>
      </c>
      <c r="I20" s="8">
        <v>13</v>
      </c>
      <c r="J20" s="15">
        <f t="shared" si="1"/>
        <v>11.79776</v>
      </c>
      <c r="M20" s="8">
        <v>14</v>
      </c>
      <c r="N20" s="15">
        <f t="shared" si="0"/>
        <v>19.852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11"/>
        <v>6.3894868018579363</v>
      </c>
      <c r="AB20" s="8">
        <v>12</v>
      </c>
      <c r="AC20" s="15">
        <f t="shared" si="4"/>
        <v>56.745762711864408</v>
      </c>
      <c r="AE20" s="8">
        <f t="shared" si="10"/>
        <v>8</v>
      </c>
      <c r="AF20" s="15">
        <f t="shared" si="9"/>
        <v>28.010568499199998</v>
      </c>
      <c r="AH20" s="8">
        <v>12</v>
      </c>
      <c r="AI20" s="15">
        <f t="shared" si="5"/>
        <v>2.2582001664</v>
      </c>
      <c r="AK20" s="8">
        <v>12</v>
      </c>
      <c r="AL20" s="15">
        <f t="shared" si="6"/>
        <v>5.4851960832000008</v>
      </c>
      <c r="AP20" s="8">
        <v>12</v>
      </c>
      <c r="AQ20" s="15">
        <f t="shared" si="8"/>
        <v>177.18025616384926</v>
      </c>
    </row>
    <row r="21" spans="5:43" x14ac:dyDescent="0.25">
      <c r="E21" s="11">
        <v>12</v>
      </c>
      <c r="F21" s="12">
        <f t="shared" si="7"/>
        <v>12.392342068965515</v>
      </c>
      <c r="I21" s="8">
        <v>14</v>
      </c>
      <c r="J21" s="15">
        <f t="shared" si="1"/>
        <v>12.70528</v>
      </c>
      <c r="M21" s="8">
        <v>15</v>
      </c>
      <c r="N21" s="15">
        <f t="shared" si="0"/>
        <v>21.27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11"/>
        <v>5.1115894414863492</v>
      </c>
      <c r="AB21" s="8">
        <v>13</v>
      </c>
      <c r="AC21" s="15">
        <f t="shared" si="4"/>
        <v>52.380704041720989</v>
      </c>
      <c r="AE21" s="8">
        <f t="shared" si="10"/>
        <v>9</v>
      </c>
      <c r="AF21" s="15">
        <f t="shared" si="9"/>
        <v>24.898283110399998</v>
      </c>
      <c r="AH21" s="8">
        <v>13</v>
      </c>
      <c r="AI21" s="15">
        <f t="shared" si="5"/>
        <v>2.0844924612923075</v>
      </c>
      <c r="AK21" s="8">
        <v>13</v>
      </c>
      <c r="AL21" s="15">
        <f t="shared" si="6"/>
        <v>5.0632579229538468</v>
      </c>
      <c r="AP21" s="8">
        <v>13</v>
      </c>
      <c r="AQ21" s="15">
        <f t="shared" si="8"/>
        <v>170.00911179050277</v>
      </c>
    </row>
    <row r="22" spans="5:43" x14ac:dyDescent="0.25">
      <c r="E22" s="11">
        <v>13</v>
      </c>
      <c r="F22" s="12">
        <f t="shared" si="7"/>
        <v>13.425037241379307</v>
      </c>
      <c r="I22" s="8">
        <v>15</v>
      </c>
      <c r="J22" s="15">
        <f t="shared" si="1"/>
        <v>13.6128</v>
      </c>
      <c r="M22" s="8">
        <v>16</v>
      </c>
      <c r="N22" s="15">
        <f t="shared" si="0"/>
        <v>22.687999999999999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11"/>
        <v>4.2596578679052906</v>
      </c>
      <c r="AB22" s="8">
        <v>14</v>
      </c>
      <c r="AC22" s="15">
        <f t="shared" si="4"/>
        <v>48.639225181598064</v>
      </c>
      <c r="AE22" s="8">
        <f t="shared" si="10"/>
        <v>10</v>
      </c>
      <c r="AF22" s="15">
        <f t="shared" si="9"/>
        <v>22.408454799359998</v>
      </c>
      <c r="AH22" s="8">
        <v>14</v>
      </c>
      <c r="AI22" s="15">
        <f t="shared" si="5"/>
        <v>1.9356001426285714</v>
      </c>
      <c r="AK22" s="8">
        <v>14</v>
      </c>
      <c r="AL22" s="15">
        <f t="shared" si="6"/>
        <v>4.7015966427428575</v>
      </c>
      <c r="AP22" s="8">
        <v>14</v>
      </c>
      <c r="AQ22" s="15">
        <f t="shared" si="8"/>
        <v>164.34216163797916</v>
      </c>
    </row>
    <row r="23" spans="5:43" x14ac:dyDescent="0.25">
      <c r="E23" s="11">
        <v>14</v>
      </c>
      <c r="F23" s="12">
        <f t="shared" si="7"/>
        <v>14.457732413793101</v>
      </c>
      <c r="I23" s="8">
        <v>16</v>
      </c>
      <c r="J23" s="15">
        <f t="shared" si="1"/>
        <v>14.52032</v>
      </c>
      <c r="M23" s="8">
        <v>17</v>
      </c>
      <c r="N23" s="15">
        <f t="shared" si="0"/>
        <v>24.105999999999998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11"/>
        <v>3.6511353153473922</v>
      </c>
      <c r="AB23" s="8">
        <v>15</v>
      </c>
      <c r="AC23" s="15">
        <f t="shared" si="4"/>
        <v>45.396610169491524</v>
      </c>
      <c r="AE23" s="8">
        <f t="shared" si="10"/>
        <v>11</v>
      </c>
      <c r="AF23" s="15">
        <f t="shared" si="9"/>
        <v>20.371322544872726</v>
      </c>
      <c r="AH23" s="8">
        <v>15</v>
      </c>
      <c r="AI23" s="15">
        <f t="shared" si="5"/>
        <v>1.8065601331200001</v>
      </c>
      <c r="AK23" s="8">
        <v>15</v>
      </c>
      <c r="AL23" s="15">
        <f t="shared" si="6"/>
        <v>4.3881568665600001</v>
      </c>
      <c r="AP23" s="8">
        <v>15</v>
      </c>
      <c r="AQ23" s="15">
        <f t="shared" si="8"/>
        <v>159.87856686211387</v>
      </c>
    </row>
    <row r="24" spans="5:43" x14ac:dyDescent="0.25">
      <c r="E24" s="11">
        <v>15</v>
      </c>
      <c r="F24" s="12">
        <f t="shared" si="7"/>
        <v>15.490427586206895</v>
      </c>
      <c r="I24" s="8">
        <v>17</v>
      </c>
      <c r="J24" s="15">
        <f t="shared" si="1"/>
        <v>15.42784</v>
      </c>
      <c r="M24" s="8">
        <v>18</v>
      </c>
      <c r="N24" s="15">
        <f t="shared" si="0"/>
        <v>25.523999999999997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11"/>
        <v>3.1947434009289681</v>
      </c>
      <c r="AB24" s="8">
        <v>16</v>
      </c>
      <c r="AC24" s="15">
        <f t="shared" si="4"/>
        <v>42.559322033898304</v>
      </c>
      <c r="AE24" s="8">
        <f t="shared" si="10"/>
        <v>12</v>
      </c>
      <c r="AF24" s="15">
        <f t="shared" si="9"/>
        <v>18.673712332799997</v>
      </c>
      <c r="AH24" s="8">
        <v>16</v>
      </c>
      <c r="AI24" s="15">
        <f t="shared" si="5"/>
        <v>1.6936501248</v>
      </c>
      <c r="AK24" s="8">
        <v>16</v>
      </c>
      <c r="AL24" s="15">
        <f t="shared" si="6"/>
        <v>4.1138970624000004</v>
      </c>
      <c r="AP24" s="8">
        <v>16</v>
      </c>
      <c r="AQ24" s="15">
        <f t="shared" si="8"/>
        <v>156.39269832978349</v>
      </c>
    </row>
    <row r="25" spans="5:43" x14ac:dyDescent="0.25">
      <c r="E25" s="11">
        <v>16</v>
      </c>
      <c r="F25" s="12">
        <f t="shared" si="7"/>
        <v>16.523122758620687</v>
      </c>
      <c r="I25" s="8">
        <v>18</v>
      </c>
      <c r="J25" s="15">
        <f t="shared" si="1"/>
        <v>16.335360000000001</v>
      </c>
      <c r="M25" s="8">
        <v>19</v>
      </c>
      <c r="N25" s="15">
        <f t="shared" si="0"/>
        <v>26.942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11"/>
        <v>2.8397719119368605</v>
      </c>
      <c r="AB25" s="8">
        <v>17</v>
      </c>
      <c r="AC25" s="15">
        <f t="shared" si="4"/>
        <v>40.055832502492521</v>
      </c>
      <c r="AE25" s="8">
        <f t="shared" si="10"/>
        <v>13</v>
      </c>
      <c r="AF25" s="15">
        <f t="shared" si="9"/>
        <v>17.237272922584616</v>
      </c>
      <c r="AH25" s="8">
        <v>17</v>
      </c>
      <c r="AI25" s="15">
        <f t="shared" si="5"/>
        <v>1.5940236468705882</v>
      </c>
      <c r="AK25" s="8">
        <v>17</v>
      </c>
      <c r="AL25" s="15">
        <f t="shared" si="6"/>
        <v>3.8719031175529417</v>
      </c>
      <c r="AP25" s="8">
        <v>17</v>
      </c>
      <c r="AQ25" s="15">
        <f t="shared" si="8"/>
        <v>153.71201611565826</v>
      </c>
    </row>
    <row r="26" spans="5:43" x14ac:dyDescent="0.25">
      <c r="E26" s="11">
        <v>17</v>
      </c>
      <c r="F26" s="12">
        <f t="shared" si="7"/>
        <v>17.555817931034479</v>
      </c>
      <c r="I26" s="8">
        <v>19</v>
      </c>
      <c r="J26" s="15">
        <f t="shared" si="1"/>
        <v>17.24288</v>
      </c>
      <c r="M26" s="8">
        <v>20</v>
      </c>
      <c r="N26" s="15">
        <f t="shared" si="0"/>
        <v>28.36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11"/>
        <v>2.5557947207431746</v>
      </c>
      <c r="AB26" s="8">
        <v>18</v>
      </c>
      <c r="AC26" s="15">
        <f t="shared" si="4"/>
        <v>37.83050847457627</v>
      </c>
      <c r="AE26" s="8">
        <f t="shared" si="10"/>
        <v>14</v>
      </c>
      <c r="AF26" s="15">
        <f t="shared" si="9"/>
        <v>16.006039142399999</v>
      </c>
      <c r="AH26" s="8">
        <v>18</v>
      </c>
      <c r="AI26" s="15">
        <f t="shared" si="5"/>
        <v>1.5054667775999999</v>
      </c>
      <c r="AK26" s="8">
        <v>18</v>
      </c>
      <c r="AL26" s="15">
        <f t="shared" si="6"/>
        <v>3.6567973888000003</v>
      </c>
      <c r="AP26" s="8">
        <v>18</v>
      </c>
      <c r="AQ26" s="15">
        <f t="shared" si="8"/>
        <v>151.70232250003738</v>
      </c>
    </row>
    <row r="27" spans="5:43" x14ac:dyDescent="0.25">
      <c r="E27" s="11">
        <v>18</v>
      </c>
      <c r="F27" s="12">
        <f t="shared" si="7"/>
        <v>18.588513103448271</v>
      </c>
      <c r="I27" s="8">
        <v>20</v>
      </c>
      <c r="J27" s="15">
        <f t="shared" si="1"/>
        <v>18.150400000000001</v>
      </c>
      <c r="M27" s="8">
        <v>21</v>
      </c>
      <c r="N27" s="15">
        <f t="shared" si="0"/>
        <v>29.777999999999999</v>
      </c>
      <c r="P27" s="8">
        <v>20</v>
      </c>
      <c r="Q27" s="15">
        <f t="shared" ref="Q27:Q47" si="12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11"/>
        <v>2.3234497461301586</v>
      </c>
      <c r="AB27" s="8">
        <v>19</v>
      </c>
      <c r="AC27" s="15">
        <f t="shared" si="4"/>
        <v>35.839429081177521</v>
      </c>
      <c r="AE27" s="8">
        <f t="shared" si="10"/>
        <v>15</v>
      </c>
      <c r="AF27" s="15">
        <f t="shared" si="9"/>
        <v>14.938969866239999</v>
      </c>
      <c r="AH27" s="8">
        <v>19</v>
      </c>
      <c r="AI27" s="15">
        <f t="shared" si="5"/>
        <v>1.4262316840421052</v>
      </c>
      <c r="AK27" s="8">
        <v>19</v>
      </c>
      <c r="AL27" s="15">
        <f t="shared" si="6"/>
        <v>3.4643343683368424</v>
      </c>
      <c r="AP27" s="8">
        <v>19</v>
      </c>
      <c r="AQ27" s="15">
        <f t="shared" si="8"/>
        <v>150.25767191473599</v>
      </c>
    </row>
    <row r="28" spans="5:43" x14ac:dyDescent="0.25">
      <c r="E28" s="11">
        <v>19</v>
      </c>
      <c r="F28" s="12">
        <f t="shared" si="7"/>
        <v>19.621208275862067</v>
      </c>
      <c r="I28" s="8">
        <v>21</v>
      </c>
      <c r="J28" s="15">
        <f t="shared" si="1"/>
        <v>19.057919999999999</v>
      </c>
      <c r="M28" s="8">
        <v>22</v>
      </c>
      <c r="N28" s="15">
        <f t="shared" si="0"/>
        <v>31.195999999999998</v>
      </c>
      <c r="P28" s="8">
        <v>21</v>
      </c>
      <c r="Q28" s="15">
        <f t="shared" si="12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11"/>
        <v>2.1298289339526453</v>
      </c>
      <c r="AB28" s="8">
        <v>20</v>
      </c>
      <c r="AC28" s="15">
        <f t="shared" si="4"/>
        <v>34.047457627118646</v>
      </c>
      <c r="AE28" s="8">
        <f>AE27+1</f>
        <v>16</v>
      </c>
      <c r="AF28" s="15">
        <f t="shared" si="9"/>
        <v>14.005284249599999</v>
      </c>
      <c r="AH28" s="8">
        <v>20</v>
      </c>
      <c r="AI28" s="15">
        <f t="shared" si="5"/>
        <v>1.3549200998399999</v>
      </c>
      <c r="AK28" s="8">
        <v>20</v>
      </c>
      <c r="AL28" s="15">
        <f t="shared" si="6"/>
        <v>3.2911176499200003</v>
      </c>
      <c r="AP28" s="8">
        <v>20</v>
      </c>
      <c r="AQ28" s="15">
        <f t="shared" si="8"/>
        <v>149.29330790520612</v>
      </c>
    </row>
    <row r="29" spans="5:43" x14ac:dyDescent="0.25">
      <c r="E29" s="11">
        <v>20</v>
      </c>
      <c r="F29" s="12">
        <f t="shared" si="7"/>
        <v>20.653903448275859</v>
      </c>
      <c r="I29" s="8">
        <v>22</v>
      </c>
      <c r="J29" s="15">
        <f t="shared" si="1"/>
        <v>19.965440000000001</v>
      </c>
      <c r="M29" s="8">
        <v>23</v>
      </c>
      <c r="N29" s="15">
        <f t="shared" si="0"/>
        <v>32.613999999999997</v>
      </c>
      <c r="P29" s="8">
        <v>22</v>
      </c>
      <c r="Q29" s="15">
        <f t="shared" si="12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11"/>
        <v>1.9659959390332111</v>
      </c>
      <c r="AB29" s="8">
        <v>21</v>
      </c>
      <c r="AC29" s="15">
        <f t="shared" si="4"/>
        <v>32.426150121065376</v>
      </c>
      <c r="AE29" s="8">
        <f t="shared" si="10"/>
        <v>17</v>
      </c>
      <c r="AF29" s="15">
        <f t="shared" si="9"/>
        <v>13.181443999623529</v>
      </c>
      <c r="AH29" s="8">
        <v>21</v>
      </c>
      <c r="AI29" s="15">
        <f t="shared" si="5"/>
        <v>1.2904000950857142</v>
      </c>
      <c r="AK29" s="8">
        <v>21</v>
      </c>
      <c r="AL29" s="15">
        <f t="shared" si="6"/>
        <v>3.1343977618285717</v>
      </c>
      <c r="AP29" s="8">
        <v>21</v>
      </c>
      <c r="AQ29" s="15">
        <f t="shared" si="8"/>
        <v>148.74061810348036</v>
      </c>
    </row>
    <row r="30" spans="5:43" x14ac:dyDescent="0.25">
      <c r="E30" s="11">
        <v>21</v>
      </c>
      <c r="F30" s="12">
        <f t="shared" si="7"/>
        <v>21.686598620689651</v>
      </c>
      <c r="I30" s="8">
        <v>23</v>
      </c>
      <c r="J30" s="15">
        <f t="shared" si="1"/>
        <v>20.872959999999999</v>
      </c>
      <c r="M30" s="8">
        <v>24</v>
      </c>
      <c r="N30" s="15">
        <f t="shared" si="0"/>
        <v>34.031999999999996</v>
      </c>
      <c r="P30" s="8">
        <v>23</v>
      </c>
      <c r="Q30" s="15">
        <f t="shared" si="12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11"/>
        <v>1.8255676576736961</v>
      </c>
      <c r="AB30" s="8">
        <v>22</v>
      </c>
      <c r="AC30" s="15">
        <f t="shared" si="4"/>
        <v>30.952234206471495</v>
      </c>
      <c r="AE30" s="8">
        <f t="shared" si="10"/>
        <v>18</v>
      </c>
      <c r="AF30" s="15">
        <f t="shared" si="9"/>
        <v>12.449141555199999</v>
      </c>
      <c r="AH30" s="8">
        <v>22</v>
      </c>
      <c r="AI30" s="15">
        <f t="shared" si="5"/>
        <v>1.2317455453090909</v>
      </c>
      <c r="AK30" s="8">
        <v>22</v>
      </c>
      <c r="AL30" s="15">
        <f t="shared" si="6"/>
        <v>2.9919251362909094</v>
      </c>
      <c r="AP30" s="8">
        <v>22</v>
      </c>
      <c r="AQ30" s="15">
        <f t="shared" si="8"/>
        <v>148.54346511758547</v>
      </c>
    </row>
    <row r="31" spans="5:43" x14ac:dyDescent="0.25">
      <c r="E31" s="11">
        <v>22</v>
      </c>
      <c r="F31" s="12">
        <f t="shared" si="7"/>
        <v>22.719293793103446</v>
      </c>
      <c r="I31" s="8">
        <v>24</v>
      </c>
      <c r="J31" s="15">
        <f t="shared" si="1"/>
        <v>21.780480000000001</v>
      </c>
      <c r="M31" s="8">
        <v>25</v>
      </c>
      <c r="N31" s="15">
        <f t="shared" si="0"/>
        <v>35.449999999999996</v>
      </c>
      <c r="P31" s="8">
        <v>24</v>
      </c>
      <c r="Q31" s="15">
        <f t="shared" si="12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11"/>
        <v>1.7038631471621164</v>
      </c>
      <c r="AB31" s="8">
        <v>23</v>
      </c>
      <c r="AC31" s="15">
        <f t="shared" si="4"/>
        <v>29.606484893146646</v>
      </c>
      <c r="AE31" s="8">
        <f>AE30+1</f>
        <v>19</v>
      </c>
      <c r="AF31" s="15">
        <f t="shared" si="9"/>
        <v>11.793923578610526</v>
      </c>
      <c r="AH31" s="8">
        <v>23</v>
      </c>
      <c r="AI31" s="15">
        <f t="shared" si="5"/>
        <v>1.1781913911652173</v>
      </c>
      <c r="AK31" s="8">
        <v>23</v>
      </c>
      <c r="AL31" s="15">
        <f t="shared" si="6"/>
        <v>2.8618414347130439</v>
      </c>
      <c r="AP31" s="8">
        <v>23</v>
      </c>
      <c r="AQ31" s="15">
        <f t="shared" si="8"/>
        <v>148.65547458023923</v>
      </c>
    </row>
    <row r="32" spans="5:43" x14ac:dyDescent="0.25">
      <c r="E32" s="11">
        <v>23</v>
      </c>
      <c r="F32" s="12">
        <f t="shared" si="7"/>
        <v>23.751988965517238</v>
      </c>
      <c r="I32" s="8">
        <v>25</v>
      </c>
      <c r="J32" s="15">
        <f t="shared" si="1"/>
        <v>22.687999999999999</v>
      </c>
      <c r="M32" s="8">
        <v>26</v>
      </c>
      <c r="N32" s="15">
        <f t="shared" si="0"/>
        <v>36.867999999999995</v>
      </c>
      <c r="P32" s="8">
        <v>25</v>
      </c>
      <c r="Q32" s="15">
        <f t="shared" si="12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11"/>
        <v>1.5973717004644841</v>
      </c>
      <c r="AB32" s="8">
        <v>24</v>
      </c>
      <c r="AC32" s="15">
        <f t="shared" si="4"/>
        <v>28.372881355932204</v>
      </c>
      <c r="AE32" s="8">
        <f t="shared" si="10"/>
        <v>20</v>
      </c>
      <c r="AF32" s="15">
        <f t="shared" si="9"/>
        <v>11.204227399679999</v>
      </c>
      <c r="AH32" s="8">
        <v>24</v>
      </c>
      <c r="AI32" s="15">
        <f t="shared" si="5"/>
        <v>1.1291000832</v>
      </c>
      <c r="AK32" s="8">
        <v>24</v>
      </c>
      <c r="AL32" s="15">
        <f t="shared" si="6"/>
        <v>2.7425980416000004</v>
      </c>
      <c r="AP32" s="8">
        <v>24</v>
      </c>
      <c r="AQ32" s="15">
        <f t="shared" si="8"/>
        <v>149.03800118537288</v>
      </c>
    </row>
    <row r="33" spans="5:43" x14ac:dyDescent="0.25">
      <c r="E33" s="11">
        <v>24</v>
      </c>
      <c r="F33" s="12">
        <f t="shared" si="7"/>
        <v>24.784684137931031</v>
      </c>
      <c r="I33" s="8">
        <v>26</v>
      </c>
      <c r="J33" s="15">
        <f t="shared" si="1"/>
        <v>23.59552</v>
      </c>
      <c r="M33" s="8">
        <v>27</v>
      </c>
      <c r="N33" s="15">
        <f t="shared" si="0"/>
        <v>38.286000000000001</v>
      </c>
      <c r="P33" s="8">
        <v>26</v>
      </c>
      <c r="Q33" s="15">
        <f t="shared" si="12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11"/>
        <v>1.5034086592606908</v>
      </c>
      <c r="AB33" s="8">
        <v>25</v>
      </c>
      <c r="AC33" s="15">
        <f t="shared" si="4"/>
        <v>27.237966101694916</v>
      </c>
      <c r="AE33" s="8">
        <f t="shared" si="10"/>
        <v>21</v>
      </c>
      <c r="AF33" s="15">
        <f t="shared" si="9"/>
        <v>10.6706927616</v>
      </c>
      <c r="AH33" s="8">
        <v>25</v>
      </c>
      <c r="AI33" s="15">
        <f t="shared" si="5"/>
        <v>1.0839360798719999</v>
      </c>
      <c r="AK33" s="8">
        <v>25</v>
      </c>
      <c r="AL33" s="15">
        <f t="shared" si="6"/>
        <v>2.6328941199360001</v>
      </c>
      <c r="AP33" s="8">
        <v>25</v>
      </c>
      <c r="AQ33" s="15">
        <f t="shared" si="8"/>
        <v>149.65858287588898</v>
      </c>
    </row>
    <row r="34" spans="5:43" x14ac:dyDescent="0.25">
      <c r="E34" s="11">
        <v>25</v>
      </c>
      <c r="F34" s="12">
        <f t="shared" si="7"/>
        <v>25.817379310344823</v>
      </c>
      <c r="I34" s="8">
        <v>27</v>
      </c>
      <c r="J34" s="15">
        <f t="shared" si="1"/>
        <v>24.503039999999999</v>
      </c>
      <c r="M34" s="8">
        <v>28</v>
      </c>
      <c r="N34" s="15">
        <f t="shared" si="0"/>
        <v>39.704000000000001</v>
      </c>
      <c r="P34" s="8">
        <v>27</v>
      </c>
      <c r="Q34" s="15">
        <f t="shared" si="12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11"/>
        <v>1.4198859559684303</v>
      </c>
      <c r="AB34" s="8">
        <v>26</v>
      </c>
      <c r="AC34" s="15">
        <f t="shared" si="4"/>
        <v>26.190352020860495</v>
      </c>
      <c r="AE34" s="8">
        <f t="shared" si="10"/>
        <v>22</v>
      </c>
      <c r="AF34" s="15">
        <f t="shared" si="9"/>
        <v>10.185661272436363</v>
      </c>
      <c r="AH34" s="8">
        <v>26</v>
      </c>
      <c r="AI34" s="15">
        <f t="shared" si="5"/>
        <v>1.0422462306461537</v>
      </c>
      <c r="AK34" s="8">
        <v>26</v>
      </c>
      <c r="AL34" s="15">
        <f t="shared" si="6"/>
        <v>2.5316289614769234</v>
      </c>
      <c r="AP34" s="8">
        <v>26</v>
      </c>
      <c r="AQ34" s="15">
        <f t="shared" si="8"/>
        <v>150.48975175732033</v>
      </c>
    </row>
    <row r="35" spans="5:43" x14ac:dyDescent="0.25">
      <c r="E35" s="11">
        <v>26</v>
      </c>
      <c r="F35" s="12">
        <f t="shared" si="7"/>
        <v>26.850074482758615</v>
      </c>
      <c r="I35" s="8">
        <v>28</v>
      </c>
      <c r="J35" s="15">
        <f t="shared" si="1"/>
        <v>25.41056</v>
      </c>
      <c r="M35" s="8">
        <v>29</v>
      </c>
      <c r="N35" s="15">
        <f t="shared" si="0"/>
        <v>41.122</v>
      </c>
      <c r="P35" s="8">
        <v>28</v>
      </c>
      <c r="Q35" s="15">
        <f t="shared" si="12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  <c r="AE35" s="8">
        <f t="shared" si="10"/>
        <v>23</v>
      </c>
      <c r="AF35" s="15">
        <f t="shared" si="9"/>
        <v>9.742806434504347</v>
      </c>
      <c r="AH35" s="8">
        <v>27</v>
      </c>
      <c r="AI35" s="15">
        <f t="shared" si="5"/>
        <v>1.0036445184</v>
      </c>
      <c r="AK35" s="8">
        <v>27</v>
      </c>
      <c r="AL35" s="15">
        <f t="shared" si="6"/>
        <v>2.4378649258666667</v>
      </c>
      <c r="AP35" s="8">
        <v>27</v>
      </c>
      <c r="AQ35" s="15">
        <f t="shared" si="8"/>
        <v>151.50810925289852</v>
      </c>
    </row>
    <row r="36" spans="5:43" x14ac:dyDescent="0.25">
      <c r="E36" s="11">
        <v>27</v>
      </c>
      <c r="F36" s="12">
        <f t="shared" si="7"/>
        <v>27.88276965517241</v>
      </c>
      <c r="I36" s="8">
        <v>29</v>
      </c>
      <c r="J36" s="15">
        <f t="shared" si="1"/>
        <v>26.318079999999998</v>
      </c>
      <c r="M36" s="8">
        <v>30</v>
      </c>
      <c r="N36" s="15">
        <f t="shared" si="0"/>
        <v>42.54</v>
      </c>
      <c r="P36" s="8">
        <v>29</v>
      </c>
      <c r="Q36" s="15">
        <f t="shared" si="12"/>
        <v>21.125500910344829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56" si="13">$W$14/V36</f>
        <v>1.2778973603715873</v>
      </c>
      <c r="AB36" s="8">
        <v>28</v>
      </c>
      <c r="AC36" s="15">
        <f t="shared" si="4"/>
        <v>24.319612590799032</v>
      </c>
      <c r="AE36" s="8">
        <f t="shared" si="10"/>
        <v>24</v>
      </c>
      <c r="AF36" s="15">
        <f t="shared" si="9"/>
        <v>9.3368561663999987</v>
      </c>
      <c r="AH36" s="8">
        <v>28</v>
      </c>
      <c r="AI36" s="15">
        <f t="shared" si="5"/>
        <v>0.96780007131428569</v>
      </c>
      <c r="AK36" s="8">
        <v>28</v>
      </c>
      <c r="AL36" s="15">
        <f t="shared" si="6"/>
        <v>2.3507983213714287</v>
      </c>
      <c r="AP36" s="8">
        <v>28</v>
      </c>
      <c r="AQ36" s="15">
        <f t="shared" si="8"/>
        <v>152.69359943967925</v>
      </c>
    </row>
    <row r="37" spans="5:43" x14ac:dyDescent="0.25">
      <c r="E37" s="11">
        <v>28</v>
      </c>
      <c r="F37" s="12">
        <f t="shared" si="7"/>
        <v>28.915464827586202</v>
      </c>
      <c r="I37" s="8">
        <v>30</v>
      </c>
      <c r="J37" s="15">
        <f t="shared" si="1"/>
        <v>27.2256</v>
      </c>
      <c r="M37" s="8">
        <v>31</v>
      </c>
      <c r="N37" s="15">
        <f t="shared" si="0"/>
        <v>43.957999999999998</v>
      </c>
      <c r="P37" s="8">
        <v>30</v>
      </c>
      <c r="Q37" s="15">
        <f t="shared" si="12"/>
        <v>20.421317546666668</v>
      </c>
      <c r="S37" s="8">
        <v>29</v>
      </c>
      <c r="T37" s="15">
        <f t="shared" si="3"/>
        <v>0.22166068965517241</v>
      </c>
      <c r="V37" s="8">
        <v>21</v>
      </c>
      <c r="W37" s="15">
        <f t="shared" si="13"/>
        <v>1.2170451051157973</v>
      </c>
      <c r="AB37" s="8">
        <v>29</v>
      </c>
      <c r="AC37" s="15">
        <f t="shared" si="4"/>
        <v>23.481005260081822</v>
      </c>
      <c r="AE37" s="8">
        <f t="shared" si="10"/>
        <v>25</v>
      </c>
      <c r="AF37" s="15">
        <f t="shared" si="9"/>
        <v>8.9633819197440001</v>
      </c>
      <c r="AH37" s="8">
        <v>29</v>
      </c>
      <c r="AI37" s="15">
        <f t="shared" si="5"/>
        <v>0.93442765506206893</v>
      </c>
      <c r="AK37" s="8">
        <v>29</v>
      </c>
      <c r="AL37" s="15">
        <f t="shared" si="6"/>
        <v>2.2697363102896553</v>
      </c>
      <c r="AP37" s="8">
        <v>29</v>
      </c>
      <c r="AQ37" s="15">
        <f t="shared" si="8"/>
        <v>154.0289327289174</v>
      </c>
    </row>
    <row r="38" spans="5:43" x14ac:dyDescent="0.25">
      <c r="E38" s="11">
        <v>29</v>
      </c>
      <c r="F38" s="12">
        <f t="shared" si="7"/>
        <v>29.948159999999994</v>
      </c>
      <c r="I38" s="8">
        <v>31</v>
      </c>
      <c r="J38" s="15">
        <f t="shared" si="1"/>
        <v>28.133119999999998</v>
      </c>
      <c r="M38" s="8">
        <v>32</v>
      </c>
      <c r="N38" s="15">
        <f t="shared" si="0"/>
        <v>45.375999999999998</v>
      </c>
      <c r="P38" s="8">
        <v>31</v>
      </c>
      <c r="Q38" s="15">
        <f t="shared" si="12"/>
        <v>19.762565367741935</v>
      </c>
      <c r="S38" s="8">
        <v>30</v>
      </c>
      <c r="T38" s="15">
        <f t="shared" si="3"/>
        <v>0.21427199999999999</v>
      </c>
      <c r="V38" s="8">
        <v>22</v>
      </c>
      <c r="W38" s="15">
        <f t="shared" si="13"/>
        <v>1.1617248730650793</v>
      </c>
      <c r="AB38" s="8">
        <v>30</v>
      </c>
      <c r="AC38" s="15">
        <f t="shared" si="4"/>
        <v>22.698305084745762</v>
      </c>
      <c r="AE38" s="8">
        <f t="shared" si="10"/>
        <v>26</v>
      </c>
      <c r="AF38" s="15">
        <f t="shared" si="9"/>
        <v>8.6186364612923079</v>
      </c>
      <c r="AH38" s="8">
        <v>30</v>
      </c>
      <c r="AI38" s="15">
        <f t="shared" si="5"/>
        <v>0.90328006656000004</v>
      </c>
      <c r="AK38" s="8">
        <v>30</v>
      </c>
      <c r="AL38" s="15">
        <f t="shared" si="6"/>
        <v>2.1940784332800001</v>
      </c>
      <c r="AP38" s="8">
        <v>30</v>
      </c>
      <c r="AQ38" s="15">
        <f t="shared" si="8"/>
        <v>155.49912481036725</v>
      </c>
    </row>
    <row r="39" spans="5:43" x14ac:dyDescent="0.25">
      <c r="E39" s="11">
        <v>30</v>
      </c>
      <c r="F39" s="12">
        <f t="shared" si="7"/>
        <v>30.98085517241379</v>
      </c>
      <c r="I39" s="8">
        <v>32</v>
      </c>
      <c r="J39" s="15">
        <f t="shared" si="1"/>
        <v>29.04064</v>
      </c>
      <c r="M39" s="8">
        <v>33</v>
      </c>
      <c r="N39" s="15">
        <f t="shared" si="0"/>
        <v>46.793999999999997</v>
      </c>
      <c r="P39" s="8">
        <v>32</v>
      </c>
      <c r="Q39" s="15">
        <f t="shared" si="12"/>
        <v>19.144985200000001</v>
      </c>
      <c r="S39" s="8">
        <v>31</v>
      </c>
      <c r="T39" s="15">
        <f t="shared" si="3"/>
        <v>0.20736000000000002</v>
      </c>
      <c r="V39" s="8">
        <v>23</v>
      </c>
      <c r="W39" s="15">
        <f t="shared" si="13"/>
        <v>1.1112150959752933</v>
      </c>
      <c r="AB39" s="8">
        <v>31</v>
      </c>
      <c r="AC39" s="15">
        <f t="shared" si="4"/>
        <v>21.966101694915253</v>
      </c>
      <c r="AE39" s="8">
        <f>AE38+1</f>
        <v>27</v>
      </c>
      <c r="AF39" s="15">
        <f t="shared" si="9"/>
        <v>8.2994277034666659</v>
      </c>
      <c r="AH39" s="8">
        <v>31</v>
      </c>
      <c r="AI39" s="15">
        <f t="shared" si="5"/>
        <v>0.87414199989677421</v>
      </c>
      <c r="AK39" s="8">
        <v>31</v>
      </c>
      <c r="AL39" s="15">
        <f t="shared" si="6"/>
        <v>2.1233017096258067</v>
      </c>
      <c r="AP39" s="8">
        <v>31</v>
      </c>
      <c r="AQ39" s="15">
        <f t="shared" si="8"/>
        <v>157.09112483316966</v>
      </c>
    </row>
    <row r="40" spans="5:43" x14ac:dyDescent="0.25">
      <c r="E40" s="11">
        <v>31</v>
      </c>
      <c r="F40" s="12">
        <f t="shared" si="7"/>
        <v>32.013550344827578</v>
      </c>
      <c r="I40" s="8">
        <v>33</v>
      </c>
      <c r="J40" s="15">
        <f t="shared" si="1"/>
        <v>29.948160000000001</v>
      </c>
      <c r="M40" s="8">
        <v>34</v>
      </c>
      <c r="N40" s="15">
        <f t="shared" si="0"/>
        <v>48.211999999999996</v>
      </c>
      <c r="P40" s="8">
        <v>33</v>
      </c>
      <c r="Q40" s="15">
        <f t="shared" si="12"/>
        <v>18.564834133333335</v>
      </c>
      <c r="S40" s="8">
        <v>32</v>
      </c>
      <c r="T40" s="15">
        <f t="shared" si="3"/>
        <v>0.20088</v>
      </c>
      <c r="V40" s="8">
        <v>24</v>
      </c>
      <c r="W40" s="15">
        <f t="shared" si="13"/>
        <v>1.0649144669763226</v>
      </c>
      <c r="AB40" s="8">
        <v>32</v>
      </c>
      <c r="AC40" s="15">
        <f t="shared" si="4"/>
        <v>21.279661016949152</v>
      </c>
      <c r="AE40" s="8">
        <f t="shared" si="10"/>
        <v>28</v>
      </c>
      <c r="AF40" s="15">
        <f t="shared" si="9"/>
        <v>8.0030195711999994</v>
      </c>
      <c r="AH40" s="8">
        <v>32</v>
      </c>
      <c r="AI40" s="15">
        <f t="shared" si="5"/>
        <v>0.84682506239999999</v>
      </c>
      <c r="AK40" s="8">
        <v>32</v>
      </c>
      <c r="AL40" s="15">
        <f t="shared" si="6"/>
        <v>2.0569485312000002</v>
      </c>
      <c r="AP40" s="8">
        <v>32</v>
      </c>
      <c r="AQ40" s="15">
        <f t="shared" si="8"/>
        <v>158.79351330282276</v>
      </c>
    </row>
    <row r="41" spans="5:43" x14ac:dyDescent="0.25">
      <c r="E41" s="11">
        <v>32</v>
      </c>
      <c r="F41" s="12">
        <f t="shared" si="7"/>
        <v>33.046245517241374</v>
      </c>
      <c r="I41" s="8">
        <v>34</v>
      </c>
      <c r="J41" s="15">
        <f t="shared" si="1"/>
        <v>30.85568</v>
      </c>
      <c r="M41" s="8">
        <v>35</v>
      </c>
      <c r="N41" s="15">
        <f t="shared" si="0"/>
        <v>49.629999999999995</v>
      </c>
      <c r="P41" s="8">
        <v>34</v>
      </c>
      <c r="Q41" s="15">
        <f t="shared" si="12"/>
        <v>18.018809600000001</v>
      </c>
      <c r="S41" s="8">
        <v>33</v>
      </c>
      <c r="T41" s="15">
        <f t="shared" si="3"/>
        <v>0.19479272727272728</v>
      </c>
      <c r="V41" s="8">
        <v>25</v>
      </c>
      <c r="W41" s="15">
        <f t="shared" si="13"/>
        <v>1.0223178882972699</v>
      </c>
      <c r="AB41" s="8">
        <v>33</v>
      </c>
      <c r="AC41" s="15">
        <f t="shared" si="4"/>
        <v>20.634822804314329</v>
      </c>
      <c r="AE41" s="8">
        <f t="shared" si="10"/>
        <v>29</v>
      </c>
      <c r="AF41" s="15">
        <f t="shared" si="9"/>
        <v>7.7270533790896545</v>
      </c>
      <c r="AH41" s="8">
        <v>33</v>
      </c>
      <c r="AI41" s="15">
        <f t="shared" si="5"/>
        <v>0.82116369687272728</v>
      </c>
      <c r="AK41" s="8">
        <v>33</v>
      </c>
      <c r="AL41" s="15">
        <f t="shared" si="6"/>
        <v>1.9946167575272729</v>
      </c>
      <c r="AP41" s="8">
        <v>33</v>
      </c>
      <c r="AQ41" s="15">
        <f t="shared" si="8"/>
        <v>160.59625490597651</v>
      </c>
    </row>
    <row r="42" spans="5:43" x14ac:dyDescent="0.25">
      <c r="E42" s="11">
        <v>33</v>
      </c>
      <c r="F42" s="12">
        <f t="shared" si="7"/>
        <v>34.07894068965517</v>
      </c>
      <c r="I42" s="8">
        <v>35</v>
      </c>
      <c r="J42" s="15">
        <f t="shared" si="1"/>
        <v>31.763200000000001</v>
      </c>
      <c r="M42" s="8">
        <v>36</v>
      </c>
      <c r="N42" s="15">
        <f t="shared" si="0"/>
        <v>51.047999999999995</v>
      </c>
      <c r="P42" s="8">
        <v>35</v>
      </c>
      <c r="Q42" s="15">
        <f t="shared" si="12"/>
        <v>17.50398646857143</v>
      </c>
      <c r="S42" s="8">
        <v>34</v>
      </c>
      <c r="T42" s="15">
        <f t="shared" si="3"/>
        <v>0.18906352941176471</v>
      </c>
      <c r="V42" s="8">
        <v>26</v>
      </c>
      <c r="W42" s="15">
        <f t="shared" si="13"/>
        <v>0.98299796951660556</v>
      </c>
      <c r="AB42" s="8">
        <v>34</v>
      </c>
      <c r="AC42" s="15">
        <f t="shared" si="4"/>
        <v>20.027916251246261</v>
      </c>
      <c r="AE42" s="8">
        <f t="shared" si="10"/>
        <v>30</v>
      </c>
      <c r="AF42" s="15">
        <f t="shared" si="9"/>
        <v>7.4694849331199995</v>
      </c>
      <c r="AH42" s="8">
        <v>34</v>
      </c>
      <c r="AI42" s="15">
        <f t="shared" si="5"/>
        <v>0.79701182343529409</v>
      </c>
      <c r="AK42" s="8">
        <v>34</v>
      </c>
      <c r="AL42" s="15">
        <f t="shared" si="6"/>
        <v>1.9359515587764708</v>
      </c>
      <c r="AP42" s="8">
        <v>34</v>
      </c>
      <c r="AQ42" s="15">
        <f t="shared" si="8"/>
        <v>162.49049495438086</v>
      </c>
    </row>
    <row r="43" spans="5:43" x14ac:dyDescent="0.25">
      <c r="E43" s="11">
        <v>34</v>
      </c>
      <c r="F43" s="12">
        <f t="shared" si="7"/>
        <v>35.111635862068958</v>
      </c>
      <c r="I43" s="8">
        <v>36</v>
      </c>
      <c r="J43" s="15">
        <f t="shared" si="1"/>
        <v>32.670720000000003</v>
      </c>
      <c r="M43" s="8">
        <v>37</v>
      </c>
      <c r="N43" s="15">
        <f t="shared" si="0"/>
        <v>52.465999999999994</v>
      </c>
      <c r="P43" s="8">
        <v>36</v>
      </c>
      <c r="Q43" s="15">
        <f t="shared" si="12"/>
        <v>17.017764622222224</v>
      </c>
      <c r="S43" s="8">
        <v>35</v>
      </c>
      <c r="T43" s="15">
        <f t="shared" si="3"/>
        <v>0.18366171428571429</v>
      </c>
      <c r="V43" s="8">
        <v>27</v>
      </c>
      <c r="W43" s="15">
        <f t="shared" si="13"/>
        <v>0.94659063731228688</v>
      </c>
      <c r="AB43" s="8">
        <v>35</v>
      </c>
      <c r="AC43" s="15">
        <f t="shared" si="4"/>
        <v>19.455690072639225</v>
      </c>
      <c r="AE43" s="8">
        <f t="shared" si="10"/>
        <v>31</v>
      </c>
      <c r="AF43" s="15">
        <f t="shared" si="9"/>
        <v>7.228533806245161</v>
      </c>
      <c r="AH43" s="8">
        <v>35</v>
      </c>
      <c r="AI43" s="15">
        <f t="shared" si="5"/>
        <v>0.77424005705142862</v>
      </c>
      <c r="AK43" s="8">
        <v>35</v>
      </c>
      <c r="AL43" s="15">
        <f t="shared" si="6"/>
        <v>1.880638657097143</v>
      </c>
      <c r="AP43" s="8">
        <v>35</v>
      </c>
      <c r="AQ43" s="15">
        <f t="shared" si="8"/>
        <v>164.46839072415716</v>
      </c>
    </row>
    <row r="44" spans="5:43" x14ac:dyDescent="0.25">
      <c r="E44" s="11">
        <v>35</v>
      </c>
      <c r="F44" s="12">
        <f t="shared" si="7"/>
        <v>36.144331034482754</v>
      </c>
      <c r="I44" s="8">
        <v>37</v>
      </c>
      <c r="J44" s="15">
        <f t="shared" si="1"/>
        <v>33.578240000000001</v>
      </c>
      <c r="M44" s="8">
        <v>38</v>
      </c>
      <c r="N44" s="15">
        <f t="shared" si="0"/>
        <v>53.884</v>
      </c>
      <c r="P44" s="8">
        <v>37</v>
      </c>
      <c r="Q44" s="15">
        <f t="shared" si="12"/>
        <v>16.557825037837837</v>
      </c>
      <c r="S44" s="8">
        <v>36</v>
      </c>
      <c r="T44" s="15">
        <f t="shared" si="3"/>
        <v>0.17856</v>
      </c>
      <c r="V44" s="8">
        <v>28</v>
      </c>
      <c r="W44" s="15">
        <f t="shared" si="13"/>
        <v>0.91278382883684805</v>
      </c>
      <c r="AB44" s="8">
        <v>36</v>
      </c>
      <c r="AC44" s="15">
        <f t="shared" si="4"/>
        <v>18.915254237288135</v>
      </c>
      <c r="AE44" s="8">
        <f t="shared" si="10"/>
        <v>32</v>
      </c>
      <c r="AF44" s="15">
        <f t="shared" si="9"/>
        <v>7.0026421247999995</v>
      </c>
      <c r="AH44" s="8">
        <v>36</v>
      </c>
      <c r="AI44" s="15">
        <f t="shared" si="5"/>
        <v>0.75273338879999996</v>
      </c>
      <c r="AK44" s="8">
        <v>36</v>
      </c>
      <c r="AL44" s="15">
        <f t="shared" si="6"/>
        <v>1.8283986944000001</v>
      </c>
      <c r="AP44" s="8">
        <v>36</v>
      </c>
      <c r="AQ44" s="15">
        <f t="shared" si="8"/>
        <v>166.52297090519113</v>
      </c>
    </row>
    <row r="45" spans="5:43" x14ac:dyDescent="0.25">
      <c r="E45" s="11">
        <v>36</v>
      </c>
      <c r="F45" s="12">
        <f t="shared" si="7"/>
        <v>37.177026206896542</v>
      </c>
      <c r="I45" s="8">
        <v>38</v>
      </c>
      <c r="J45" s="15">
        <f t="shared" si="1"/>
        <v>34.485759999999999</v>
      </c>
      <c r="M45" s="8">
        <v>39</v>
      </c>
      <c r="N45" s="15">
        <f t="shared" si="0"/>
        <v>55.302</v>
      </c>
      <c r="P45" s="8">
        <v>38</v>
      </c>
      <c r="Q45" s="15">
        <f t="shared" si="12"/>
        <v>16.122092800000001</v>
      </c>
      <c r="S45" s="8">
        <v>37</v>
      </c>
      <c r="T45" s="15">
        <f t="shared" si="3"/>
        <v>0.17373405405405407</v>
      </c>
      <c r="V45" s="8">
        <v>29</v>
      </c>
      <c r="W45" s="15">
        <f t="shared" si="13"/>
        <v>0.88130852439419816</v>
      </c>
      <c r="AB45" s="8">
        <v>37</v>
      </c>
      <c r="AC45" s="15">
        <f t="shared" si="4"/>
        <v>18.404031149793862</v>
      </c>
      <c r="AE45" s="8">
        <f t="shared" si="10"/>
        <v>33</v>
      </c>
      <c r="AF45" s="15">
        <f t="shared" si="9"/>
        <v>6.7904408482909089</v>
      </c>
      <c r="AH45" s="8">
        <v>37</v>
      </c>
      <c r="AI45" s="15">
        <f t="shared" si="5"/>
        <v>0.7323892431567568</v>
      </c>
      <c r="AK45" s="8">
        <v>37</v>
      </c>
      <c r="AL45" s="15">
        <f t="shared" si="6"/>
        <v>1.7789825134702704</v>
      </c>
      <c r="AP45" s="8">
        <v>37</v>
      </c>
      <c r="AQ45" s="15">
        <f t="shared" si="8"/>
        <v>168.64801784251588</v>
      </c>
    </row>
    <row r="46" spans="5:43" x14ac:dyDescent="0.25">
      <c r="E46" s="11">
        <v>37</v>
      </c>
      <c r="F46" s="12">
        <f t="shared" si="7"/>
        <v>38.209721379310338</v>
      </c>
      <c r="I46" s="8">
        <v>39</v>
      </c>
      <c r="J46" s="15">
        <f t="shared" si="1"/>
        <v>35.393279999999997</v>
      </c>
      <c r="M46" s="8">
        <v>40</v>
      </c>
      <c r="N46" s="15">
        <f t="shared" si="0"/>
        <v>56.72</v>
      </c>
      <c r="P46" s="8">
        <v>39</v>
      </c>
      <c r="Q46" s="15">
        <f t="shared" si="12"/>
        <v>15.708705805128206</v>
      </c>
      <c r="S46" s="8">
        <v>38</v>
      </c>
      <c r="T46" s="15">
        <f t="shared" si="3"/>
        <v>0.16916210526315789</v>
      </c>
      <c r="V46" s="8">
        <v>30</v>
      </c>
      <c r="W46" s="15">
        <f t="shared" si="13"/>
        <v>0.8519315735810582</v>
      </c>
      <c r="AB46" s="8">
        <v>38</v>
      </c>
      <c r="AC46" s="15">
        <f t="shared" si="4"/>
        <v>17.91971454058876</v>
      </c>
      <c r="AE46" s="8">
        <f t="shared" si="10"/>
        <v>34</v>
      </c>
      <c r="AF46" s="15">
        <f t="shared" si="9"/>
        <v>6.5907219998117643</v>
      </c>
      <c r="AH46" s="8">
        <v>38</v>
      </c>
      <c r="AI46" s="15">
        <f t="shared" si="5"/>
        <v>0.7131158420210526</v>
      </c>
      <c r="AK46" s="8">
        <v>38</v>
      </c>
      <c r="AL46" s="15">
        <f t="shared" si="6"/>
        <v>1.7321671841684212</v>
      </c>
      <c r="AP46" s="8">
        <v>38</v>
      </c>
      <c r="AQ46" s="15">
        <f t="shared" si="8"/>
        <v>170.83796837116105</v>
      </c>
    </row>
    <row r="47" spans="5:43" x14ac:dyDescent="0.25">
      <c r="E47" s="11">
        <v>38</v>
      </c>
      <c r="F47" s="12">
        <f t="shared" si="7"/>
        <v>39.242416551724133</v>
      </c>
      <c r="I47" s="8">
        <v>40</v>
      </c>
      <c r="J47" s="15">
        <f t="shared" si="1"/>
        <v>36.300800000000002</v>
      </c>
      <c r="P47" s="8">
        <v>40</v>
      </c>
      <c r="Q47" s="15">
        <f t="shared" si="12"/>
        <v>15.31598816</v>
      </c>
      <c r="S47" s="8">
        <v>39</v>
      </c>
      <c r="T47" s="15">
        <f t="shared" si="3"/>
        <v>0.16482461538461537</v>
      </c>
      <c r="V47" s="8">
        <v>31</v>
      </c>
      <c r="W47" s="15">
        <f t="shared" si="13"/>
        <v>0.82444990991715306</v>
      </c>
      <c r="AB47" s="8">
        <v>39</v>
      </c>
      <c r="AC47" s="15">
        <f t="shared" si="4"/>
        <v>17.460234680573663</v>
      </c>
      <c r="AE47" s="8">
        <f t="shared" si="10"/>
        <v>35</v>
      </c>
      <c r="AF47" s="15">
        <f t="shared" si="9"/>
        <v>6.4024156569599997</v>
      </c>
      <c r="AH47" s="8">
        <v>39</v>
      </c>
      <c r="AI47" s="15">
        <f t="shared" si="5"/>
        <v>0.69483082043076927</v>
      </c>
      <c r="AK47" s="8">
        <v>39</v>
      </c>
      <c r="AL47" s="15">
        <f t="shared" si="6"/>
        <v>1.6877526409846155</v>
      </c>
      <c r="AP47" s="8">
        <v>39</v>
      </c>
      <c r="AQ47" s="15">
        <f t="shared" si="8"/>
        <v>173.0878299071791</v>
      </c>
    </row>
    <row r="48" spans="5:43" x14ac:dyDescent="0.25">
      <c r="E48" s="11">
        <v>39</v>
      </c>
      <c r="F48" s="12">
        <f t="shared" si="7"/>
        <v>40.275111724137922</v>
      </c>
      <c r="S48" s="8">
        <v>40</v>
      </c>
      <c r="T48" s="15">
        <f t="shared" si="3"/>
        <v>0.16070400000000001</v>
      </c>
      <c r="V48" s="8">
        <v>32</v>
      </c>
      <c r="W48" s="15">
        <f t="shared" si="13"/>
        <v>0.79868585023224203</v>
      </c>
      <c r="AB48" s="8">
        <v>40</v>
      </c>
      <c r="AC48" s="15">
        <f t="shared" si="4"/>
        <v>17.023728813559323</v>
      </c>
      <c r="AE48" s="8">
        <f t="shared" si="10"/>
        <v>36</v>
      </c>
      <c r="AF48" s="15">
        <f t="shared" si="9"/>
        <v>6.2245707775999994</v>
      </c>
      <c r="AH48" s="8">
        <v>40</v>
      </c>
      <c r="AI48" s="15">
        <f t="shared" si="5"/>
        <v>0.67746004991999997</v>
      </c>
      <c r="AK48" s="8">
        <v>40</v>
      </c>
      <c r="AL48" s="15">
        <f t="shared" si="6"/>
        <v>1.6455588249600002</v>
      </c>
      <c r="AP48" s="8">
        <v>40</v>
      </c>
      <c r="AQ48" s="15">
        <f t="shared" si="8"/>
        <v>175.39310912501685</v>
      </c>
    </row>
    <row r="49" spans="5:32" x14ac:dyDescent="0.25">
      <c r="E49" s="11">
        <v>40</v>
      </c>
      <c r="F49" s="12">
        <f t="shared" si="7"/>
        <v>41.307806896551718</v>
      </c>
      <c r="V49" s="8">
        <v>33</v>
      </c>
      <c r="W49" s="15">
        <f t="shared" si="13"/>
        <v>0.77448324871005292</v>
      </c>
      <c r="AE49" s="8">
        <f t="shared" si="10"/>
        <v>37</v>
      </c>
      <c r="AF49" s="15">
        <f t="shared" si="9"/>
        <v>6.0563391349621618</v>
      </c>
    </row>
    <row r="50" spans="5:32" x14ac:dyDescent="0.25">
      <c r="V50" s="8">
        <v>34</v>
      </c>
      <c r="W50" s="15">
        <f t="shared" si="13"/>
        <v>0.75170432963034539</v>
      </c>
      <c r="AE50" s="8">
        <f t="shared" si="10"/>
        <v>38</v>
      </c>
      <c r="AF50" s="15">
        <f t="shared" si="9"/>
        <v>5.896961789305263</v>
      </c>
    </row>
    <row r="51" spans="5:32" x14ac:dyDescent="0.25">
      <c r="V51" s="8">
        <v>35</v>
      </c>
      <c r="W51" s="15">
        <f t="shared" si="13"/>
        <v>0.73022706306947838</v>
      </c>
      <c r="AE51" s="8">
        <f t="shared" si="10"/>
        <v>39</v>
      </c>
      <c r="AF51" s="15">
        <f t="shared" si="9"/>
        <v>5.7457576408615383</v>
      </c>
    </row>
    <row r="52" spans="5:32" x14ac:dyDescent="0.25">
      <c r="V52" s="8">
        <v>36</v>
      </c>
      <c r="W52" s="15">
        <f t="shared" si="13"/>
        <v>0.70994297798421513</v>
      </c>
      <c r="AE52" s="8">
        <f t="shared" si="10"/>
        <v>40</v>
      </c>
      <c r="AF52" s="15">
        <f t="shared" si="9"/>
        <v>5.6021136998399994</v>
      </c>
    </row>
    <row r="53" spans="5:32" x14ac:dyDescent="0.25">
      <c r="V53" s="8">
        <v>37</v>
      </c>
      <c r="W53" s="15">
        <f t="shared" si="13"/>
        <v>0.69075532993058775</v>
      </c>
    </row>
    <row r="54" spans="5:32" x14ac:dyDescent="0.25">
      <c r="V54" s="8">
        <v>38</v>
      </c>
      <c r="W54" s="15">
        <f t="shared" si="13"/>
        <v>0.67257755809030906</v>
      </c>
    </row>
    <row r="55" spans="5:32" x14ac:dyDescent="0.25">
      <c r="V55" s="8">
        <v>39</v>
      </c>
      <c r="W55" s="15">
        <f t="shared" si="13"/>
        <v>0.65533197967773704</v>
      </c>
    </row>
    <row r="56" spans="5:32" x14ac:dyDescent="0.25">
      <c r="V56" s="8">
        <v>40</v>
      </c>
      <c r="W56" s="15">
        <f t="shared" si="13"/>
        <v>0.63894868018579365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6C78-FCF8-4A8A-BECE-F194DC93F856}">
  <sheetPr codeName="Лист4"/>
  <dimension ref="A1:AS56"/>
  <sheetViews>
    <sheetView topLeftCell="V1" workbookViewId="0">
      <selection activeCell="B10" sqref="B10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2144.2049999999999</v>
      </c>
    </row>
    <row r="3" spans="1:45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2006.329494814627</v>
      </c>
    </row>
    <row r="4" spans="1:45" x14ac:dyDescent="0.25">
      <c r="A4" s="1" t="s">
        <v>8</v>
      </c>
      <c r="B4" s="2">
        <v>0.2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1.1344000000000001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0.72601599999999999</v>
      </c>
      <c r="P5" s="14" t="s">
        <v>28</v>
      </c>
      <c r="Q5" s="9">
        <f>F2*F3*F5*Q2*B1*B7/Q3</f>
        <v>612.63952640000002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6.4281600000000001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680.94915254237287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6" t="s">
        <v>18</v>
      </c>
      <c r="M7" s="8">
        <v>1</v>
      </c>
      <c r="N7" s="15">
        <f>M7*$N$4</f>
        <v>1.1344000000000001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540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0.72601599999999999</v>
      </c>
      <c r="M8" s="8">
        <v>2</v>
      </c>
      <c r="N8" s="15">
        <f t="shared" ref="N8:N46" si="0">M8*$N$4</f>
        <v>2.2688000000000001</v>
      </c>
      <c r="P8" s="8">
        <v>1</v>
      </c>
      <c r="Q8" s="15">
        <f>$Q$5/P8</f>
        <v>612.63952640000002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137.8755051853729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1.452032</v>
      </c>
      <c r="M9" s="8">
        <v>3</v>
      </c>
      <c r="N9" s="15">
        <f t="shared" si="0"/>
        <v>3.4032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41</v>
      </c>
      <c r="W9" s="8">
        <v>300</v>
      </c>
      <c r="X9" s="8">
        <f>'a_r=0.5'!X9</f>
        <v>20</v>
      </c>
      <c r="Y9" s="8">
        <v>500</v>
      </c>
      <c r="Z9" t="s">
        <v>45</v>
      </c>
      <c r="AB9" s="8">
        <v>1</v>
      </c>
      <c r="AC9" s="15">
        <f>$AC$6/AB9</f>
        <v>680.94915254237287</v>
      </c>
      <c r="AE9" s="4" t="s">
        <v>60</v>
      </c>
      <c r="AF9" s="2">
        <f>B1*J3*F5/(10^3*AF2*AF3)</f>
        <v>8.7121919999999999</v>
      </c>
      <c r="AH9" s="8">
        <v>1</v>
      </c>
      <c r="AI9" s="15">
        <f>$AI$6*$AF$9/AH9</f>
        <v>27.0984019968</v>
      </c>
      <c r="AK9" s="8">
        <v>1</v>
      </c>
      <c r="AL9" s="15">
        <f>$AL$6*$AF$9/AK9</f>
        <v>65.822352998400007</v>
      </c>
      <c r="AP9" s="8">
        <v>1</v>
      </c>
      <c r="AQ9" s="15">
        <f>F10+J8+N7+Q8+T9+W17+AC9+AF13+AI9+AL9</f>
        <v>1645.4732003110184</v>
      </c>
    </row>
    <row r="10" spans="1:45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2.178048</v>
      </c>
      <c r="M10" s="8">
        <v>4</v>
      </c>
      <c r="N10" s="15">
        <f t="shared" si="0"/>
        <v>4.5376000000000003</v>
      </c>
      <c r="P10" s="8">
        <v>3</v>
      </c>
      <c r="Q10" s="15">
        <f t="shared" si="2"/>
        <v>204.21317546666668</v>
      </c>
      <c r="S10" s="8">
        <v>2</v>
      </c>
      <c r="T10" s="15">
        <f t="shared" ref="T10:T48" si="3">$T$6/S10</f>
        <v>3.21408</v>
      </c>
      <c r="AB10" s="8">
        <v>2</v>
      </c>
      <c r="AC10" s="15">
        <f t="shared" ref="AC10:AC48" si="4">$AC$6/AB10</f>
        <v>340.47457627118644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13.5492009984</v>
      </c>
      <c r="AK10" s="8">
        <v>2</v>
      </c>
      <c r="AL10" s="15">
        <f t="shared" ref="AL10:AL48" si="6">$AL$6*$AF$9/AK10</f>
        <v>32.911176499200003</v>
      </c>
      <c r="AP10" s="8">
        <v>2</v>
      </c>
      <c r="AQ10" s="15">
        <f>F11+J9+N8+Q9+T10+W18+AC10+AF14+AI10+AL10</f>
        <v>827.07626691412997</v>
      </c>
    </row>
    <row r="11" spans="1:45" x14ac:dyDescent="0.25">
      <c r="A11" s="4"/>
      <c r="B11" s="3"/>
      <c r="E11" s="11">
        <v>2</v>
      </c>
      <c r="F11" s="12">
        <f t="shared" ref="F11:F49" si="7">E11*$F$7</f>
        <v>2.0653903448275859</v>
      </c>
      <c r="I11" s="8">
        <v>4</v>
      </c>
      <c r="J11" s="15">
        <f t="shared" si="1"/>
        <v>2.904064</v>
      </c>
      <c r="M11" s="8">
        <v>5</v>
      </c>
      <c r="N11" s="15">
        <f t="shared" si="0"/>
        <v>5.6720000000000006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226.98305084745763</v>
      </c>
      <c r="AH11" s="8">
        <v>3</v>
      </c>
      <c r="AI11" s="15">
        <f t="shared" si="5"/>
        <v>9.0328006655999999</v>
      </c>
      <c r="AK11" s="8">
        <v>3</v>
      </c>
      <c r="AL11" s="15">
        <f t="shared" si="6"/>
        <v>21.940784332800003</v>
      </c>
      <c r="AP11" s="8">
        <v>3</v>
      </c>
      <c r="AQ11" s="15">
        <f t="shared" ref="AQ11:AQ48" si="8">F12+J10+N9+Q10+T11+W19+AC11+AF15+AI11+AL11</f>
        <v>556.20602989677627</v>
      </c>
    </row>
    <row r="12" spans="1:45" x14ac:dyDescent="0.25">
      <c r="E12" s="11">
        <v>3</v>
      </c>
      <c r="F12" s="12">
        <f t="shared" si="7"/>
        <v>3.0980855172413788</v>
      </c>
      <c r="I12" s="8">
        <v>5</v>
      </c>
      <c r="J12" s="15">
        <f t="shared" si="1"/>
        <v>3.63008</v>
      </c>
      <c r="M12" s="8">
        <v>6</v>
      </c>
      <c r="N12" s="15">
        <f t="shared" si="0"/>
        <v>6.8064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  <c r="AE12" s="11" t="s">
        <v>17</v>
      </c>
      <c r="AF12" s="11" t="s">
        <v>57</v>
      </c>
      <c r="AH12" s="8">
        <v>4</v>
      </c>
      <c r="AI12" s="15">
        <f t="shared" si="5"/>
        <v>6.7746004992</v>
      </c>
      <c r="AK12" s="8">
        <v>4</v>
      </c>
      <c r="AL12" s="15">
        <f t="shared" si="6"/>
        <v>16.455588249600002</v>
      </c>
      <c r="AP12" s="8">
        <v>4</v>
      </c>
      <c r="AQ12" s="15">
        <f t="shared" si="8"/>
        <v>422.21746697430638</v>
      </c>
    </row>
    <row r="13" spans="1:45" ht="15.75" customHeight="1" x14ac:dyDescent="0.25">
      <c r="E13" s="11">
        <v>4</v>
      </c>
      <c r="F13" s="12">
        <f t="shared" si="7"/>
        <v>4.1307806896551718</v>
      </c>
      <c r="I13" s="8">
        <v>6</v>
      </c>
      <c r="J13" s="15">
        <f t="shared" si="1"/>
        <v>4.356096</v>
      </c>
      <c r="M13" s="8">
        <v>7</v>
      </c>
      <c r="N13" s="15">
        <f t="shared" si="0"/>
        <v>7.9408000000000003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  <c r="AE13" s="8">
        <v>1</v>
      </c>
      <c r="AF13" s="15">
        <f>$AF$9*$AF$10/AE13</f>
        <v>224.08454799359998</v>
      </c>
      <c r="AH13" s="8">
        <v>5</v>
      </c>
      <c r="AI13" s="15">
        <f t="shared" si="5"/>
        <v>5.4196803993599998</v>
      </c>
      <c r="AK13" s="8">
        <v>5</v>
      </c>
      <c r="AL13" s="15">
        <f t="shared" si="6"/>
        <v>13.164470599680001</v>
      </c>
      <c r="AP13" s="8">
        <v>5</v>
      </c>
      <c r="AQ13" s="15">
        <f>F14+J12+N11+Q12+T13+W21+AC13+AF17+AI13+AL13</f>
        <v>342.98157368978985</v>
      </c>
    </row>
    <row r="14" spans="1:45" x14ac:dyDescent="0.25">
      <c r="E14" s="11">
        <v>5</v>
      </c>
      <c r="F14" s="12">
        <f t="shared" si="7"/>
        <v>5.1634758620689647</v>
      </c>
      <c r="I14" s="8">
        <v>7</v>
      </c>
      <c r="J14" s="15">
        <f t="shared" si="1"/>
        <v>5.0821120000000004</v>
      </c>
      <c r="M14" s="8">
        <v>8</v>
      </c>
      <c r="N14" s="15">
        <f t="shared" si="0"/>
        <v>9.0752000000000006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51</v>
      </c>
      <c r="W14" s="9">
        <f>V12+W12+X12</f>
        <v>25.557947207431745</v>
      </c>
      <c r="AB14" s="8">
        <v>6</v>
      </c>
      <c r="AC14" s="15">
        <f t="shared" si="4"/>
        <v>113.49152542372882</v>
      </c>
      <c r="AE14" s="8">
        <f>AE13+1</f>
        <v>2</v>
      </c>
      <c r="AF14" s="15">
        <f t="shared" ref="AF14:AF52" si="9">$AF$9*$AF$10/AE14</f>
        <v>112.04227399679999</v>
      </c>
      <c r="AH14" s="8">
        <v>6</v>
      </c>
      <c r="AI14" s="15">
        <f t="shared" si="5"/>
        <v>4.5164003328</v>
      </c>
      <c r="AK14" s="8">
        <v>6</v>
      </c>
      <c r="AL14" s="15">
        <f t="shared" si="6"/>
        <v>10.970392166400002</v>
      </c>
      <c r="AP14" s="8">
        <v>6</v>
      </c>
      <c r="AQ14" s="15">
        <f t="shared" si="8"/>
        <v>291.12201522425022</v>
      </c>
    </row>
    <row r="15" spans="1:45" x14ac:dyDescent="0.25">
      <c r="E15" s="11">
        <v>6</v>
      </c>
      <c r="F15" s="12">
        <f t="shared" si="7"/>
        <v>6.1961710344827576</v>
      </c>
      <c r="I15" s="8">
        <v>8</v>
      </c>
      <c r="J15" s="15">
        <f t="shared" si="1"/>
        <v>5.808128</v>
      </c>
      <c r="M15" s="8">
        <v>9</v>
      </c>
      <c r="N15" s="15">
        <f t="shared" si="0"/>
        <v>10.2096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  <c r="AE15" s="8">
        <f t="shared" ref="AE15:AE30" si="10">AE14+1</f>
        <v>3</v>
      </c>
      <c r="AF15" s="15">
        <f t="shared" si="9"/>
        <v>74.69484933119999</v>
      </c>
      <c r="AH15" s="8">
        <v>7</v>
      </c>
      <c r="AI15" s="15">
        <f t="shared" si="5"/>
        <v>3.8712002852571428</v>
      </c>
      <c r="AK15" s="8">
        <v>7</v>
      </c>
      <c r="AL15" s="15">
        <f t="shared" si="6"/>
        <v>9.403193285485715</v>
      </c>
      <c r="AP15" s="8">
        <v>7</v>
      </c>
      <c r="AQ15" s="15">
        <f t="shared" si="8"/>
        <v>254.90607665526863</v>
      </c>
    </row>
    <row r="16" spans="1:45" x14ac:dyDescent="0.25">
      <c r="E16" s="11">
        <v>7</v>
      </c>
      <c r="F16" s="12">
        <f t="shared" si="7"/>
        <v>7.2288662068965506</v>
      </c>
      <c r="I16" s="8">
        <v>9</v>
      </c>
      <c r="J16" s="15">
        <f t="shared" si="1"/>
        <v>6.5341439999999995</v>
      </c>
      <c r="M16" s="8">
        <v>10</v>
      </c>
      <c r="N16" s="15">
        <f t="shared" si="0"/>
        <v>11.344000000000001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34</v>
      </c>
      <c r="AB16" s="8">
        <v>8</v>
      </c>
      <c r="AC16" s="15">
        <f t="shared" si="4"/>
        <v>85.118644067796609</v>
      </c>
      <c r="AE16" s="8">
        <f t="shared" si="10"/>
        <v>4</v>
      </c>
      <c r="AF16" s="15">
        <f t="shared" si="9"/>
        <v>56.021136998399996</v>
      </c>
      <c r="AH16" s="8">
        <v>8</v>
      </c>
      <c r="AI16" s="15">
        <f t="shared" si="5"/>
        <v>3.3873002496</v>
      </c>
      <c r="AK16" s="8">
        <v>8</v>
      </c>
      <c r="AL16" s="15">
        <f t="shared" si="6"/>
        <v>8.2277941248000008</v>
      </c>
      <c r="AP16" s="8">
        <v>8</v>
      </c>
      <c r="AQ16" s="15">
        <f t="shared" si="8"/>
        <v>228.46740052163591</v>
      </c>
    </row>
    <row r="17" spans="5:43" x14ac:dyDescent="0.25">
      <c r="E17" s="11">
        <v>8</v>
      </c>
      <c r="F17" s="12">
        <f t="shared" si="7"/>
        <v>8.2615613793103435</v>
      </c>
      <c r="I17" s="8">
        <v>10</v>
      </c>
      <c r="J17" s="15">
        <f t="shared" si="1"/>
        <v>7.2601599999999999</v>
      </c>
      <c r="M17" s="8">
        <v>11</v>
      </c>
      <c r="N17" s="15">
        <f t="shared" si="0"/>
        <v>12.478400000000001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  <c r="AE17" s="8">
        <f t="shared" si="10"/>
        <v>5</v>
      </c>
      <c r="AF17" s="15">
        <f t="shared" si="9"/>
        <v>44.816909598719995</v>
      </c>
      <c r="AH17" s="8">
        <v>9</v>
      </c>
      <c r="AI17" s="15">
        <f t="shared" si="5"/>
        <v>3.0109335551999998</v>
      </c>
      <c r="AK17" s="8">
        <v>9</v>
      </c>
      <c r="AL17" s="15">
        <f t="shared" si="6"/>
        <v>7.3135947776000005</v>
      </c>
      <c r="AP17" s="8">
        <v>9</v>
      </c>
      <c r="AQ17" s="15">
        <f t="shared" si="8"/>
        <v>208.54689934490247</v>
      </c>
    </row>
    <row r="18" spans="5:43" x14ac:dyDescent="0.25">
      <c r="E18" s="11">
        <v>9</v>
      </c>
      <c r="F18" s="12">
        <f t="shared" si="7"/>
        <v>9.2942565517241356</v>
      </c>
      <c r="I18" s="8">
        <v>11</v>
      </c>
      <c r="J18" s="15">
        <f t="shared" si="1"/>
        <v>7.9861760000000004</v>
      </c>
      <c r="M18" s="8">
        <v>12</v>
      </c>
      <c r="N18" s="15">
        <f t="shared" si="0"/>
        <v>13.6128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11">$W$14/V18</f>
        <v>12.778973603715873</v>
      </c>
      <c r="AB18" s="8">
        <v>10</v>
      </c>
      <c r="AC18" s="15">
        <f t="shared" si="4"/>
        <v>68.094915254237293</v>
      </c>
      <c r="AE18" s="8">
        <f t="shared" si="10"/>
        <v>6</v>
      </c>
      <c r="AF18" s="15">
        <f t="shared" si="9"/>
        <v>37.347424665599995</v>
      </c>
      <c r="AH18" s="8">
        <v>10</v>
      </c>
      <c r="AI18" s="15">
        <f t="shared" si="5"/>
        <v>2.7098401996799999</v>
      </c>
      <c r="AK18" s="8">
        <v>10</v>
      </c>
      <c r="AL18" s="15">
        <f t="shared" si="6"/>
        <v>6.5822352998400007</v>
      </c>
      <c r="AP18" s="8">
        <v>10</v>
      </c>
      <c r="AQ18" s="15">
        <f t="shared" si="8"/>
        <v>193.18912063799837</v>
      </c>
    </row>
    <row r="19" spans="5:43" x14ac:dyDescent="0.25">
      <c r="E19" s="11">
        <v>10</v>
      </c>
      <c r="F19" s="12">
        <f t="shared" si="7"/>
        <v>10.326951724137929</v>
      </c>
      <c r="I19" s="8">
        <v>12</v>
      </c>
      <c r="J19" s="15">
        <f>I19*$J$5</f>
        <v>8.7121919999999999</v>
      </c>
      <c r="M19" s="8">
        <v>13</v>
      </c>
      <c r="N19" s="15">
        <f t="shared" si="0"/>
        <v>14.747200000000001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11"/>
        <v>8.5193157358105811</v>
      </c>
      <c r="AB19" s="8">
        <v>11</v>
      </c>
      <c r="AC19" s="15">
        <f t="shared" si="4"/>
        <v>61.90446841294299</v>
      </c>
      <c r="AE19" s="8">
        <f t="shared" si="10"/>
        <v>7</v>
      </c>
      <c r="AF19" s="15">
        <f t="shared" si="9"/>
        <v>32.012078284799998</v>
      </c>
      <c r="AH19" s="8">
        <v>11</v>
      </c>
      <c r="AI19" s="15">
        <f t="shared" si="5"/>
        <v>2.4634910906181817</v>
      </c>
      <c r="AK19" s="8">
        <v>11</v>
      </c>
      <c r="AL19" s="15">
        <f t="shared" si="6"/>
        <v>5.9838502725818188</v>
      </c>
      <c r="AP19" s="8">
        <v>11</v>
      </c>
      <c r="AQ19" s="15">
        <f t="shared" si="8"/>
        <v>181.14968554551581</v>
      </c>
    </row>
    <row r="20" spans="5:43" x14ac:dyDescent="0.25">
      <c r="E20" s="11">
        <v>11</v>
      </c>
      <c r="F20" s="12">
        <f t="shared" si="7"/>
        <v>11.359646896551723</v>
      </c>
      <c r="I20" s="8">
        <v>13</v>
      </c>
      <c r="J20" s="15">
        <f t="shared" si="1"/>
        <v>9.4382079999999995</v>
      </c>
      <c r="M20" s="8">
        <v>14</v>
      </c>
      <c r="N20" s="15">
        <f t="shared" si="0"/>
        <v>15.881600000000001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11"/>
        <v>6.3894868018579363</v>
      </c>
      <c r="AB20" s="8">
        <v>12</v>
      </c>
      <c r="AC20" s="15">
        <f t="shared" si="4"/>
        <v>56.745762711864408</v>
      </c>
      <c r="AE20" s="8">
        <f t="shared" si="10"/>
        <v>8</v>
      </c>
      <c r="AF20" s="15">
        <f t="shared" si="9"/>
        <v>28.010568499199998</v>
      </c>
      <c r="AH20" s="8">
        <v>12</v>
      </c>
      <c r="AI20" s="15">
        <f t="shared" si="5"/>
        <v>2.2582001664</v>
      </c>
      <c r="AK20" s="8">
        <v>12</v>
      </c>
      <c r="AL20" s="15">
        <f t="shared" si="6"/>
        <v>5.4851960832000008</v>
      </c>
      <c r="AP20" s="8">
        <v>12</v>
      </c>
      <c r="AQ20" s="15">
        <f t="shared" si="8"/>
        <v>171.59900816384925</v>
      </c>
    </row>
    <row r="21" spans="5:43" x14ac:dyDescent="0.25">
      <c r="E21" s="11">
        <v>12</v>
      </c>
      <c r="F21" s="12">
        <f t="shared" si="7"/>
        <v>12.392342068965515</v>
      </c>
      <c r="I21" s="8">
        <v>14</v>
      </c>
      <c r="J21" s="15">
        <f t="shared" si="1"/>
        <v>10.164224000000001</v>
      </c>
      <c r="M21" s="8">
        <v>15</v>
      </c>
      <c r="N21" s="15">
        <f t="shared" si="0"/>
        <v>17.016000000000002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11"/>
        <v>5.1115894414863492</v>
      </c>
      <c r="AB21" s="8">
        <v>13</v>
      </c>
      <c r="AC21" s="15">
        <f t="shared" si="4"/>
        <v>52.380704041720989</v>
      </c>
      <c r="AE21" s="8">
        <f t="shared" si="10"/>
        <v>9</v>
      </c>
      <c r="AF21" s="15">
        <f t="shared" si="9"/>
        <v>24.898283110399998</v>
      </c>
      <c r="AH21" s="8">
        <v>13</v>
      </c>
      <c r="AI21" s="15">
        <f t="shared" si="5"/>
        <v>2.0844924612923075</v>
      </c>
      <c r="AK21" s="8">
        <v>13</v>
      </c>
      <c r="AL21" s="15">
        <f t="shared" si="6"/>
        <v>5.0632579229538468</v>
      </c>
      <c r="AP21" s="8">
        <v>13</v>
      </c>
      <c r="AQ21" s="15">
        <f t="shared" si="8"/>
        <v>163.96275979050276</v>
      </c>
    </row>
    <row r="22" spans="5:43" x14ac:dyDescent="0.25">
      <c r="E22" s="11">
        <v>13</v>
      </c>
      <c r="F22" s="12">
        <f t="shared" si="7"/>
        <v>13.425037241379307</v>
      </c>
      <c r="I22" s="8">
        <v>15</v>
      </c>
      <c r="J22" s="15">
        <f t="shared" si="1"/>
        <v>10.89024</v>
      </c>
      <c r="M22" s="8">
        <v>16</v>
      </c>
      <c r="N22" s="15">
        <f t="shared" si="0"/>
        <v>18.150400000000001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11"/>
        <v>4.2596578679052906</v>
      </c>
      <c r="AB22" s="8">
        <v>14</v>
      </c>
      <c r="AC22" s="15">
        <f t="shared" si="4"/>
        <v>48.639225181598064</v>
      </c>
      <c r="AE22" s="8">
        <f t="shared" si="10"/>
        <v>10</v>
      </c>
      <c r="AF22" s="15">
        <f t="shared" si="9"/>
        <v>22.408454799359998</v>
      </c>
      <c r="AH22" s="8">
        <v>14</v>
      </c>
      <c r="AI22" s="15">
        <f t="shared" si="5"/>
        <v>1.9356001426285714</v>
      </c>
      <c r="AK22" s="8">
        <v>14</v>
      </c>
      <c r="AL22" s="15">
        <f t="shared" si="6"/>
        <v>4.7015966427428575</v>
      </c>
      <c r="AP22" s="8">
        <v>14</v>
      </c>
      <c r="AQ22" s="15">
        <f t="shared" si="8"/>
        <v>157.83070563797915</v>
      </c>
    </row>
    <row r="23" spans="5:43" x14ac:dyDescent="0.25">
      <c r="E23" s="11">
        <v>14</v>
      </c>
      <c r="F23" s="12">
        <f t="shared" si="7"/>
        <v>14.457732413793101</v>
      </c>
      <c r="I23" s="8">
        <v>16</v>
      </c>
      <c r="J23" s="15">
        <f t="shared" si="1"/>
        <v>11.616256</v>
      </c>
      <c r="M23" s="8">
        <v>17</v>
      </c>
      <c r="N23" s="15">
        <f t="shared" si="0"/>
        <v>19.284800000000001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11"/>
        <v>3.6511353153473922</v>
      </c>
      <c r="AB23" s="8">
        <v>15</v>
      </c>
      <c r="AC23" s="15">
        <f t="shared" si="4"/>
        <v>45.396610169491524</v>
      </c>
      <c r="AE23" s="8">
        <f t="shared" si="10"/>
        <v>11</v>
      </c>
      <c r="AF23" s="15">
        <f t="shared" si="9"/>
        <v>20.371322544872726</v>
      </c>
      <c r="AH23" s="8">
        <v>15</v>
      </c>
      <c r="AI23" s="15">
        <f t="shared" si="5"/>
        <v>1.8065601331200001</v>
      </c>
      <c r="AK23" s="8">
        <v>15</v>
      </c>
      <c r="AL23" s="15">
        <f t="shared" si="6"/>
        <v>4.3881568665600001</v>
      </c>
      <c r="AP23" s="8">
        <v>15</v>
      </c>
      <c r="AQ23" s="15">
        <f t="shared" si="8"/>
        <v>152.90200686211386</v>
      </c>
    </row>
    <row r="24" spans="5:43" x14ac:dyDescent="0.25">
      <c r="E24" s="11">
        <v>15</v>
      </c>
      <c r="F24" s="12">
        <f t="shared" si="7"/>
        <v>15.490427586206895</v>
      </c>
      <c r="I24" s="8">
        <v>17</v>
      </c>
      <c r="J24" s="15">
        <f t="shared" si="1"/>
        <v>12.342271999999999</v>
      </c>
      <c r="M24" s="8">
        <v>18</v>
      </c>
      <c r="N24" s="15">
        <f t="shared" si="0"/>
        <v>20.4192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11"/>
        <v>3.1947434009289681</v>
      </c>
      <c r="AB24" s="8">
        <v>16</v>
      </c>
      <c r="AC24" s="15">
        <f t="shared" si="4"/>
        <v>42.559322033898304</v>
      </c>
      <c r="AE24" s="8">
        <f t="shared" si="10"/>
        <v>12</v>
      </c>
      <c r="AF24" s="15">
        <f t="shared" si="9"/>
        <v>18.673712332799997</v>
      </c>
      <c r="AH24" s="8">
        <v>16</v>
      </c>
      <c r="AI24" s="15">
        <f t="shared" si="5"/>
        <v>1.6936501248</v>
      </c>
      <c r="AK24" s="8">
        <v>16</v>
      </c>
      <c r="AL24" s="15">
        <f t="shared" si="6"/>
        <v>4.1138970624000004</v>
      </c>
      <c r="AP24" s="8">
        <v>16</v>
      </c>
      <c r="AQ24" s="15">
        <f t="shared" si="8"/>
        <v>148.95103432978348</v>
      </c>
    </row>
    <row r="25" spans="5:43" x14ac:dyDescent="0.25">
      <c r="E25" s="11">
        <v>16</v>
      </c>
      <c r="F25" s="12">
        <f t="shared" si="7"/>
        <v>16.523122758620687</v>
      </c>
      <c r="I25" s="8">
        <v>18</v>
      </c>
      <c r="J25" s="15">
        <f t="shared" si="1"/>
        <v>13.068287999999999</v>
      </c>
      <c r="M25" s="8">
        <v>19</v>
      </c>
      <c r="N25" s="15">
        <f t="shared" si="0"/>
        <v>21.553600000000003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11"/>
        <v>2.8397719119368605</v>
      </c>
      <c r="AB25" s="8">
        <v>17</v>
      </c>
      <c r="AC25" s="15">
        <f t="shared" si="4"/>
        <v>40.055832502492521</v>
      </c>
      <c r="AE25" s="8">
        <f t="shared" si="10"/>
        <v>13</v>
      </c>
      <c r="AF25" s="15">
        <f t="shared" si="9"/>
        <v>17.237272922584616</v>
      </c>
      <c r="AH25" s="8">
        <v>17</v>
      </c>
      <c r="AI25" s="15">
        <f t="shared" si="5"/>
        <v>1.5940236468705882</v>
      </c>
      <c r="AK25" s="8">
        <v>17</v>
      </c>
      <c r="AL25" s="15">
        <f t="shared" si="6"/>
        <v>3.8719031175529417</v>
      </c>
      <c r="AP25" s="8">
        <v>17</v>
      </c>
      <c r="AQ25" s="15">
        <f t="shared" si="8"/>
        <v>145.80524811565826</v>
      </c>
    </row>
    <row r="26" spans="5:43" x14ac:dyDescent="0.25">
      <c r="E26" s="11">
        <v>17</v>
      </c>
      <c r="F26" s="12">
        <f t="shared" si="7"/>
        <v>17.555817931034479</v>
      </c>
      <c r="I26" s="8">
        <v>19</v>
      </c>
      <c r="J26" s="15">
        <f t="shared" si="1"/>
        <v>13.794304</v>
      </c>
      <c r="M26" s="8">
        <v>20</v>
      </c>
      <c r="N26" s="15">
        <f t="shared" si="0"/>
        <v>22.688000000000002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11"/>
        <v>2.5557947207431746</v>
      </c>
      <c r="AB26" s="8">
        <v>18</v>
      </c>
      <c r="AC26" s="15">
        <f t="shared" si="4"/>
        <v>37.83050847457627</v>
      </c>
      <c r="AE26" s="8">
        <f t="shared" si="10"/>
        <v>14</v>
      </c>
      <c r="AF26" s="15">
        <f t="shared" si="9"/>
        <v>16.006039142399999</v>
      </c>
      <c r="AH26" s="8">
        <v>18</v>
      </c>
      <c r="AI26" s="15">
        <f t="shared" si="5"/>
        <v>1.5054667775999999</v>
      </c>
      <c r="AK26" s="8">
        <v>18</v>
      </c>
      <c r="AL26" s="15">
        <f t="shared" si="6"/>
        <v>3.6567973888000003</v>
      </c>
      <c r="AP26" s="8">
        <v>18</v>
      </c>
      <c r="AQ26" s="15">
        <f t="shared" si="8"/>
        <v>143.33045050003736</v>
      </c>
    </row>
    <row r="27" spans="5:43" x14ac:dyDescent="0.25">
      <c r="E27" s="11">
        <v>18</v>
      </c>
      <c r="F27" s="12">
        <f t="shared" si="7"/>
        <v>18.588513103448271</v>
      </c>
      <c r="I27" s="8">
        <v>20</v>
      </c>
      <c r="J27" s="15">
        <f t="shared" si="1"/>
        <v>14.52032</v>
      </c>
      <c r="M27" s="8">
        <v>21</v>
      </c>
      <c r="N27" s="15">
        <f t="shared" si="0"/>
        <v>23.822400000000002</v>
      </c>
      <c r="P27" s="8">
        <v>20</v>
      </c>
      <c r="Q27" s="15">
        <f t="shared" ref="Q27:Q47" si="12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11"/>
        <v>2.3234497461301586</v>
      </c>
      <c r="AB27" s="8">
        <v>19</v>
      </c>
      <c r="AC27" s="15">
        <f t="shared" si="4"/>
        <v>35.839429081177521</v>
      </c>
      <c r="AE27" s="8">
        <f t="shared" si="10"/>
        <v>15</v>
      </c>
      <c r="AF27" s="15">
        <f t="shared" si="9"/>
        <v>14.938969866239999</v>
      </c>
      <c r="AH27" s="8">
        <v>19</v>
      </c>
      <c r="AI27" s="15">
        <f t="shared" si="5"/>
        <v>1.4262316840421052</v>
      </c>
      <c r="AK27" s="8">
        <v>19</v>
      </c>
      <c r="AL27" s="15">
        <f t="shared" si="6"/>
        <v>3.4643343683368424</v>
      </c>
      <c r="AP27" s="8">
        <v>19</v>
      </c>
      <c r="AQ27" s="15">
        <f t="shared" si="8"/>
        <v>141.420695914736</v>
      </c>
    </row>
    <row r="28" spans="5:43" x14ac:dyDescent="0.25">
      <c r="E28" s="11">
        <v>19</v>
      </c>
      <c r="F28" s="12">
        <f t="shared" si="7"/>
        <v>19.621208275862067</v>
      </c>
      <c r="I28" s="8">
        <v>21</v>
      </c>
      <c r="J28" s="15">
        <f t="shared" si="1"/>
        <v>15.246335999999999</v>
      </c>
      <c r="M28" s="8">
        <v>22</v>
      </c>
      <c r="N28" s="15">
        <f t="shared" si="0"/>
        <v>24.956800000000001</v>
      </c>
      <c r="P28" s="8">
        <v>21</v>
      </c>
      <c r="Q28" s="15">
        <f t="shared" si="12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11"/>
        <v>2.1298289339526453</v>
      </c>
      <c r="AB28" s="8">
        <v>20</v>
      </c>
      <c r="AC28" s="15">
        <f t="shared" si="4"/>
        <v>34.047457627118646</v>
      </c>
      <c r="AE28" s="8">
        <f>AE27+1</f>
        <v>16</v>
      </c>
      <c r="AF28" s="15">
        <f t="shared" si="9"/>
        <v>14.005284249599999</v>
      </c>
      <c r="AH28" s="8">
        <v>20</v>
      </c>
      <c r="AI28" s="15">
        <f t="shared" si="5"/>
        <v>1.3549200998399999</v>
      </c>
      <c r="AK28" s="8">
        <v>20</v>
      </c>
      <c r="AL28" s="15">
        <f t="shared" si="6"/>
        <v>3.2911176499200003</v>
      </c>
      <c r="AP28" s="8">
        <v>20</v>
      </c>
      <c r="AQ28" s="15">
        <f t="shared" si="8"/>
        <v>139.9912279052061</v>
      </c>
    </row>
    <row r="29" spans="5:43" x14ac:dyDescent="0.25">
      <c r="E29" s="11">
        <v>20</v>
      </c>
      <c r="F29" s="12">
        <f t="shared" si="7"/>
        <v>20.653903448275859</v>
      </c>
      <c r="I29" s="8">
        <v>22</v>
      </c>
      <c r="J29" s="15">
        <f t="shared" si="1"/>
        <v>15.972352000000001</v>
      </c>
      <c r="M29" s="8">
        <v>23</v>
      </c>
      <c r="N29" s="15">
        <f t="shared" si="0"/>
        <v>26.091200000000001</v>
      </c>
      <c r="P29" s="8">
        <v>22</v>
      </c>
      <c r="Q29" s="15">
        <f t="shared" si="12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11"/>
        <v>1.9659959390332111</v>
      </c>
      <c r="AB29" s="8">
        <v>21</v>
      </c>
      <c r="AC29" s="15">
        <f t="shared" si="4"/>
        <v>32.426150121065376</v>
      </c>
      <c r="AE29" s="8">
        <f t="shared" si="10"/>
        <v>17</v>
      </c>
      <c r="AF29" s="15">
        <f t="shared" si="9"/>
        <v>13.181443999623529</v>
      </c>
      <c r="AH29" s="8">
        <v>21</v>
      </c>
      <c r="AI29" s="15">
        <f t="shared" si="5"/>
        <v>1.2904000950857142</v>
      </c>
      <c r="AK29" s="8">
        <v>21</v>
      </c>
      <c r="AL29" s="15">
        <f t="shared" si="6"/>
        <v>3.1343977618285717</v>
      </c>
      <c r="AP29" s="8">
        <v>21</v>
      </c>
      <c r="AQ29" s="15">
        <f t="shared" si="8"/>
        <v>138.97343410348037</v>
      </c>
    </row>
    <row r="30" spans="5:43" x14ac:dyDescent="0.25">
      <c r="E30" s="11">
        <v>21</v>
      </c>
      <c r="F30" s="12">
        <f t="shared" si="7"/>
        <v>21.686598620689651</v>
      </c>
      <c r="I30" s="8">
        <v>23</v>
      </c>
      <c r="J30" s="15">
        <f t="shared" si="1"/>
        <v>16.698367999999999</v>
      </c>
      <c r="M30" s="8">
        <v>24</v>
      </c>
      <c r="N30" s="15">
        <f t="shared" si="0"/>
        <v>27.2256</v>
      </c>
      <c r="P30" s="8">
        <v>23</v>
      </c>
      <c r="Q30" s="15">
        <f t="shared" si="12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11"/>
        <v>1.8255676576736961</v>
      </c>
      <c r="AB30" s="8">
        <v>22</v>
      </c>
      <c r="AC30" s="15">
        <f t="shared" si="4"/>
        <v>30.952234206471495</v>
      </c>
      <c r="AE30" s="8">
        <f t="shared" si="10"/>
        <v>18</v>
      </c>
      <c r="AF30" s="15">
        <f t="shared" si="9"/>
        <v>12.449141555199999</v>
      </c>
      <c r="AH30" s="8">
        <v>22</v>
      </c>
      <c r="AI30" s="15">
        <f t="shared" si="5"/>
        <v>1.2317455453090909</v>
      </c>
      <c r="AK30" s="8">
        <v>22</v>
      </c>
      <c r="AL30" s="15">
        <f t="shared" si="6"/>
        <v>2.9919251362909094</v>
      </c>
      <c r="AP30" s="8">
        <v>22</v>
      </c>
      <c r="AQ30" s="15">
        <f t="shared" si="8"/>
        <v>138.31117711758549</v>
      </c>
    </row>
    <row r="31" spans="5:43" x14ac:dyDescent="0.25">
      <c r="E31" s="11">
        <v>22</v>
      </c>
      <c r="F31" s="12">
        <f t="shared" si="7"/>
        <v>22.719293793103446</v>
      </c>
      <c r="I31" s="8">
        <v>24</v>
      </c>
      <c r="J31" s="15">
        <f t="shared" si="1"/>
        <v>17.424384</v>
      </c>
      <c r="M31" s="8">
        <v>25</v>
      </c>
      <c r="N31" s="15">
        <f t="shared" si="0"/>
        <v>28.360000000000003</v>
      </c>
      <c r="P31" s="8">
        <v>24</v>
      </c>
      <c r="Q31" s="15">
        <f t="shared" si="12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11"/>
        <v>1.7038631471621164</v>
      </c>
      <c r="AB31" s="8">
        <v>23</v>
      </c>
      <c r="AC31" s="15">
        <f t="shared" si="4"/>
        <v>29.606484893146646</v>
      </c>
      <c r="AE31" s="8">
        <f>AE30+1</f>
        <v>19</v>
      </c>
      <c r="AF31" s="15">
        <f t="shared" si="9"/>
        <v>11.793923578610526</v>
      </c>
      <c r="AH31" s="8">
        <v>23</v>
      </c>
      <c r="AI31" s="15">
        <f t="shared" si="5"/>
        <v>1.1781913911652173</v>
      </c>
      <c r="AK31" s="8">
        <v>23</v>
      </c>
      <c r="AL31" s="15">
        <f t="shared" si="6"/>
        <v>2.8618414347130439</v>
      </c>
      <c r="AP31" s="8">
        <v>23</v>
      </c>
      <c r="AQ31" s="15">
        <f t="shared" si="8"/>
        <v>137.95808258023922</v>
      </c>
    </row>
    <row r="32" spans="5:43" x14ac:dyDescent="0.25">
      <c r="E32" s="11">
        <v>23</v>
      </c>
      <c r="F32" s="12">
        <f t="shared" si="7"/>
        <v>23.751988965517238</v>
      </c>
      <c r="I32" s="8">
        <v>25</v>
      </c>
      <c r="J32" s="15">
        <f t="shared" si="1"/>
        <v>18.150400000000001</v>
      </c>
      <c r="M32" s="8">
        <v>26</v>
      </c>
      <c r="N32" s="15">
        <f t="shared" si="0"/>
        <v>29.494400000000002</v>
      </c>
      <c r="P32" s="8">
        <v>25</v>
      </c>
      <c r="Q32" s="15">
        <f t="shared" si="12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11"/>
        <v>1.5973717004644841</v>
      </c>
      <c r="AB32" s="8">
        <v>24</v>
      </c>
      <c r="AC32" s="15">
        <f t="shared" si="4"/>
        <v>28.372881355932204</v>
      </c>
      <c r="AE32" s="8">
        <f t="shared" ref="AE32:AE39" si="13">AE31+1</f>
        <v>20</v>
      </c>
      <c r="AF32" s="15">
        <f t="shared" si="9"/>
        <v>11.204227399679999</v>
      </c>
      <c r="AH32" s="8">
        <v>24</v>
      </c>
      <c r="AI32" s="15">
        <f t="shared" si="5"/>
        <v>1.1291000832</v>
      </c>
      <c r="AK32" s="8">
        <v>24</v>
      </c>
      <c r="AL32" s="15">
        <f t="shared" si="6"/>
        <v>2.7425980416000004</v>
      </c>
      <c r="AP32" s="8">
        <v>24</v>
      </c>
      <c r="AQ32" s="15">
        <f t="shared" si="8"/>
        <v>137.8755051853729</v>
      </c>
    </row>
    <row r="33" spans="5:43" x14ac:dyDescent="0.25">
      <c r="E33" s="11">
        <v>24</v>
      </c>
      <c r="F33" s="12">
        <f t="shared" si="7"/>
        <v>24.784684137931031</v>
      </c>
      <c r="I33" s="8">
        <v>26</v>
      </c>
      <c r="J33" s="15">
        <f t="shared" si="1"/>
        <v>18.876415999999999</v>
      </c>
      <c r="M33" s="8">
        <v>27</v>
      </c>
      <c r="N33" s="15">
        <f t="shared" si="0"/>
        <v>30.628800000000002</v>
      </c>
      <c r="P33" s="8">
        <v>26</v>
      </c>
      <c r="Q33" s="15">
        <f t="shared" si="12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11"/>
        <v>1.5034086592606908</v>
      </c>
      <c r="AB33" s="8">
        <v>25</v>
      </c>
      <c r="AC33" s="15">
        <f t="shared" si="4"/>
        <v>27.237966101694916</v>
      </c>
      <c r="AE33" s="8">
        <f t="shared" si="13"/>
        <v>21</v>
      </c>
      <c r="AF33" s="15">
        <f t="shared" si="9"/>
        <v>10.6706927616</v>
      </c>
      <c r="AH33" s="8">
        <v>25</v>
      </c>
      <c r="AI33" s="15">
        <f t="shared" si="5"/>
        <v>1.0839360798719999</v>
      </c>
      <c r="AK33" s="8">
        <v>25</v>
      </c>
      <c r="AL33" s="15">
        <f t="shared" si="6"/>
        <v>2.6328941199360001</v>
      </c>
      <c r="AP33" s="8">
        <v>25</v>
      </c>
      <c r="AQ33" s="15">
        <f t="shared" si="8"/>
        <v>138.03098287588898</v>
      </c>
    </row>
    <row r="34" spans="5:43" x14ac:dyDescent="0.25">
      <c r="E34" s="11">
        <v>25</v>
      </c>
      <c r="F34" s="12">
        <f t="shared" si="7"/>
        <v>25.817379310344823</v>
      </c>
      <c r="I34" s="8">
        <v>27</v>
      </c>
      <c r="J34" s="15">
        <f t="shared" si="1"/>
        <v>19.602432</v>
      </c>
      <c r="M34" s="8">
        <v>28</v>
      </c>
      <c r="N34" s="15">
        <f t="shared" si="0"/>
        <v>31.763200000000001</v>
      </c>
      <c r="P34" s="8">
        <v>27</v>
      </c>
      <c r="Q34" s="15">
        <f t="shared" si="12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11"/>
        <v>1.4198859559684303</v>
      </c>
      <c r="AB34" s="8">
        <v>26</v>
      </c>
      <c r="AC34" s="15">
        <f t="shared" si="4"/>
        <v>26.190352020860495</v>
      </c>
      <c r="AE34" s="8">
        <f t="shared" si="13"/>
        <v>22</v>
      </c>
      <c r="AF34" s="15">
        <f t="shared" si="9"/>
        <v>10.185661272436363</v>
      </c>
      <c r="AH34" s="8">
        <v>26</v>
      </c>
      <c r="AI34" s="15">
        <f t="shared" si="5"/>
        <v>1.0422462306461537</v>
      </c>
      <c r="AK34" s="8">
        <v>26</v>
      </c>
      <c r="AL34" s="15">
        <f t="shared" si="6"/>
        <v>2.5316289614769234</v>
      </c>
      <c r="AP34" s="8">
        <v>26</v>
      </c>
      <c r="AQ34" s="15">
        <f t="shared" si="8"/>
        <v>138.39704775732034</v>
      </c>
    </row>
    <row r="35" spans="5:43" x14ac:dyDescent="0.25">
      <c r="E35" s="11">
        <v>26</v>
      </c>
      <c r="F35" s="12">
        <f t="shared" si="7"/>
        <v>26.850074482758615</v>
      </c>
      <c r="I35" s="8">
        <v>28</v>
      </c>
      <c r="J35" s="15">
        <f t="shared" si="1"/>
        <v>20.328448000000002</v>
      </c>
      <c r="M35" s="8">
        <v>29</v>
      </c>
      <c r="N35" s="15">
        <f t="shared" si="0"/>
        <v>32.897600000000004</v>
      </c>
      <c r="P35" s="8">
        <v>28</v>
      </c>
      <c r="Q35" s="15">
        <f t="shared" si="12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  <c r="AE35" s="8">
        <f t="shared" si="13"/>
        <v>23</v>
      </c>
      <c r="AF35" s="15">
        <f t="shared" si="9"/>
        <v>9.742806434504347</v>
      </c>
      <c r="AH35" s="8">
        <v>27</v>
      </c>
      <c r="AI35" s="15">
        <f t="shared" si="5"/>
        <v>1.0036445184</v>
      </c>
      <c r="AK35" s="8">
        <v>27</v>
      </c>
      <c r="AL35" s="15">
        <f t="shared" si="6"/>
        <v>2.4378649258666667</v>
      </c>
      <c r="AP35" s="8">
        <v>27</v>
      </c>
      <c r="AQ35" s="15">
        <f t="shared" si="8"/>
        <v>138.95030125289853</v>
      </c>
    </row>
    <row r="36" spans="5:43" x14ac:dyDescent="0.25">
      <c r="E36" s="11">
        <v>27</v>
      </c>
      <c r="F36" s="12">
        <f t="shared" si="7"/>
        <v>27.88276965517241</v>
      </c>
      <c r="I36" s="8">
        <v>29</v>
      </c>
      <c r="J36" s="15">
        <f t="shared" si="1"/>
        <v>21.054463999999999</v>
      </c>
      <c r="M36" s="8">
        <v>30</v>
      </c>
      <c r="N36" s="15">
        <f t="shared" si="0"/>
        <v>34.032000000000004</v>
      </c>
      <c r="P36" s="8">
        <v>29</v>
      </c>
      <c r="Q36" s="15">
        <f t="shared" si="12"/>
        <v>21.125500910344829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56" si="14">$W$14/V36</f>
        <v>1.2778973603715873</v>
      </c>
      <c r="AB36" s="8">
        <v>28</v>
      </c>
      <c r="AC36" s="15">
        <f t="shared" si="4"/>
        <v>24.319612590799032</v>
      </c>
      <c r="AE36" s="8">
        <f t="shared" si="13"/>
        <v>24</v>
      </c>
      <c r="AF36" s="15">
        <f t="shared" si="9"/>
        <v>9.3368561663999987</v>
      </c>
      <c r="AH36" s="8">
        <v>28</v>
      </c>
      <c r="AI36" s="15">
        <f t="shared" si="5"/>
        <v>0.96780007131428569</v>
      </c>
      <c r="AK36" s="8">
        <v>28</v>
      </c>
      <c r="AL36" s="15">
        <f t="shared" si="6"/>
        <v>2.3507983213714287</v>
      </c>
      <c r="AP36" s="8">
        <v>28</v>
      </c>
      <c r="AQ36" s="15">
        <f t="shared" si="8"/>
        <v>139.67068743967923</v>
      </c>
    </row>
    <row r="37" spans="5:43" x14ac:dyDescent="0.25">
      <c r="E37" s="11">
        <v>28</v>
      </c>
      <c r="F37" s="12">
        <f t="shared" si="7"/>
        <v>28.915464827586202</v>
      </c>
      <c r="I37" s="8">
        <v>30</v>
      </c>
      <c r="J37" s="15">
        <f t="shared" si="1"/>
        <v>21.780480000000001</v>
      </c>
      <c r="M37" s="8">
        <v>31</v>
      </c>
      <c r="N37" s="15">
        <f t="shared" si="0"/>
        <v>35.166400000000003</v>
      </c>
      <c r="P37" s="8">
        <v>30</v>
      </c>
      <c r="Q37" s="15">
        <f t="shared" si="12"/>
        <v>20.421317546666668</v>
      </c>
      <c r="S37" s="8">
        <v>29</v>
      </c>
      <c r="T37" s="15">
        <f t="shared" si="3"/>
        <v>0.22166068965517241</v>
      </c>
      <c r="V37" s="8">
        <v>21</v>
      </c>
      <c r="W37" s="15">
        <f t="shared" si="14"/>
        <v>1.2170451051157973</v>
      </c>
      <c r="AB37" s="8">
        <v>29</v>
      </c>
      <c r="AC37" s="15">
        <f t="shared" si="4"/>
        <v>23.481005260081822</v>
      </c>
      <c r="AE37" s="8">
        <f t="shared" si="13"/>
        <v>25</v>
      </c>
      <c r="AF37" s="15">
        <f t="shared" si="9"/>
        <v>8.9633819197440001</v>
      </c>
      <c r="AH37" s="8">
        <v>29</v>
      </c>
      <c r="AI37" s="15">
        <f t="shared" si="5"/>
        <v>0.93442765506206893</v>
      </c>
      <c r="AK37" s="8">
        <v>29</v>
      </c>
      <c r="AL37" s="15">
        <f t="shared" si="6"/>
        <v>2.2697363102896553</v>
      </c>
      <c r="AP37" s="8">
        <v>29</v>
      </c>
      <c r="AQ37" s="15">
        <f t="shared" si="8"/>
        <v>140.54091672891741</v>
      </c>
    </row>
    <row r="38" spans="5:43" x14ac:dyDescent="0.25">
      <c r="E38" s="11">
        <v>29</v>
      </c>
      <c r="F38" s="12">
        <f t="shared" si="7"/>
        <v>29.948159999999994</v>
      </c>
      <c r="I38" s="8">
        <v>31</v>
      </c>
      <c r="J38" s="15">
        <f t="shared" si="1"/>
        <v>22.506495999999999</v>
      </c>
      <c r="M38" s="8">
        <v>32</v>
      </c>
      <c r="N38" s="15">
        <f t="shared" si="0"/>
        <v>36.300800000000002</v>
      </c>
      <c r="P38" s="8">
        <v>31</v>
      </c>
      <c r="Q38" s="15">
        <f t="shared" si="12"/>
        <v>19.762565367741935</v>
      </c>
      <c r="S38" s="8">
        <v>30</v>
      </c>
      <c r="T38" s="15">
        <f t="shared" si="3"/>
        <v>0.21427199999999999</v>
      </c>
      <c r="V38" s="8">
        <v>22</v>
      </c>
      <c r="W38" s="15">
        <f t="shared" si="14"/>
        <v>1.1617248730650793</v>
      </c>
      <c r="AB38" s="8">
        <v>30</v>
      </c>
      <c r="AC38" s="15">
        <f t="shared" si="4"/>
        <v>22.698305084745762</v>
      </c>
      <c r="AE38" s="8">
        <f t="shared" si="13"/>
        <v>26</v>
      </c>
      <c r="AF38" s="15">
        <f t="shared" si="9"/>
        <v>8.6186364612923079</v>
      </c>
      <c r="AH38" s="8">
        <v>30</v>
      </c>
      <c r="AI38" s="15">
        <f t="shared" si="5"/>
        <v>0.90328006656000004</v>
      </c>
      <c r="AK38" s="8">
        <v>30</v>
      </c>
      <c r="AL38" s="15">
        <f t="shared" si="6"/>
        <v>2.1940784332800001</v>
      </c>
      <c r="AP38" s="8">
        <v>30</v>
      </c>
      <c r="AQ38" s="15">
        <f t="shared" si="8"/>
        <v>141.54600481036726</v>
      </c>
    </row>
    <row r="39" spans="5:43" x14ac:dyDescent="0.25">
      <c r="E39" s="11">
        <v>30</v>
      </c>
      <c r="F39" s="12">
        <f t="shared" si="7"/>
        <v>30.98085517241379</v>
      </c>
      <c r="I39" s="8">
        <v>32</v>
      </c>
      <c r="J39" s="15">
        <f t="shared" si="1"/>
        <v>23.232512</v>
      </c>
      <c r="M39" s="8">
        <v>33</v>
      </c>
      <c r="N39" s="15">
        <f t="shared" si="0"/>
        <v>37.435200000000002</v>
      </c>
      <c r="P39" s="8">
        <v>32</v>
      </c>
      <c r="Q39" s="15">
        <f t="shared" si="12"/>
        <v>19.144985200000001</v>
      </c>
      <c r="S39" s="8">
        <v>31</v>
      </c>
      <c r="T39" s="15">
        <f t="shared" si="3"/>
        <v>0.20736000000000002</v>
      </c>
      <c r="V39" s="8">
        <v>23</v>
      </c>
      <c r="W39" s="15">
        <f t="shared" si="14"/>
        <v>1.1112150959752933</v>
      </c>
      <c r="AB39" s="8">
        <v>31</v>
      </c>
      <c r="AC39" s="15">
        <f t="shared" si="4"/>
        <v>21.966101694915253</v>
      </c>
      <c r="AE39" s="8">
        <f t="shared" si="13"/>
        <v>27</v>
      </c>
      <c r="AF39" s="15">
        <f t="shared" si="9"/>
        <v>8.2994277034666659</v>
      </c>
      <c r="AH39" s="8">
        <v>31</v>
      </c>
      <c r="AI39" s="15">
        <f t="shared" si="5"/>
        <v>0.87414199989677421</v>
      </c>
      <c r="AK39" s="8">
        <v>31</v>
      </c>
      <c r="AL39" s="15">
        <f t="shared" si="6"/>
        <v>2.1233017096258067</v>
      </c>
      <c r="AP39" s="8">
        <v>31</v>
      </c>
      <c r="AQ39" s="15">
        <f t="shared" si="8"/>
        <v>142.67290083316965</v>
      </c>
    </row>
    <row r="40" spans="5:43" x14ac:dyDescent="0.25">
      <c r="E40" s="11">
        <v>31</v>
      </c>
      <c r="F40" s="12">
        <f t="shared" si="7"/>
        <v>32.013550344827578</v>
      </c>
      <c r="I40" s="8">
        <v>33</v>
      </c>
      <c r="J40" s="15">
        <f t="shared" si="1"/>
        <v>23.958528000000001</v>
      </c>
      <c r="M40" s="8">
        <v>34</v>
      </c>
      <c r="N40" s="15">
        <f t="shared" si="0"/>
        <v>38.569600000000001</v>
      </c>
      <c r="P40" s="8">
        <v>33</v>
      </c>
      <c r="Q40" s="15">
        <f t="shared" si="12"/>
        <v>18.564834133333335</v>
      </c>
      <c r="S40" s="8">
        <v>32</v>
      </c>
      <c r="T40" s="15">
        <f t="shared" si="3"/>
        <v>0.20088</v>
      </c>
      <c r="V40" s="8">
        <v>24</v>
      </c>
      <c r="W40" s="15">
        <f t="shared" si="14"/>
        <v>1.0649144669763226</v>
      </c>
      <c r="AB40" s="8">
        <v>32</v>
      </c>
      <c r="AC40" s="15">
        <f t="shared" si="4"/>
        <v>21.279661016949152</v>
      </c>
      <c r="AE40" s="8">
        <f>AE39+1</f>
        <v>28</v>
      </c>
      <c r="AF40" s="15">
        <f t="shared" si="9"/>
        <v>8.0030195711999994</v>
      </c>
      <c r="AH40" s="8">
        <v>32</v>
      </c>
      <c r="AI40" s="15">
        <f t="shared" si="5"/>
        <v>0.84682506239999999</v>
      </c>
      <c r="AK40" s="8">
        <v>32</v>
      </c>
      <c r="AL40" s="15">
        <f t="shared" si="6"/>
        <v>2.0569485312000002</v>
      </c>
      <c r="AP40" s="8">
        <v>32</v>
      </c>
      <c r="AQ40" s="15">
        <f t="shared" si="8"/>
        <v>143.91018530282275</v>
      </c>
    </row>
    <row r="41" spans="5:43" x14ac:dyDescent="0.25">
      <c r="E41" s="11">
        <v>32</v>
      </c>
      <c r="F41" s="12">
        <f t="shared" si="7"/>
        <v>33.046245517241374</v>
      </c>
      <c r="I41" s="8">
        <v>34</v>
      </c>
      <c r="J41" s="15">
        <f t="shared" si="1"/>
        <v>24.684543999999999</v>
      </c>
      <c r="M41" s="8">
        <v>35</v>
      </c>
      <c r="N41" s="15">
        <f t="shared" si="0"/>
        <v>39.704000000000001</v>
      </c>
      <c r="P41" s="8">
        <v>34</v>
      </c>
      <c r="Q41" s="15">
        <f t="shared" si="12"/>
        <v>18.018809600000001</v>
      </c>
      <c r="S41" s="8">
        <v>33</v>
      </c>
      <c r="T41" s="15">
        <f t="shared" si="3"/>
        <v>0.19479272727272728</v>
      </c>
      <c r="V41" s="8">
        <v>25</v>
      </c>
      <c r="W41" s="15">
        <f t="shared" si="14"/>
        <v>1.0223178882972699</v>
      </c>
      <c r="AB41" s="8">
        <v>33</v>
      </c>
      <c r="AC41" s="15">
        <f t="shared" si="4"/>
        <v>20.634822804314329</v>
      </c>
      <c r="AE41" s="8">
        <f t="shared" ref="AE41:AE52" si="15">AE40+1</f>
        <v>29</v>
      </c>
      <c r="AF41" s="15">
        <f t="shared" si="9"/>
        <v>7.7270533790896545</v>
      </c>
      <c r="AH41" s="8">
        <v>33</v>
      </c>
      <c r="AI41" s="15">
        <f t="shared" si="5"/>
        <v>0.82116369687272728</v>
      </c>
      <c r="AK41" s="8">
        <v>33</v>
      </c>
      <c r="AL41" s="15">
        <f t="shared" si="6"/>
        <v>1.9946167575272729</v>
      </c>
      <c r="AP41" s="8">
        <v>33</v>
      </c>
      <c r="AQ41" s="15">
        <f t="shared" si="8"/>
        <v>145.24782290597651</v>
      </c>
    </row>
    <row r="42" spans="5:43" x14ac:dyDescent="0.25">
      <c r="E42" s="11">
        <v>33</v>
      </c>
      <c r="F42" s="12">
        <f t="shared" si="7"/>
        <v>34.07894068965517</v>
      </c>
      <c r="I42" s="8">
        <v>35</v>
      </c>
      <c r="J42" s="15">
        <f t="shared" si="1"/>
        <v>25.41056</v>
      </c>
      <c r="M42" s="8">
        <v>36</v>
      </c>
      <c r="N42" s="15">
        <f t="shared" si="0"/>
        <v>40.8384</v>
      </c>
      <c r="P42" s="8">
        <v>35</v>
      </c>
      <c r="Q42" s="15">
        <f t="shared" si="12"/>
        <v>17.50398646857143</v>
      </c>
      <c r="S42" s="8">
        <v>34</v>
      </c>
      <c r="T42" s="15">
        <f t="shared" si="3"/>
        <v>0.18906352941176471</v>
      </c>
      <c r="V42" s="8">
        <v>26</v>
      </c>
      <c r="W42" s="15">
        <f t="shared" si="14"/>
        <v>0.98299796951660556</v>
      </c>
      <c r="AB42" s="8">
        <v>34</v>
      </c>
      <c r="AC42" s="15">
        <f t="shared" si="4"/>
        <v>20.027916251246261</v>
      </c>
      <c r="AE42" s="8">
        <f t="shared" si="15"/>
        <v>30</v>
      </c>
      <c r="AF42" s="15">
        <f t="shared" si="9"/>
        <v>7.4694849331199995</v>
      </c>
      <c r="AH42" s="8">
        <v>34</v>
      </c>
      <c r="AI42" s="15">
        <f t="shared" si="5"/>
        <v>0.79701182343529409</v>
      </c>
      <c r="AK42" s="8">
        <v>34</v>
      </c>
      <c r="AL42" s="15">
        <f t="shared" si="6"/>
        <v>1.9359515587764708</v>
      </c>
      <c r="AP42" s="8">
        <v>34</v>
      </c>
      <c r="AQ42" s="15">
        <f t="shared" si="8"/>
        <v>146.67695895438086</v>
      </c>
    </row>
    <row r="43" spans="5:43" x14ac:dyDescent="0.25">
      <c r="E43" s="11">
        <v>34</v>
      </c>
      <c r="F43" s="12">
        <f t="shared" si="7"/>
        <v>35.111635862068958</v>
      </c>
      <c r="I43" s="8">
        <v>36</v>
      </c>
      <c r="J43" s="15">
        <f t="shared" si="1"/>
        <v>26.136575999999998</v>
      </c>
      <c r="M43" s="8">
        <v>37</v>
      </c>
      <c r="N43" s="15">
        <f t="shared" si="0"/>
        <v>41.972799999999999</v>
      </c>
      <c r="P43" s="8">
        <v>36</v>
      </c>
      <c r="Q43" s="15">
        <f t="shared" si="12"/>
        <v>17.017764622222224</v>
      </c>
      <c r="S43" s="8">
        <v>35</v>
      </c>
      <c r="T43" s="15">
        <f t="shared" si="3"/>
        <v>0.18366171428571429</v>
      </c>
      <c r="V43" s="8">
        <v>27</v>
      </c>
      <c r="W43" s="15">
        <f t="shared" si="14"/>
        <v>0.94659063731228688</v>
      </c>
      <c r="AB43" s="8">
        <v>35</v>
      </c>
      <c r="AC43" s="15">
        <f t="shared" si="4"/>
        <v>19.455690072639225</v>
      </c>
      <c r="AE43" s="8">
        <f t="shared" si="15"/>
        <v>31</v>
      </c>
      <c r="AF43" s="15">
        <f t="shared" si="9"/>
        <v>7.228533806245161</v>
      </c>
      <c r="AH43" s="8">
        <v>35</v>
      </c>
      <c r="AI43" s="15">
        <f t="shared" si="5"/>
        <v>0.77424005705142862</v>
      </c>
      <c r="AK43" s="8">
        <v>35</v>
      </c>
      <c r="AL43" s="15">
        <f t="shared" si="6"/>
        <v>1.880638657097143</v>
      </c>
      <c r="AP43" s="8">
        <v>35</v>
      </c>
      <c r="AQ43" s="15">
        <f t="shared" si="8"/>
        <v>148.18975072415716</v>
      </c>
    </row>
    <row r="44" spans="5:43" x14ac:dyDescent="0.25">
      <c r="E44" s="11">
        <v>35</v>
      </c>
      <c r="F44" s="12">
        <f t="shared" si="7"/>
        <v>36.144331034482754</v>
      </c>
      <c r="I44" s="8">
        <v>37</v>
      </c>
      <c r="J44" s="15">
        <f t="shared" si="1"/>
        <v>26.862591999999999</v>
      </c>
      <c r="M44" s="8">
        <v>38</v>
      </c>
      <c r="N44" s="15">
        <f t="shared" si="0"/>
        <v>43.107200000000006</v>
      </c>
      <c r="P44" s="8">
        <v>37</v>
      </c>
      <c r="Q44" s="15">
        <f t="shared" si="12"/>
        <v>16.557825037837837</v>
      </c>
      <c r="S44" s="8">
        <v>36</v>
      </c>
      <c r="T44" s="15">
        <f t="shared" si="3"/>
        <v>0.17856</v>
      </c>
      <c r="V44" s="8">
        <v>28</v>
      </c>
      <c r="W44" s="15">
        <f t="shared" si="14"/>
        <v>0.91278382883684805</v>
      </c>
      <c r="AB44" s="8">
        <v>36</v>
      </c>
      <c r="AC44" s="15">
        <f t="shared" si="4"/>
        <v>18.915254237288135</v>
      </c>
      <c r="AE44" s="8">
        <f t="shared" si="15"/>
        <v>32</v>
      </c>
      <c r="AF44" s="15">
        <f t="shared" si="9"/>
        <v>7.0026421247999995</v>
      </c>
      <c r="AH44" s="8">
        <v>36</v>
      </c>
      <c r="AI44" s="15">
        <f t="shared" si="5"/>
        <v>0.75273338879999996</v>
      </c>
      <c r="AK44" s="8">
        <v>36</v>
      </c>
      <c r="AL44" s="15">
        <f t="shared" si="6"/>
        <v>1.8283986944000001</v>
      </c>
      <c r="AP44" s="8">
        <v>36</v>
      </c>
      <c r="AQ44" s="15">
        <f t="shared" si="8"/>
        <v>149.77922690519114</v>
      </c>
    </row>
    <row r="45" spans="5:43" x14ac:dyDescent="0.25">
      <c r="E45" s="11">
        <v>36</v>
      </c>
      <c r="F45" s="12">
        <f t="shared" si="7"/>
        <v>37.177026206896542</v>
      </c>
      <c r="I45" s="8">
        <v>38</v>
      </c>
      <c r="J45" s="15">
        <f t="shared" si="1"/>
        <v>27.588608000000001</v>
      </c>
      <c r="M45" s="8">
        <v>39</v>
      </c>
      <c r="N45" s="15">
        <f t="shared" si="0"/>
        <v>44.241600000000005</v>
      </c>
      <c r="P45" s="8">
        <v>38</v>
      </c>
      <c r="Q45" s="15">
        <f t="shared" si="12"/>
        <v>16.122092800000001</v>
      </c>
      <c r="S45" s="8">
        <v>37</v>
      </c>
      <c r="T45" s="15">
        <f t="shared" si="3"/>
        <v>0.17373405405405407</v>
      </c>
      <c r="V45" s="8">
        <v>29</v>
      </c>
      <c r="W45" s="15">
        <f t="shared" si="14"/>
        <v>0.88130852439419816</v>
      </c>
      <c r="AB45" s="8">
        <v>37</v>
      </c>
      <c r="AC45" s="15">
        <f t="shared" si="4"/>
        <v>18.404031149793862</v>
      </c>
      <c r="AE45" s="8">
        <f t="shared" si="15"/>
        <v>33</v>
      </c>
      <c r="AF45" s="15">
        <f t="shared" si="9"/>
        <v>6.7904408482909089</v>
      </c>
      <c r="AH45" s="8">
        <v>37</v>
      </c>
      <c r="AI45" s="15">
        <f t="shared" si="5"/>
        <v>0.7323892431567568</v>
      </c>
      <c r="AK45" s="8">
        <v>37</v>
      </c>
      <c r="AL45" s="15">
        <f t="shared" si="6"/>
        <v>1.7789825134702704</v>
      </c>
      <c r="AP45" s="8">
        <v>37</v>
      </c>
      <c r="AQ45" s="15">
        <f t="shared" si="8"/>
        <v>151.43916984251587</v>
      </c>
    </row>
    <row r="46" spans="5:43" x14ac:dyDescent="0.25">
      <c r="E46" s="11">
        <v>37</v>
      </c>
      <c r="F46" s="12">
        <f t="shared" si="7"/>
        <v>38.209721379310338</v>
      </c>
      <c r="I46" s="8">
        <v>39</v>
      </c>
      <c r="J46" s="15">
        <f t="shared" si="1"/>
        <v>28.314623999999998</v>
      </c>
      <c r="M46" s="8">
        <v>40</v>
      </c>
      <c r="N46" s="15">
        <f t="shared" si="0"/>
        <v>45.376000000000005</v>
      </c>
      <c r="P46" s="8">
        <v>39</v>
      </c>
      <c r="Q46" s="15">
        <f t="shared" si="12"/>
        <v>15.708705805128206</v>
      </c>
      <c r="S46" s="8">
        <v>38</v>
      </c>
      <c r="T46" s="15">
        <f t="shared" si="3"/>
        <v>0.16916210526315789</v>
      </c>
      <c r="V46" s="8">
        <v>30</v>
      </c>
      <c r="W46" s="15">
        <f t="shared" si="14"/>
        <v>0.8519315735810582</v>
      </c>
      <c r="AB46" s="8">
        <v>38</v>
      </c>
      <c r="AC46" s="15">
        <f t="shared" si="4"/>
        <v>17.91971454058876</v>
      </c>
      <c r="AE46" s="8">
        <f t="shared" si="15"/>
        <v>34</v>
      </c>
      <c r="AF46" s="15">
        <f t="shared" si="9"/>
        <v>6.5907219998117643</v>
      </c>
      <c r="AH46" s="8">
        <v>38</v>
      </c>
      <c r="AI46" s="15">
        <f t="shared" si="5"/>
        <v>0.7131158420210526</v>
      </c>
      <c r="AK46" s="8">
        <v>38</v>
      </c>
      <c r="AL46" s="15">
        <f t="shared" si="6"/>
        <v>1.7321671841684212</v>
      </c>
      <c r="AP46" s="8">
        <v>38</v>
      </c>
      <c r="AQ46" s="15">
        <f t="shared" si="8"/>
        <v>153.1640163711611</v>
      </c>
    </row>
    <row r="47" spans="5:43" x14ac:dyDescent="0.25">
      <c r="E47" s="11">
        <v>38</v>
      </c>
      <c r="F47" s="12">
        <f t="shared" si="7"/>
        <v>39.242416551724133</v>
      </c>
      <c r="I47" s="8">
        <v>40</v>
      </c>
      <c r="J47" s="15">
        <f t="shared" si="1"/>
        <v>29.04064</v>
      </c>
      <c r="P47" s="8">
        <v>40</v>
      </c>
      <c r="Q47" s="15">
        <f t="shared" si="12"/>
        <v>15.31598816</v>
      </c>
      <c r="S47" s="8">
        <v>39</v>
      </c>
      <c r="T47" s="15">
        <f t="shared" si="3"/>
        <v>0.16482461538461537</v>
      </c>
      <c r="V47" s="8">
        <v>31</v>
      </c>
      <c r="W47" s="15">
        <f t="shared" si="14"/>
        <v>0.82444990991715306</v>
      </c>
      <c r="AB47" s="8">
        <v>39</v>
      </c>
      <c r="AC47" s="15">
        <f t="shared" si="4"/>
        <v>17.460234680573663</v>
      </c>
      <c r="AE47" s="8">
        <f t="shared" si="15"/>
        <v>35</v>
      </c>
      <c r="AF47" s="15">
        <f t="shared" si="9"/>
        <v>6.4024156569599997</v>
      </c>
      <c r="AH47" s="8">
        <v>39</v>
      </c>
      <c r="AI47" s="15">
        <f t="shared" si="5"/>
        <v>0.69483082043076927</v>
      </c>
      <c r="AK47" s="8">
        <v>39</v>
      </c>
      <c r="AL47" s="15">
        <f t="shared" si="6"/>
        <v>1.6877526409846155</v>
      </c>
      <c r="AP47" s="8">
        <v>39</v>
      </c>
      <c r="AQ47" s="15">
        <f t="shared" si="8"/>
        <v>154.94877390717912</v>
      </c>
    </row>
    <row r="48" spans="5:43" x14ac:dyDescent="0.25">
      <c r="E48" s="11">
        <v>39</v>
      </c>
      <c r="F48" s="12">
        <f t="shared" si="7"/>
        <v>40.275111724137922</v>
      </c>
      <c r="S48" s="8">
        <v>40</v>
      </c>
      <c r="T48" s="15">
        <f t="shared" si="3"/>
        <v>0.16070400000000001</v>
      </c>
      <c r="V48" s="8">
        <v>32</v>
      </c>
      <c r="W48" s="15">
        <f t="shared" si="14"/>
        <v>0.79868585023224203</v>
      </c>
      <c r="AB48" s="8">
        <v>40</v>
      </c>
      <c r="AC48" s="15">
        <f t="shared" si="4"/>
        <v>17.023728813559323</v>
      </c>
      <c r="AE48" s="8">
        <f t="shared" si="15"/>
        <v>36</v>
      </c>
      <c r="AF48" s="15">
        <f t="shared" si="9"/>
        <v>6.2245707775999994</v>
      </c>
      <c r="AH48" s="8">
        <v>40</v>
      </c>
      <c r="AI48" s="15">
        <f t="shared" si="5"/>
        <v>0.67746004991999997</v>
      </c>
      <c r="AK48" s="8">
        <v>40</v>
      </c>
      <c r="AL48" s="15">
        <f t="shared" si="6"/>
        <v>1.6455588249600002</v>
      </c>
      <c r="AP48" s="8">
        <v>40</v>
      </c>
      <c r="AQ48" s="15">
        <f t="shared" si="8"/>
        <v>156.78894912501687</v>
      </c>
    </row>
    <row r="49" spans="5:32" x14ac:dyDescent="0.25">
      <c r="E49" s="11">
        <v>40</v>
      </c>
      <c r="F49" s="12">
        <f t="shared" si="7"/>
        <v>41.307806896551718</v>
      </c>
      <c r="V49" s="8">
        <v>33</v>
      </c>
      <c r="W49" s="15">
        <f t="shared" si="14"/>
        <v>0.77448324871005292</v>
      </c>
      <c r="AE49" s="8">
        <f t="shared" si="15"/>
        <v>37</v>
      </c>
      <c r="AF49" s="15">
        <f t="shared" si="9"/>
        <v>6.0563391349621618</v>
      </c>
    </row>
    <row r="50" spans="5:32" x14ac:dyDescent="0.25">
      <c r="V50" s="8">
        <v>34</v>
      </c>
      <c r="W50" s="15">
        <f t="shared" si="14"/>
        <v>0.75170432963034539</v>
      </c>
      <c r="AE50" s="8">
        <f t="shared" si="15"/>
        <v>38</v>
      </c>
      <c r="AF50" s="15">
        <f t="shared" si="9"/>
        <v>5.896961789305263</v>
      </c>
    </row>
    <row r="51" spans="5:32" x14ac:dyDescent="0.25">
      <c r="V51" s="8">
        <v>35</v>
      </c>
      <c r="W51" s="15">
        <f t="shared" si="14"/>
        <v>0.73022706306947838</v>
      </c>
      <c r="AE51" s="8">
        <f>AE50+1</f>
        <v>39</v>
      </c>
      <c r="AF51" s="15">
        <f t="shared" si="9"/>
        <v>5.7457576408615383</v>
      </c>
    </row>
    <row r="52" spans="5:32" x14ac:dyDescent="0.25">
      <c r="V52" s="8">
        <v>36</v>
      </c>
      <c r="W52" s="15">
        <f t="shared" si="14"/>
        <v>0.70994297798421513</v>
      </c>
      <c r="AE52" s="8">
        <f t="shared" si="15"/>
        <v>40</v>
      </c>
      <c r="AF52" s="15">
        <f t="shared" si="9"/>
        <v>5.6021136998399994</v>
      </c>
    </row>
    <row r="53" spans="5:32" x14ac:dyDescent="0.25">
      <c r="V53" s="8">
        <v>37</v>
      </c>
      <c r="W53" s="15">
        <f t="shared" si="14"/>
        <v>0.69075532993058775</v>
      </c>
    </row>
    <row r="54" spans="5:32" x14ac:dyDescent="0.25">
      <c r="V54" s="8">
        <v>38</v>
      </c>
      <c r="W54" s="15">
        <f t="shared" si="14"/>
        <v>0.67257755809030906</v>
      </c>
    </row>
    <row r="55" spans="5:32" x14ac:dyDescent="0.25">
      <c r="V55" s="8">
        <v>39</v>
      </c>
      <c r="W55" s="15">
        <f t="shared" si="14"/>
        <v>0.65533197967773704</v>
      </c>
    </row>
    <row r="56" spans="5:32" x14ac:dyDescent="0.25">
      <c r="V56" s="8">
        <v>40</v>
      </c>
      <c r="W56" s="15">
        <f t="shared" si="14"/>
        <v>0.63894868018579365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B81E-11E8-4E42-AA48-28E67FDF751A}">
  <sheetPr codeName="Лист5"/>
  <dimension ref="A1:AS56"/>
  <sheetViews>
    <sheetView topLeftCell="V1" workbookViewId="0">
      <selection activeCell="B10" sqref="B10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2144.2049999999999</v>
      </c>
    </row>
    <row r="3" spans="1:45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1926.141922737886</v>
      </c>
    </row>
    <row r="4" spans="1:45" x14ac:dyDescent="0.25">
      <c r="A4" s="1" t="s">
        <v>8</v>
      </c>
      <c r="B4" s="2">
        <v>0.66700000000000004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3.7832240000000001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2.4212633599999998</v>
      </c>
      <c r="P5" s="14" t="s">
        <v>28</v>
      </c>
      <c r="Q5" s="9">
        <f>F2*F3*F5*Q2*B1*B7/Q3</f>
        <v>612.63952640000002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6.4281600000000001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680.94915254237287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6" t="s">
        <v>18</v>
      </c>
      <c r="M7" s="8">
        <v>1</v>
      </c>
      <c r="N7" s="15">
        <f>M7*$N$4</f>
        <v>3.7832240000000001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540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2.4212633599999998</v>
      </c>
      <c r="M8" s="8">
        <v>2</v>
      </c>
      <c r="N8" s="15">
        <f t="shared" ref="N8:N46" si="0">M8*$N$4</f>
        <v>7.5664480000000003</v>
      </c>
      <c r="P8" s="8">
        <v>1</v>
      </c>
      <c r="Q8" s="15">
        <f>$Q$5/P8</f>
        <v>612.63952640000002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218.06307726211386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4.8425267199999995</v>
      </c>
      <c r="M9" s="8">
        <v>3</v>
      </c>
      <c r="N9" s="15">
        <f t="shared" si="0"/>
        <v>11.349672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41</v>
      </c>
      <c r="W9" s="8">
        <v>300</v>
      </c>
      <c r="X9" s="8">
        <f>'a_r=0.5'!X9</f>
        <v>20</v>
      </c>
      <c r="Y9" s="8">
        <v>500</v>
      </c>
      <c r="Z9" t="s">
        <v>45</v>
      </c>
      <c r="AB9" s="8">
        <v>1</v>
      </c>
      <c r="AC9" s="15">
        <f>$AC$6/AB9</f>
        <v>680.94915254237287</v>
      </c>
      <c r="AE9" s="4" t="s">
        <v>60</v>
      </c>
      <c r="AF9" s="2">
        <f>B1*J3*F5/(10^3*AF2*AF3)</f>
        <v>8.7121919999999999</v>
      </c>
      <c r="AH9" s="8">
        <v>1</v>
      </c>
      <c r="AI9" s="15">
        <f>$AI$6*$AF$9/AH9</f>
        <v>27.0984019968</v>
      </c>
      <c r="AK9" s="8">
        <v>1</v>
      </c>
      <c r="AL9" s="15">
        <f>$AL$6*$AF$9/AK9</f>
        <v>65.822352998400007</v>
      </c>
      <c r="AP9" s="8">
        <v>1</v>
      </c>
      <c r="AQ9" s="15">
        <f>F10+J8+N7+Q8+T9+W17+AC9+AF13+AI9+AL9</f>
        <v>1649.8172716710185</v>
      </c>
    </row>
    <row r="10" spans="1:45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7.2637900799999997</v>
      </c>
      <c r="M10" s="8">
        <v>4</v>
      </c>
      <c r="N10" s="15">
        <f t="shared" si="0"/>
        <v>15.132896000000001</v>
      </c>
      <c r="P10" s="8">
        <v>3</v>
      </c>
      <c r="Q10" s="15">
        <f t="shared" si="2"/>
        <v>204.21317546666668</v>
      </c>
      <c r="S10" s="8">
        <v>2</v>
      </c>
      <c r="T10" s="15">
        <f t="shared" ref="T10:T48" si="3">$T$6/S10</f>
        <v>3.21408</v>
      </c>
      <c r="AB10" s="8">
        <v>2</v>
      </c>
      <c r="AC10" s="15">
        <f t="shared" ref="AC10:AC48" si="4">$AC$6/AB10</f>
        <v>340.47457627118644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13.5492009984</v>
      </c>
      <c r="AK10" s="8">
        <v>2</v>
      </c>
      <c r="AL10" s="15">
        <f t="shared" ref="AL10:AL48" si="6">$AL$6*$AF$9/AK10</f>
        <v>32.911176499200003</v>
      </c>
      <c r="AP10" s="8">
        <v>2</v>
      </c>
      <c r="AQ10" s="15">
        <f>F11+J9+N8+Q9+T10+W18+AC10+AF14+AI10+AL10</f>
        <v>835.76440963412983</v>
      </c>
    </row>
    <row r="11" spans="1:45" x14ac:dyDescent="0.25">
      <c r="A11" s="4"/>
      <c r="B11" s="3"/>
      <c r="E11" s="11">
        <v>2</v>
      </c>
      <c r="F11" s="12">
        <f t="shared" ref="F11:F49" si="7">E11*$F$7</f>
        <v>2.0653903448275859</v>
      </c>
      <c r="I11" s="8">
        <v>4</v>
      </c>
      <c r="J11" s="15">
        <f t="shared" si="1"/>
        <v>9.685053439999999</v>
      </c>
      <c r="M11" s="8">
        <v>5</v>
      </c>
      <c r="N11" s="15">
        <f t="shared" si="0"/>
        <v>18.916119999999999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226.98305084745763</v>
      </c>
      <c r="AH11" s="8">
        <v>3</v>
      </c>
      <c r="AI11" s="15">
        <f t="shared" si="5"/>
        <v>9.0328006655999999</v>
      </c>
      <c r="AK11" s="8">
        <v>3</v>
      </c>
      <c r="AL11" s="15">
        <f t="shared" si="6"/>
        <v>21.940784332800003</v>
      </c>
      <c r="AP11" s="8">
        <v>3</v>
      </c>
      <c r="AQ11" s="15">
        <f t="shared" ref="AQ11:AQ48" si="8">F12+J10+N9+Q10+T11+W19+AC11+AF15+AI11+AL11</f>
        <v>569.23824397677629</v>
      </c>
    </row>
    <row r="12" spans="1:45" x14ac:dyDescent="0.25">
      <c r="E12" s="11">
        <v>3</v>
      </c>
      <c r="F12" s="12">
        <f t="shared" si="7"/>
        <v>3.0980855172413788</v>
      </c>
      <c r="I12" s="8">
        <v>5</v>
      </c>
      <c r="J12" s="15">
        <f t="shared" si="1"/>
        <v>12.106316799999998</v>
      </c>
      <c r="M12" s="8">
        <v>6</v>
      </c>
      <c r="N12" s="15">
        <f t="shared" si="0"/>
        <v>22.699344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  <c r="AE12" s="11" t="s">
        <v>17</v>
      </c>
      <c r="AF12" s="11" t="s">
        <v>57</v>
      </c>
      <c r="AH12" s="8">
        <v>4</v>
      </c>
      <c r="AI12" s="15">
        <f t="shared" si="5"/>
        <v>6.7746004992</v>
      </c>
      <c r="AK12" s="8">
        <v>4</v>
      </c>
      <c r="AL12" s="15">
        <f t="shared" si="6"/>
        <v>16.455588249600002</v>
      </c>
      <c r="AP12" s="8">
        <v>4</v>
      </c>
      <c r="AQ12" s="15">
        <f t="shared" si="8"/>
        <v>439.59375241430632</v>
      </c>
    </row>
    <row r="13" spans="1:45" ht="15.75" customHeight="1" x14ac:dyDescent="0.25">
      <c r="E13" s="11">
        <v>4</v>
      </c>
      <c r="F13" s="12">
        <f t="shared" si="7"/>
        <v>4.1307806896551718</v>
      </c>
      <c r="I13" s="8">
        <v>6</v>
      </c>
      <c r="J13" s="15">
        <f t="shared" si="1"/>
        <v>14.527580159999999</v>
      </c>
      <c r="M13" s="8">
        <v>7</v>
      </c>
      <c r="N13" s="15">
        <f t="shared" si="0"/>
        <v>26.482568000000001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  <c r="AE13" s="8">
        <v>1</v>
      </c>
      <c r="AF13" s="15">
        <f>$AF$9*$AF$10/AE13</f>
        <v>224.08454799359998</v>
      </c>
      <c r="AH13" s="8">
        <v>5</v>
      </c>
      <c r="AI13" s="15">
        <f t="shared" si="5"/>
        <v>5.4196803993599998</v>
      </c>
      <c r="AK13" s="8">
        <v>5</v>
      </c>
      <c r="AL13" s="15">
        <f t="shared" si="6"/>
        <v>13.164470599680001</v>
      </c>
      <c r="AP13" s="8">
        <v>5</v>
      </c>
      <c r="AQ13" s="15">
        <f>F14+J12+N11+Q12+T13+W21+AC13+AF17+AI13+AL13</f>
        <v>364.70193048978985</v>
      </c>
    </row>
    <row r="14" spans="1:45" x14ac:dyDescent="0.25">
      <c r="E14" s="11">
        <v>5</v>
      </c>
      <c r="F14" s="12">
        <f t="shared" si="7"/>
        <v>5.1634758620689647</v>
      </c>
      <c r="I14" s="8">
        <v>7</v>
      </c>
      <c r="J14" s="15">
        <f t="shared" si="1"/>
        <v>16.948843519999997</v>
      </c>
      <c r="M14" s="8">
        <v>8</v>
      </c>
      <c r="N14" s="15">
        <f t="shared" si="0"/>
        <v>30.265792000000001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51</v>
      </c>
      <c r="W14" s="9">
        <f>V12+W12+X12</f>
        <v>25.557947207431745</v>
      </c>
      <c r="AB14" s="8">
        <v>6</v>
      </c>
      <c r="AC14" s="15">
        <f t="shared" si="4"/>
        <v>113.49152542372882</v>
      </c>
      <c r="AE14" s="8">
        <f>AE13+1</f>
        <v>2</v>
      </c>
      <c r="AF14" s="15">
        <f t="shared" ref="AF14:AF52" si="9">$AF$9*$AF$10/AE14</f>
        <v>112.04227399679999</v>
      </c>
      <c r="AH14" s="8">
        <v>6</v>
      </c>
      <c r="AI14" s="15">
        <f t="shared" si="5"/>
        <v>4.5164003328</v>
      </c>
      <c r="AK14" s="8">
        <v>6</v>
      </c>
      <c r="AL14" s="15">
        <f t="shared" si="6"/>
        <v>10.970392166400002</v>
      </c>
      <c r="AP14" s="8">
        <v>6</v>
      </c>
      <c r="AQ14" s="15">
        <f t="shared" si="8"/>
        <v>317.18644338425025</v>
      </c>
    </row>
    <row r="15" spans="1:45" x14ac:dyDescent="0.25">
      <c r="E15" s="11">
        <v>6</v>
      </c>
      <c r="F15" s="12">
        <f t="shared" si="7"/>
        <v>6.1961710344827576</v>
      </c>
      <c r="I15" s="8">
        <v>8</v>
      </c>
      <c r="J15" s="15">
        <f t="shared" si="1"/>
        <v>19.370106879999998</v>
      </c>
      <c r="M15" s="8">
        <v>9</v>
      </c>
      <c r="N15" s="15">
        <f t="shared" si="0"/>
        <v>34.049016000000002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  <c r="AE15" s="8">
        <f t="shared" ref="AE15:AE30" si="10">AE14+1</f>
        <v>3</v>
      </c>
      <c r="AF15" s="15">
        <f t="shared" si="9"/>
        <v>74.69484933119999</v>
      </c>
      <c r="AH15" s="8">
        <v>7</v>
      </c>
      <c r="AI15" s="15">
        <f t="shared" si="5"/>
        <v>3.8712002852571428</v>
      </c>
      <c r="AK15" s="8">
        <v>7</v>
      </c>
      <c r="AL15" s="15">
        <f t="shared" si="6"/>
        <v>9.403193285485715</v>
      </c>
      <c r="AP15" s="8">
        <v>7</v>
      </c>
      <c r="AQ15" s="15">
        <f t="shared" si="8"/>
        <v>285.31457617526866</v>
      </c>
    </row>
    <row r="16" spans="1:45" x14ac:dyDescent="0.25">
      <c r="E16" s="11">
        <v>7</v>
      </c>
      <c r="F16" s="12">
        <f t="shared" si="7"/>
        <v>7.2288662068965506</v>
      </c>
      <c r="I16" s="8">
        <v>9</v>
      </c>
      <c r="J16" s="15">
        <f t="shared" si="1"/>
        <v>21.791370239999999</v>
      </c>
      <c r="M16" s="8">
        <v>10</v>
      </c>
      <c r="N16" s="15">
        <f t="shared" si="0"/>
        <v>37.832239999999999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34</v>
      </c>
      <c r="AB16" s="8">
        <v>8</v>
      </c>
      <c r="AC16" s="15">
        <f t="shared" si="4"/>
        <v>85.118644067796609</v>
      </c>
      <c r="AE16" s="8">
        <f t="shared" si="10"/>
        <v>4</v>
      </c>
      <c r="AF16" s="15">
        <f t="shared" si="9"/>
        <v>56.021136998399996</v>
      </c>
      <c r="AH16" s="8">
        <v>8</v>
      </c>
      <c r="AI16" s="15">
        <f t="shared" si="5"/>
        <v>3.3873002496</v>
      </c>
      <c r="AK16" s="8">
        <v>8</v>
      </c>
      <c r="AL16" s="15">
        <f t="shared" si="6"/>
        <v>8.2277941248000008</v>
      </c>
      <c r="AP16" s="8">
        <v>8</v>
      </c>
      <c r="AQ16" s="15">
        <f t="shared" si="8"/>
        <v>263.21997140163592</v>
      </c>
    </row>
    <row r="17" spans="5:43" x14ac:dyDescent="0.25">
      <c r="E17" s="11">
        <v>8</v>
      </c>
      <c r="F17" s="12">
        <f t="shared" si="7"/>
        <v>8.2615613793103435</v>
      </c>
      <c r="I17" s="8">
        <v>10</v>
      </c>
      <c r="J17" s="15">
        <f t="shared" si="1"/>
        <v>24.212633599999997</v>
      </c>
      <c r="M17" s="8">
        <v>11</v>
      </c>
      <c r="N17" s="15">
        <f t="shared" si="0"/>
        <v>41.615464000000003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  <c r="AE17" s="8">
        <f t="shared" si="10"/>
        <v>5</v>
      </c>
      <c r="AF17" s="15">
        <f t="shared" si="9"/>
        <v>44.816909598719995</v>
      </c>
      <c r="AH17" s="8">
        <v>9</v>
      </c>
      <c r="AI17" s="15">
        <f t="shared" si="5"/>
        <v>3.0109335551999998</v>
      </c>
      <c r="AK17" s="8">
        <v>9</v>
      </c>
      <c r="AL17" s="15">
        <f t="shared" si="6"/>
        <v>7.3135947776000005</v>
      </c>
      <c r="AP17" s="8">
        <v>9</v>
      </c>
      <c r="AQ17" s="15">
        <f t="shared" si="8"/>
        <v>247.64354158490241</v>
      </c>
    </row>
    <row r="18" spans="5:43" x14ac:dyDescent="0.25">
      <c r="E18" s="11">
        <v>9</v>
      </c>
      <c r="F18" s="12">
        <f t="shared" si="7"/>
        <v>9.2942565517241356</v>
      </c>
      <c r="I18" s="8">
        <v>11</v>
      </c>
      <c r="J18" s="15">
        <f t="shared" si="1"/>
        <v>26.633896959999998</v>
      </c>
      <c r="M18" s="8">
        <v>12</v>
      </c>
      <c r="N18" s="15">
        <f t="shared" si="0"/>
        <v>45.398688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11">$W$14/V18</f>
        <v>12.778973603715873</v>
      </c>
      <c r="AB18" s="8">
        <v>10</v>
      </c>
      <c r="AC18" s="15">
        <f t="shared" si="4"/>
        <v>68.094915254237293</v>
      </c>
      <c r="AE18" s="8">
        <f t="shared" si="10"/>
        <v>6</v>
      </c>
      <c r="AF18" s="15">
        <f t="shared" si="9"/>
        <v>37.347424665599995</v>
      </c>
      <c r="AH18" s="8">
        <v>10</v>
      </c>
      <c r="AI18" s="15">
        <f t="shared" si="5"/>
        <v>2.7098401996799999</v>
      </c>
      <c r="AK18" s="8">
        <v>10</v>
      </c>
      <c r="AL18" s="15">
        <f t="shared" si="6"/>
        <v>6.5822352998400007</v>
      </c>
      <c r="AP18" s="8">
        <v>10</v>
      </c>
      <c r="AQ18" s="15">
        <f t="shared" si="8"/>
        <v>236.62983423799835</v>
      </c>
    </row>
    <row r="19" spans="5:43" x14ac:dyDescent="0.25">
      <c r="E19" s="11">
        <v>10</v>
      </c>
      <c r="F19" s="12">
        <f t="shared" si="7"/>
        <v>10.326951724137929</v>
      </c>
      <c r="I19" s="8">
        <v>12</v>
      </c>
      <c r="J19" s="15">
        <f>I19*$J$5</f>
        <v>29.055160319999999</v>
      </c>
      <c r="M19" s="8">
        <v>13</v>
      </c>
      <c r="N19" s="15">
        <f t="shared" si="0"/>
        <v>49.181912000000004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11"/>
        <v>8.5193157358105811</v>
      </c>
      <c r="AB19" s="8">
        <v>11</v>
      </c>
      <c r="AC19" s="15">
        <f t="shared" si="4"/>
        <v>61.90446841294299</v>
      </c>
      <c r="AE19" s="8">
        <f t="shared" si="10"/>
        <v>7</v>
      </c>
      <c r="AF19" s="15">
        <f t="shared" si="9"/>
        <v>32.012078284799998</v>
      </c>
      <c r="AH19" s="8">
        <v>11</v>
      </c>
      <c r="AI19" s="15">
        <f t="shared" si="5"/>
        <v>2.4634910906181817</v>
      </c>
      <c r="AK19" s="8">
        <v>11</v>
      </c>
      <c r="AL19" s="15">
        <f t="shared" si="6"/>
        <v>5.9838502725818188</v>
      </c>
      <c r="AP19" s="8">
        <v>11</v>
      </c>
      <c r="AQ19" s="15">
        <f t="shared" si="8"/>
        <v>228.93447050551578</v>
      </c>
    </row>
    <row r="20" spans="5:43" x14ac:dyDescent="0.25">
      <c r="E20" s="11">
        <v>11</v>
      </c>
      <c r="F20" s="12">
        <f t="shared" si="7"/>
        <v>11.359646896551723</v>
      </c>
      <c r="I20" s="8">
        <v>13</v>
      </c>
      <c r="J20" s="15">
        <f t="shared" si="1"/>
        <v>31.476423679999996</v>
      </c>
      <c r="M20" s="8">
        <v>14</v>
      </c>
      <c r="N20" s="15">
        <f t="shared" si="0"/>
        <v>52.965136000000001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11"/>
        <v>6.3894868018579363</v>
      </c>
      <c r="AB20" s="8">
        <v>12</v>
      </c>
      <c r="AC20" s="15">
        <f t="shared" si="4"/>
        <v>56.745762711864408</v>
      </c>
      <c r="AE20" s="8">
        <f t="shared" si="10"/>
        <v>8</v>
      </c>
      <c r="AF20" s="15">
        <f t="shared" si="9"/>
        <v>28.010568499199998</v>
      </c>
      <c r="AH20" s="8">
        <v>12</v>
      </c>
      <c r="AI20" s="15">
        <f t="shared" si="5"/>
        <v>2.2582001664</v>
      </c>
      <c r="AK20" s="8">
        <v>12</v>
      </c>
      <c r="AL20" s="15">
        <f t="shared" si="6"/>
        <v>5.4851960832000008</v>
      </c>
      <c r="AP20" s="8">
        <v>12</v>
      </c>
      <c r="AQ20" s="15">
        <f t="shared" si="8"/>
        <v>223.72786448384926</v>
      </c>
    </row>
    <row r="21" spans="5:43" x14ac:dyDescent="0.25">
      <c r="E21" s="11">
        <v>12</v>
      </c>
      <c r="F21" s="12">
        <f t="shared" si="7"/>
        <v>12.392342068965515</v>
      </c>
      <c r="I21" s="8">
        <v>14</v>
      </c>
      <c r="J21" s="15">
        <f t="shared" si="1"/>
        <v>33.897687039999994</v>
      </c>
      <c r="M21" s="8">
        <v>15</v>
      </c>
      <c r="N21" s="15">
        <f t="shared" si="0"/>
        <v>56.748360000000005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11"/>
        <v>5.1115894414863492</v>
      </c>
      <c r="AB21" s="8">
        <v>13</v>
      </c>
      <c r="AC21" s="15">
        <f t="shared" si="4"/>
        <v>52.380704041720989</v>
      </c>
      <c r="AE21" s="8">
        <f t="shared" si="10"/>
        <v>9</v>
      </c>
      <c r="AF21" s="15">
        <f t="shared" si="9"/>
        <v>24.898283110399998</v>
      </c>
      <c r="AH21" s="8">
        <v>13</v>
      </c>
      <c r="AI21" s="15">
        <f t="shared" si="5"/>
        <v>2.0844924612923075</v>
      </c>
      <c r="AK21" s="8">
        <v>13</v>
      </c>
      <c r="AL21" s="15">
        <f t="shared" si="6"/>
        <v>5.0632579229538468</v>
      </c>
      <c r="AP21" s="8">
        <v>13</v>
      </c>
      <c r="AQ21" s="15">
        <f t="shared" si="8"/>
        <v>220.43568747050276</v>
      </c>
    </row>
    <row r="22" spans="5:43" x14ac:dyDescent="0.25">
      <c r="E22" s="11">
        <v>13</v>
      </c>
      <c r="F22" s="12">
        <f t="shared" si="7"/>
        <v>13.425037241379307</v>
      </c>
      <c r="I22" s="8">
        <v>15</v>
      </c>
      <c r="J22" s="15">
        <f t="shared" si="1"/>
        <v>36.318950399999999</v>
      </c>
      <c r="M22" s="8">
        <v>16</v>
      </c>
      <c r="N22" s="15">
        <f t="shared" si="0"/>
        <v>60.531584000000002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11"/>
        <v>4.2596578679052906</v>
      </c>
      <c r="AB22" s="8">
        <v>14</v>
      </c>
      <c r="AC22" s="15">
        <f t="shared" si="4"/>
        <v>48.639225181598064</v>
      </c>
      <c r="AE22" s="8">
        <f t="shared" si="10"/>
        <v>10</v>
      </c>
      <c r="AF22" s="15">
        <f t="shared" si="9"/>
        <v>22.408454799359998</v>
      </c>
      <c r="AH22" s="8">
        <v>14</v>
      </c>
      <c r="AI22" s="15">
        <f t="shared" si="5"/>
        <v>1.9356001426285714</v>
      </c>
      <c r="AK22" s="8">
        <v>14</v>
      </c>
      <c r="AL22" s="15">
        <f t="shared" si="6"/>
        <v>4.7015966427428575</v>
      </c>
      <c r="AP22" s="8">
        <v>14</v>
      </c>
      <c r="AQ22" s="15">
        <f t="shared" si="8"/>
        <v>218.64770467797914</v>
      </c>
    </row>
    <row r="23" spans="5:43" x14ac:dyDescent="0.25">
      <c r="E23" s="11">
        <v>14</v>
      </c>
      <c r="F23" s="12">
        <f t="shared" si="7"/>
        <v>14.457732413793101</v>
      </c>
      <c r="I23" s="8">
        <v>16</v>
      </c>
      <c r="J23" s="15">
        <f t="shared" si="1"/>
        <v>38.740213759999996</v>
      </c>
      <c r="M23" s="8">
        <v>17</v>
      </c>
      <c r="N23" s="15">
        <f>M23*$N$4</f>
        <v>64.314807999999999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11"/>
        <v>3.6511353153473922</v>
      </c>
      <c r="AB23" s="8">
        <v>15</v>
      </c>
      <c r="AC23" s="15">
        <f t="shared" si="4"/>
        <v>45.396610169491524</v>
      </c>
      <c r="AE23" s="8">
        <f t="shared" si="10"/>
        <v>11</v>
      </c>
      <c r="AF23" s="15">
        <f t="shared" si="9"/>
        <v>20.371322544872726</v>
      </c>
      <c r="AH23" s="8">
        <v>15</v>
      </c>
      <c r="AI23" s="15">
        <f t="shared" si="5"/>
        <v>1.8065601331200001</v>
      </c>
      <c r="AK23" s="8">
        <v>15</v>
      </c>
      <c r="AL23" s="15">
        <f t="shared" si="6"/>
        <v>4.3881568665600001</v>
      </c>
      <c r="AP23" s="8">
        <v>15</v>
      </c>
      <c r="AQ23" s="15">
        <f t="shared" si="8"/>
        <v>218.06307726211386</v>
      </c>
    </row>
    <row r="24" spans="5:43" x14ac:dyDescent="0.25">
      <c r="E24" s="11">
        <v>15</v>
      </c>
      <c r="F24" s="12">
        <f t="shared" si="7"/>
        <v>15.490427586206895</v>
      </c>
      <c r="I24" s="8">
        <v>17</v>
      </c>
      <c r="J24" s="15">
        <f t="shared" si="1"/>
        <v>41.161477119999994</v>
      </c>
      <c r="M24" s="8">
        <v>18</v>
      </c>
      <c r="N24" s="15">
        <f t="shared" si="0"/>
        <v>68.098032000000003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11"/>
        <v>3.1947434009289681</v>
      </c>
      <c r="AB24" s="8">
        <v>16</v>
      </c>
      <c r="AC24" s="15">
        <f t="shared" si="4"/>
        <v>42.559322033898304</v>
      </c>
      <c r="AE24" s="8">
        <f t="shared" si="10"/>
        <v>12</v>
      </c>
      <c r="AF24" s="15">
        <f t="shared" si="9"/>
        <v>18.673712332799997</v>
      </c>
      <c r="AH24" s="8">
        <v>16</v>
      </c>
      <c r="AI24" s="15">
        <f t="shared" si="5"/>
        <v>1.6936501248</v>
      </c>
      <c r="AK24" s="8">
        <v>16</v>
      </c>
      <c r="AL24" s="15">
        <f t="shared" si="6"/>
        <v>4.1138970624000004</v>
      </c>
      <c r="AP24" s="8">
        <v>16</v>
      </c>
      <c r="AQ24" s="15">
        <f t="shared" si="8"/>
        <v>218.4561760897835</v>
      </c>
    </row>
    <row r="25" spans="5:43" x14ac:dyDescent="0.25">
      <c r="E25" s="11">
        <v>16</v>
      </c>
      <c r="F25" s="12">
        <f t="shared" si="7"/>
        <v>16.523122758620687</v>
      </c>
      <c r="I25" s="8">
        <v>18</v>
      </c>
      <c r="J25" s="15">
        <f t="shared" si="1"/>
        <v>43.582740479999998</v>
      </c>
      <c r="M25" s="8">
        <v>19</v>
      </c>
      <c r="N25" s="15">
        <f t="shared" si="0"/>
        <v>71.881256000000008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11"/>
        <v>2.8397719119368605</v>
      </c>
      <c r="AB25" s="8">
        <v>17</v>
      </c>
      <c r="AC25" s="15">
        <f t="shared" si="4"/>
        <v>40.055832502492521</v>
      </c>
      <c r="AE25" s="8">
        <f t="shared" si="10"/>
        <v>13</v>
      </c>
      <c r="AF25" s="15">
        <f t="shared" si="9"/>
        <v>17.237272922584616</v>
      </c>
      <c r="AH25" s="8">
        <v>17</v>
      </c>
      <c r="AI25" s="15">
        <f t="shared" si="5"/>
        <v>1.5940236468705882</v>
      </c>
      <c r="AK25" s="8">
        <v>17</v>
      </c>
      <c r="AL25" s="15">
        <f t="shared" si="6"/>
        <v>3.8719031175529417</v>
      </c>
      <c r="AP25" s="8">
        <v>17</v>
      </c>
      <c r="AQ25" s="15">
        <f t="shared" si="8"/>
        <v>219.65446123565826</v>
      </c>
    </row>
    <row r="26" spans="5:43" x14ac:dyDescent="0.25">
      <c r="E26" s="11">
        <v>17</v>
      </c>
      <c r="F26" s="12">
        <f t="shared" si="7"/>
        <v>17.555817931034479</v>
      </c>
      <c r="I26" s="8">
        <v>19</v>
      </c>
      <c r="J26" s="15">
        <f t="shared" si="1"/>
        <v>46.004003839999996</v>
      </c>
      <c r="M26" s="8">
        <v>20</v>
      </c>
      <c r="N26" s="15">
        <f t="shared" si="0"/>
        <v>75.664479999999998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11"/>
        <v>2.5557947207431746</v>
      </c>
      <c r="AB26" s="8">
        <v>18</v>
      </c>
      <c r="AC26" s="15">
        <f t="shared" si="4"/>
        <v>37.83050847457627</v>
      </c>
      <c r="AE26" s="8">
        <f t="shared" si="10"/>
        <v>14</v>
      </c>
      <c r="AF26" s="15">
        <f t="shared" si="9"/>
        <v>16.006039142399999</v>
      </c>
      <c r="AH26" s="8">
        <v>18</v>
      </c>
      <c r="AI26" s="15">
        <f t="shared" si="5"/>
        <v>1.5054667775999999</v>
      </c>
      <c r="AK26" s="8">
        <v>18</v>
      </c>
      <c r="AL26" s="15">
        <f t="shared" si="6"/>
        <v>3.6567973888000003</v>
      </c>
      <c r="AP26" s="8">
        <v>18</v>
      </c>
      <c r="AQ26" s="15">
        <f t="shared" si="8"/>
        <v>221.52373498003737</v>
      </c>
    </row>
    <row r="27" spans="5:43" x14ac:dyDescent="0.25">
      <c r="E27" s="11">
        <v>18</v>
      </c>
      <c r="F27" s="12">
        <f t="shared" si="7"/>
        <v>18.588513103448271</v>
      </c>
      <c r="I27" s="8">
        <v>20</v>
      </c>
      <c r="J27" s="15">
        <f t="shared" si="1"/>
        <v>48.425267199999993</v>
      </c>
      <c r="M27" s="8">
        <v>21</v>
      </c>
      <c r="N27" s="15">
        <f t="shared" si="0"/>
        <v>79.447704000000002</v>
      </c>
      <c r="P27" s="8">
        <v>20</v>
      </c>
      <c r="Q27" s="15">
        <f t="shared" ref="Q27:Q47" si="12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11"/>
        <v>2.3234497461301586</v>
      </c>
      <c r="AB27" s="8">
        <v>19</v>
      </c>
      <c r="AC27" s="15">
        <f t="shared" si="4"/>
        <v>35.839429081177521</v>
      </c>
      <c r="AE27" s="8">
        <f t="shared" si="10"/>
        <v>15</v>
      </c>
      <c r="AF27" s="15">
        <f t="shared" si="9"/>
        <v>14.938969866239999</v>
      </c>
      <c r="AH27" s="8">
        <v>19</v>
      </c>
      <c r="AI27" s="15">
        <f t="shared" si="5"/>
        <v>1.4262316840421052</v>
      </c>
      <c r="AK27" s="8">
        <v>19</v>
      </c>
      <c r="AL27" s="15">
        <f t="shared" si="6"/>
        <v>3.4643343683368424</v>
      </c>
      <c r="AP27" s="8">
        <v>19</v>
      </c>
      <c r="AQ27" s="15">
        <f t="shared" si="8"/>
        <v>223.958051754736</v>
      </c>
    </row>
    <row r="28" spans="5:43" x14ac:dyDescent="0.25">
      <c r="E28" s="11">
        <v>19</v>
      </c>
      <c r="F28" s="12">
        <f t="shared" si="7"/>
        <v>19.621208275862067</v>
      </c>
      <c r="I28" s="8">
        <v>21</v>
      </c>
      <c r="J28" s="15">
        <f t="shared" si="1"/>
        <v>50.846530559999998</v>
      </c>
      <c r="M28" s="8">
        <v>22</v>
      </c>
      <c r="N28" s="15">
        <f t="shared" si="0"/>
        <v>83.230928000000006</v>
      </c>
      <c r="P28" s="8">
        <v>21</v>
      </c>
      <c r="Q28" s="15">
        <f t="shared" si="12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11"/>
        <v>2.1298289339526453</v>
      </c>
      <c r="AB28" s="8">
        <v>20</v>
      </c>
      <c r="AC28" s="15">
        <f t="shared" si="4"/>
        <v>34.047457627118646</v>
      </c>
      <c r="AE28" s="8">
        <f>AE27+1</f>
        <v>16</v>
      </c>
      <c r="AF28" s="15">
        <f t="shared" si="9"/>
        <v>14.005284249599999</v>
      </c>
      <c r="AH28" s="8">
        <v>20</v>
      </c>
      <c r="AI28" s="15">
        <f t="shared" si="5"/>
        <v>1.3549200998399999</v>
      </c>
      <c r="AK28" s="8">
        <v>20</v>
      </c>
      <c r="AL28" s="15">
        <f t="shared" si="6"/>
        <v>3.2911176499200003</v>
      </c>
      <c r="AP28" s="8">
        <v>20</v>
      </c>
      <c r="AQ28" s="15">
        <f t="shared" si="8"/>
        <v>226.87265510520609</v>
      </c>
    </row>
    <row r="29" spans="5:43" x14ac:dyDescent="0.25">
      <c r="E29" s="11">
        <v>20</v>
      </c>
      <c r="F29" s="12">
        <f t="shared" si="7"/>
        <v>20.653903448275859</v>
      </c>
      <c r="I29" s="8">
        <v>22</v>
      </c>
      <c r="J29" s="15">
        <f t="shared" si="1"/>
        <v>53.267793919999995</v>
      </c>
      <c r="M29" s="8">
        <v>23</v>
      </c>
      <c r="N29" s="15">
        <f t="shared" si="0"/>
        <v>87.01415200000001</v>
      </c>
      <c r="P29" s="8">
        <v>22</v>
      </c>
      <c r="Q29" s="15">
        <f t="shared" si="12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11"/>
        <v>1.9659959390332111</v>
      </c>
      <c r="AB29" s="8">
        <v>21</v>
      </c>
      <c r="AC29" s="15">
        <f t="shared" si="4"/>
        <v>32.426150121065376</v>
      </c>
      <c r="AE29" s="8">
        <f t="shared" si="10"/>
        <v>17</v>
      </c>
      <c r="AF29" s="15">
        <f t="shared" si="9"/>
        <v>13.181443999623529</v>
      </c>
      <c r="AH29" s="8">
        <v>21</v>
      </c>
      <c r="AI29" s="15">
        <f t="shared" si="5"/>
        <v>1.2904000950857142</v>
      </c>
      <c r="AK29" s="8">
        <v>21</v>
      </c>
      <c r="AL29" s="15">
        <f t="shared" si="6"/>
        <v>3.1343977618285717</v>
      </c>
      <c r="AP29" s="8">
        <v>21</v>
      </c>
      <c r="AQ29" s="15">
        <f t="shared" si="8"/>
        <v>230.19893266348041</v>
      </c>
    </row>
    <row r="30" spans="5:43" x14ac:dyDescent="0.25">
      <c r="E30" s="11">
        <v>21</v>
      </c>
      <c r="F30" s="12">
        <f t="shared" si="7"/>
        <v>21.686598620689651</v>
      </c>
      <c r="I30" s="8">
        <v>23</v>
      </c>
      <c r="J30" s="15">
        <f t="shared" si="1"/>
        <v>55.689057279999993</v>
      </c>
      <c r="M30" s="8">
        <v>24</v>
      </c>
      <c r="N30" s="15">
        <f t="shared" si="0"/>
        <v>90.797376</v>
      </c>
      <c r="P30" s="8">
        <v>23</v>
      </c>
      <c r="Q30" s="15">
        <f t="shared" si="12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11"/>
        <v>1.8255676576736961</v>
      </c>
      <c r="AB30" s="8">
        <v>22</v>
      </c>
      <c r="AC30" s="15">
        <f t="shared" si="4"/>
        <v>30.952234206471495</v>
      </c>
      <c r="AE30" s="8">
        <f t="shared" si="10"/>
        <v>18</v>
      </c>
      <c r="AF30" s="15">
        <f t="shared" si="9"/>
        <v>12.449141555199999</v>
      </c>
      <c r="AH30" s="8">
        <v>22</v>
      </c>
      <c r="AI30" s="15">
        <f t="shared" si="5"/>
        <v>1.2317455453090909</v>
      </c>
      <c r="AK30" s="8">
        <v>22</v>
      </c>
      <c r="AL30" s="15">
        <f t="shared" si="6"/>
        <v>2.9919251362909094</v>
      </c>
      <c r="AP30" s="8">
        <v>22</v>
      </c>
      <c r="AQ30" s="15">
        <f t="shared" si="8"/>
        <v>233.88074703758551</v>
      </c>
    </row>
    <row r="31" spans="5:43" x14ac:dyDescent="0.25">
      <c r="E31" s="11">
        <v>22</v>
      </c>
      <c r="F31" s="12">
        <f t="shared" si="7"/>
        <v>22.719293793103446</v>
      </c>
      <c r="I31" s="8">
        <v>24</v>
      </c>
      <c r="J31" s="15">
        <f t="shared" si="1"/>
        <v>58.110320639999998</v>
      </c>
      <c r="M31" s="8">
        <v>25</v>
      </c>
      <c r="N31" s="15">
        <f t="shared" si="0"/>
        <v>94.580600000000004</v>
      </c>
      <c r="P31" s="8">
        <v>24</v>
      </c>
      <c r="Q31" s="15">
        <f t="shared" si="12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11"/>
        <v>1.7038631471621164</v>
      </c>
      <c r="AB31" s="8">
        <v>23</v>
      </c>
      <c r="AC31" s="15">
        <f t="shared" si="4"/>
        <v>29.606484893146646</v>
      </c>
      <c r="AE31" s="8">
        <f>AE30+1</f>
        <v>19</v>
      </c>
      <c r="AF31" s="15">
        <f t="shared" si="9"/>
        <v>11.793923578610526</v>
      </c>
      <c r="AH31" s="8">
        <v>23</v>
      </c>
      <c r="AI31" s="15">
        <f t="shared" si="5"/>
        <v>1.1781913911652173</v>
      </c>
      <c r="AK31" s="8">
        <v>23</v>
      </c>
      <c r="AL31" s="15">
        <f t="shared" si="6"/>
        <v>2.8618414347130439</v>
      </c>
      <c r="AP31" s="8">
        <v>23</v>
      </c>
      <c r="AQ31" s="15">
        <f t="shared" si="8"/>
        <v>237.87172386023923</v>
      </c>
    </row>
    <row r="32" spans="5:43" x14ac:dyDescent="0.25">
      <c r="E32" s="11">
        <v>23</v>
      </c>
      <c r="F32" s="12">
        <f t="shared" si="7"/>
        <v>23.751988965517238</v>
      </c>
      <c r="I32" s="8">
        <v>25</v>
      </c>
      <c r="J32" s="15">
        <f t="shared" si="1"/>
        <v>60.531583999999995</v>
      </c>
      <c r="M32" s="8">
        <v>26</v>
      </c>
      <c r="N32" s="15">
        <f t="shared" si="0"/>
        <v>98.363824000000008</v>
      </c>
      <c r="P32" s="8">
        <v>25</v>
      </c>
      <c r="Q32" s="15">
        <f t="shared" si="12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11"/>
        <v>1.5973717004644841</v>
      </c>
      <c r="AB32" s="8">
        <v>24</v>
      </c>
      <c r="AC32" s="15">
        <f t="shared" si="4"/>
        <v>28.372881355932204</v>
      </c>
      <c r="AE32" s="8">
        <f t="shared" ref="AE32:AE52" si="13">AE31+1</f>
        <v>20</v>
      </c>
      <c r="AF32" s="15">
        <f t="shared" si="9"/>
        <v>11.204227399679999</v>
      </c>
      <c r="AH32" s="8">
        <v>24</v>
      </c>
      <c r="AI32" s="15">
        <f t="shared" si="5"/>
        <v>1.1291000832</v>
      </c>
      <c r="AK32" s="8">
        <v>24</v>
      </c>
      <c r="AL32" s="15">
        <f t="shared" si="6"/>
        <v>2.7425980416000004</v>
      </c>
      <c r="AP32" s="8">
        <v>24</v>
      </c>
      <c r="AQ32" s="15">
        <f t="shared" si="8"/>
        <v>242.13321782537287</v>
      </c>
    </row>
    <row r="33" spans="5:43" x14ac:dyDescent="0.25">
      <c r="E33" s="11">
        <v>24</v>
      </c>
      <c r="F33" s="12">
        <f t="shared" si="7"/>
        <v>24.784684137931031</v>
      </c>
      <c r="I33" s="8">
        <v>26</v>
      </c>
      <c r="J33" s="15">
        <f t="shared" si="1"/>
        <v>62.952847359999993</v>
      </c>
      <c r="M33" s="8">
        <v>27</v>
      </c>
      <c r="N33" s="15">
        <f t="shared" si="0"/>
        <v>102.147048</v>
      </c>
      <c r="P33" s="8">
        <v>26</v>
      </c>
      <c r="Q33" s="15">
        <f t="shared" si="12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11"/>
        <v>1.5034086592606908</v>
      </c>
      <c r="AB33" s="8">
        <v>25</v>
      </c>
      <c r="AC33" s="15">
        <f t="shared" si="4"/>
        <v>27.237966101694916</v>
      </c>
      <c r="AE33" s="8">
        <f t="shared" si="13"/>
        <v>21</v>
      </c>
      <c r="AF33" s="15">
        <f t="shared" si="9"/>
        <v>10.6706927616</v>
      </c>
      <c r="AH33" s="8">
        <v>25</v>
      </c>
      <c r="AI33" s="15">
        <f t="shared" si="5"/>
        <v>1.0839360798719999</v>
      </c>
      <c r="AK33" s="8">
        <v>25</v>
      </c>
      <c r="AL33" s="15">
        <f t="shared" si="6"/>
        <v>2.6328941199360001</v>
      </c>
      <c r="AP33" s="8">
        <v>25</v>
      </c>
      <c r="AQ33" s="15">
        <f t="shared" si="8"/>
        <v>246.63276687588899</v>
      </c>
    </row>
    <row r="34" spans="5:43" x14ac:dyDescent="0.25">
      <c r="E34" s="11">
        <v>25</v>
      </c>
      <c r="F34" s="12">
        <f t="shared" si="7"/>
        <v>25.817379310344823</v>
      </c>
      <c r="I34" s="8">
        <v>27</v>
      </c>
      <c r="J34" s="15">
        <f t="shared" si="1"/>
        <v>65.37411071999999</v>
      </c>
      <c r="M34" s="8">
        <v>28</v>
      </c>
      <c r="N34" s="15">
        <f t="shared" si="0"/>
        <v>105.930272</v>
      </c>
      <c r="P34" s="8">
        <v>27</v>
      </c>
      <c r="Q34" s="15">
        <f t="shared" si="12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11"/>
        <v>1.4198859559684303</v>
      </c>
      <c r="AB34" s="8">
        <v>26</v>
      </c>
      <c r="AC34" s="15">
        <f t="shared" si="4"/>
        <v>26.190352020860495</v>
      </c>
      <c r="AE34" s="8">
        <f t="shared" si="13"/>
        <v>22</v>
      </c>
      <c r="AF34" s="15">
        <f t="shared" si="9"/>
        <v>10.185661272436363</v>
      </c>
      <c r="AH34" s="8">
        <v>26</v>
      </c>
      <c r="AI34" s="15">
        <f t="shared" si="5"/>
        <v>1.0422462306461537</v>
      </c>
      <c r="AK34" s="8">
        <v>26</v>
      </c>
      <c r="AL34" s="15">
        <f t="shared" si="6"/>
        <v>2.5316289614769234</v>
      </c>
      <c r="AP34" s="8">
        <v>26</v>
      </c>
      <c r="AQ34" s="15">
        <f t="shared" si="8"/>
        <v>251.34290311732033</v>
      </c>
    </row>
    <row r="35" spans="5:43" x14ac:dyDescent="0.25">
      <c r="E35" s="11">
        <v>26</v>
      </c>
      <c r="F35" s="12">
        <f t="shared" si="7"/>
        <v>26.850074482758615</v>
      </c>
      <c r="I35" s="8">
        <v>28</v>
      </c>
      <c r="J35" s="15">
        <f t="shared" si="1"/>
        <v>67.795374079999988</v>
      </c>
      <c r="M35" s="8">
        <v>29</v>
      </c>
      <c r="N35" s="15">
        <f t="shared" si="0"/>
        <v>109.71349600000001</v>
      </c>
      <c r="P35" s="8">
        <v>28</v>
      </c>
      <c r="Q35" s="15">
        <f t="shared" si="12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  <c r="AE35" s="8">
        <f t="shared" si="13"/>
        <v>23</v>
      </c>
      <c r="AF35" s="15">
        <f t="shared" si="9"/>
        <v>9.742806434504347</v>
      </c>
      <c r="AH35" s="8">
        <v>27</v>
      </c>
      <c r="AI35" s="15">
        <f t="shared" si="5"/>
        <v>1.0036445184</v>
      </c>
      <c r="AK35" s="8">
        <v>27</v>
      </c>
      <c r="AL35" s="15">
        <f t="shared" si="6"/>
        <v>2.4378649258666667</v>
      </c>
      <c r="AP35" s="8">
        <v>27</v>
      </c>
      <c r="AQ35" s="15">
        <f t="shared" si="8"/>
        <v>256.24022797289848</v>
      </c>
    </row>
    <row r="36" spans="5:43" x14ac:dyDescent="0.25">
      <c r="E36" s="11">
        <v>27</v>
      </c>
      <c r="F36" s="12">
        <f t="shared" si="7"/>
        <v>27.88276965517241</v>
      </c>
      <c r="I36" s="8">
        <v>29</v>
      </c>
      <c r="J36" s="15">
        <f t="shared" si="1"/>
        <v>70.21663744</v>
      </c>
      <c r="M36" s="8">
        <v>30</v>
      </c>
      <c r="N36" s="15">
        <f t="shared" si="0"/>
        <v>113.49672000000001</v>
      </c>
      <c r="P36" s="8">
        <v>29</v>
      </c>
      <c r="Q36" s="15">
        <f t="shared" si="12"/>
        <v>21.125500910344829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56" si="14">$W$14/V36</f>
        <v>1.2778973603715873</v>
      </c>
      <c r="AB36" s="8">
        <v>28</v>
      </c>
      <c r="AC36" s="15">
        <f t="shared" si="4"/>
        <v>24.319612590799032</v>
      </c>
      <c r="AE36" s="8">
        <f t="shared" si="13"/>
        <v>24</v>
      </c>
      <c r="AF36" s="15">
        <f t="shared" si="9"/>
        <v>9.3368561663999987</v>
      </c>
      <c r="AH36" s="8">
        <v>28</v>
      </c>
      <c r="AI36" s="15">
        <f t="shared" si="5"/>
        <v>0.96780007131428569</v>
      </c>
      <c r="AK36" s="8">
        <v>28</v>
      </c>
      <c r="AL36" s="15">
        <f t="shared" si="6"/>
        <v>2.3507983213714287</v>
      </c>
      <c r="AP36" s="8">
        <v>28</v>
      </c>
      <c r="AQ36" s="15">
        <f t="shared" si="8"/>
        <v>261.30468551967925</v>
      </c>
    </row>
    <row r="37" spans="5:43" x14ac:dyDescent="0.25">
      <c r="E37" s="11">
        <v>28</v>
      </c>
      <c r="F37" s="12">
        <f t="shared" si="7"/>
        <v>28.915464827586202</v>
      </c>
      <c r="I37" s="8">
        <v>30</v>
      </c>
      <c r="J37" s="15">
        <f t="shared" si="1"/>
        <v>72.637900799999997</v>
      </c>
      <c r="M37" s="8">
        <v>31</v>
      </c>
      <c r="N37" s="15">
        <f t="shared" si="0"/>
        <v>117.279944</v>
      </c>
      <c r="P37" s="8">
        <v>30</v>
      </c>
      <c r="Q37" s="15">
        <f t="shared" si="12"/>
        <v>20.421317546666668</v>
      </c>
      <c r="S37" s="8">
        <v>29</v>
      </c>
      <c r="T37" s="15">
        <f t="shared" si="3"/>
        <v>0.22166068965517241</v>
      </c>
      <c r="V37" s="8">
        <v>21</v>
      </c>
      <c r="W37" s="15">
        <f t="shared" si="14"/>
        <v>1.2170451051157973</v>
      </c>
      <c r="AB37" s="8">
        <v>29</v>
      </c>
      <c r="AC37" s="15">
        <f t="shared" si="4"/>
        <v>23.481005260081822</v>
      </c>
      <c r="AE37" s="8">
        <f t="shared" si="13"/>
        <v>25</v>
      </c>
      <c r="AF37" s="15">
        <f t="shared" si="9"/>
        <v>8.9633819197440001</v>
      </c>
      <c r="AH37" s="8">
        <v>29</v>
      </c>
      <c r="AI37" s="15">
        <f t="shared" si="5"/>
        <v>0.93442765506206893</v>
      </c>
      <c r="AK37" s="8">
        <v>29</v>
      </c>
      <c r="AL37" s="15">
        <f t="shared" si="6"/>
        <v>2.2697363102896553</v>
      </c>
      <c r="AP37" s="8">
        <v>29</v>
      </c>
      <c r="AQ37" s="15">
        <f t="shared" si="8"/>
        <v>266.51898616891742</v>
      </c>
    </row>
    <row r="38" spans="5:43" x14ac:dyDescent="0.25">
      <c r="E38" s="11">
        <v>29</v>
      </c>
      <c r="F38" s="12">
        <f t="shared" si="7"/>
        <v>29.948159999999994</v>
      </c>
      <c r="I38" s="8">
        <v>31</v>
      </c>
      <c r="J38" s="15">
        <f t="shared" si="1"/>
        <v>75.059164159999995</v>
      </c>
      <c r="M38" s="8">
        <v>32</v>
      </c>
      <c r="N38" s="15">
        <f t="shared" si="0"/>
        <v>121.063168</v>
      </c>
      <c r="P38" s="8">
        <v>31</v>
      </c>
      <c r="Q38" s="15">
        <f t="shared" si="12"/>
        <v>19.762565367741935</v>
      </c>
      <c r="S38" s="8">
        <v>30</v>
      </c>
      <c r="T38" s="15">
        <f t="shared" si="3"/>
        <v>0.21427199999999999</v>
      </c>
      <c r="V38" s="8">
        <v>22</v>
      </c>
      <c r="W38" s="15">
        <f t="shared" si="14"/>
        <v>1.1617248730650793</v>
      </c>
      <c r="AB38" s="8">
        <v>30</v>
      </c>
      <c r="AC38" s="15">
        <f t="shared" si="4"/>
        <v>22.698305084745762</v>
      </c>
      <c r="AE38" s="8">
        <f t="shared" si="13"/>
        <v>26</v>
      </c>
      <c r="AF38" s="15">
        <f t="shared" si="9"/>
        <v>8.6186364612923079</v>
      </c>
      <c r="AH38" s="8">
        <v>30</v>
      </c>
      <c r="AI38" s="15">
        <f t="shared" si="5"/>
        <v>0.90328006656000004</v>
      </c>
      <c r="AK38" s="8">
        <v>30</v>
      </c>
      <c r="AL38" s="15">
        <f t="shared" si="6"/>
        <v>2.1940784332800001</v>
      </c>
      <c r="AP38" s="8">
        <v>30</v>
      </c>
      <c r="AQ38" s="15">
        <f t="shared" si="8"/>
        <v>271.86814561036732</v>
      </c>
    </row>
    <row r="39" spans="5:43" x14ac:dyDescent="0.25">
      <c r="E39" s="11">
        <v>30</v>
      </c>
      <c r="F39" s="12">
        <f t="shared" si="7"/>
        <v>30.98085517241379</v>
      </c>
      <c r="I39" s="8">
        <v>32</v>
      </c>
      <c r="J39" s="15">
        <f t="shared" si="1"/>
        <v>77.480427519999992</v>
      </c>
      <c r="M39" s="8">
        <v>33</v>
      </c>
      <c r="N39" s="15">
        <f t="shared" si="0"/>
        <v>124.84639200000001</v>
      </c>
      <c r="P39" s="8">
        <v>32</v>
      </c>
      <c r="Q39" s="15">
        <f t="shared" si="12"/>
        <v>19.144985200000001</v>
      </c>
      <c r="S39" s="8">
        <v>31</v>
      </c>
      <c r="T39" s="15">
        <f t="shared" si="3"/>
        <v>0.20736000000000002</v>
      </c>
      <c r="V39" s="8">
        <v>23</v>
      </c>
      <c r="W39" s="15">
        <f t="shared" si="14"/>
        <v>1.1112150959752933</v>
      </c>
      <c r="AB39" s="8">
        <v>31</v>
      </c>
      <c r="AC39" s="15">
        <f t="shared" si="4"/>
        <v>21.966101694915253</v>
      </c>
      <c r="AE39" s="8">
        <f>AE38+1</f>
        <v>27</v>
      </c>
      <c r="AF39" s="15">
        <f t="shared" si="9"/>
        <v>8.2994277034666659</v>
      </c>
      <c r="AH39" s="8">
        <v>31</v>
      </c>
      <c r="AI39" s="15">
        <f t="shared" si="5"/>
        <v>0.87414199989677421</v>
      </c>
      <c r="AK39" s="8">
        <v>31</v>
      </c>
      <c r="AL39" s="15">
        <f t="shared" si="6"/>
        <v>2.1233017096258067</v>
      </c>
      <c r="AP39" s="8">
        <v>31</v>
      </c>
      <c r="AQ39" s="15">
        <f t="shared" si="8"/>
        <v>277.33911299316964</v>
      </c>
    </row>
    <row r="40" spans="5:43" x14ac:dyDescent="0.25">
      <c r="E40" s="11">
        <v>31</v>
      </c>
      <c r="F40" s="12">
        <f t="shared" si="7"/>
        <v>32.013550344827578</v>
      </c>
      <c r="I40" s="8">
        <v>33</v>
      </c>
      <c r="J40" s="15">
        <f t="shared" si="1"/>
        <v>79.90169087999999</v>
      </c>
      <c r="M40" s="8">
        <v>34</v>
      </c>
      <c r="N40" s="15">
        <f t="shared" si="0"/>
        <v>128.629616</v>
      </c>
      <c r="P40" s="8">
        <v>33</v>
      </c>
      <c r="Q40" s="15">
        <f t="shared" si="12"/>
        <v>18.564834133333335</v>
      </c>
      <c r="S40" s="8">
        <v>32</v>
      </c>
      <c r="T40" s="15">
        <f t="shared" si="3"/>
        <v>0.20088</v>
      </c>
      <c r="V40" s="8">
        <v>24</v>
      </c>
      <c r="W40" s="15">
        <f t="shared" si="14"/>
        <v>1.0649144669763226</v>
      </c>
      <c r="AB40" s="8">
        <v>32</v>
      </c>
      <c r="AC40" s="15">
        <f t="shared" si="4"/>
        <v>21.279661016949152</v>
      </c>
      <c r="AE40" s="8">
        <f t="shared" si="13"/>
        <v>28</v>
      </c>
      <c r="AF40" s="15">
        <f t="shared" si="9"/>
        <v>8.0030195711999994</v>
      </c>
      <c r="AH40" s="8">
        <v>32</v>
      </c>
      <c r="AI40" s="15">
        <f t="shared" si="5"/>
        <v>0.84682506239999999</v>
      </c>
      <c r="AK40" s="8">
        <v>32</v>
      </c>
      <c r="AL40" s="15">
        <f t="shared" si="6"/>
        <v>2.0569485312000002</v>
      </c>
      <c r="AP40" s="8">
        <v>32</v>
      </c>
      <c r="AQ40" s="15">
        <f t="shared" si="8"/>
        <v>282.92046882282278</v>
      </c>
    </row>
    <row r="41" spans="5:43" x14ac:dyDescent="0.25">
      <c r="E41" s="11">
        <v>32</v>
      </c>
      <c r="F41" s="12">
        <f t="shared" si="7"/>
        <v>33.046245517241374</v>
      </c>
      <c r="I41" s="8">
        <v>34</v>
      </c>
      <c r="J41" s="15">
        <f t="shared" si="1"/>
        <v>82.322954239999987</v>
      </c>
      <c r="M41" s="8">
        <v>35</v>
      </c>
      <c r="N41" s="15">
        <f t="shared" si="0"/>
        <v>132.41284000000002</v>
      </c>
      <c r="P41" s="8">
        <v>34</v>
      </c>
      <c r="Q41" s="15">
        <f t="shared" si="12"/>
        <v>18.018809600000001</v>
      </c>
      <c r="S41" s="8">
        <v>33</v>
      </c>
      <c r="T41" s="15">
        <f t="shared" si="3"/>
        <v>0.19479272727272728</v>
      </c>
      <c r="V41" s="8">
        <v>25</v>
      </c>
      <c r="W41" s="15">
        <f t="shared" si="14"/>
        <v>1.0223178882972699</v>
      </c>
      <c r="AB41" s="8">
        <v>33</v>
      </c>
      <c r="AC41" s="15">
        <f t="shared" si="4"/>
        <v>20.634822804314329</v>
      </c>
      <c r="AE41" s="8">
        <f t="shared" si="13"/>
        <v>29</v>
      </c>
      <c r="AF41" s="15">
        <f t="shared" si="9"/>
        <v>7.7270533790896545</v>
      </c>
      <c r="AH41" s="8">
        <v>33</v>
      </c>
      <c r="AI41" s="15">
        <f t="shared" si="5"/>
        <v>0.82116369687272728</v>
      </c>
      <c r="AK41" s="8">
        <v>33</v>
      </c>
      <c r="AL41" s="15">
        <f t="shared" si="6"/>
        <v>1.9946167575272729</v>
      </c>
      <c r="AP41" s="8">
        <v>33</v>
      </c>
      <c r="AQ41" s="15">
        <f t="shared" si="8"/>
        <v>288.60217778597661</v>
      </c>
    </row>
    <row r="42" spans="5:43" x14ac:dyDescent="0.25">
      <c r="E42" s="11">
        <v>33</v>
      </c>
      <c r="F42" s="12">
        <f t="shared" si="7"/>
        <v>34.07894068965517</v>
      </c>
      <c r="I42" s="8">
        <v>35</v>
      </c>
      <c r="J42" s="15">
        <f t="shared" si="1"/>
        <v>84.744217599999985</v>
      </c>
      <c r="M42" s="8">
        <v>36</v>
      </c>
      <c r="N42" s="15">
        <f t="shared" si="0"/>
        <v>136.19606400000001</v>
      </c>
      <c r="P42" s="8">
        <v>35</v>
      </c>
      <c r="Q42" s="15">
        <f t="shared" si="12"/>
        <v>17.50398646857143</v>
      </c>
      <c r="S42" s="8">
        <v>34</v>
      </c>
      <c r="T42" s="15">
        <f t="shared" si="3"/>
        <v>0.18906352941176471</v>
      </c>
      <c r="V42" s="8">
        <v>26</v>
      </c>
      <c r="W42" s="15">
        <f t="shared" si="14"/>
        <v>0.98299796951660556</v>
      </c>
      <c r="AB42" s="8">
        <v>34</v>
      </c>
      <c r="AC42" s="15">
        <f t="shared" si="4"/>
        <v>20.027916251246261</v>
      </c>
      <c r="AE42" s="8">
        <f t="shared" si="13"/>
        <v>30</v>
      </c>
      <c r="AF42" s="15">
        <f t="shared" si="9"/>
        <v>7.4694849331199995</v>
      </c>
      <c r="AH42" s="8">
        <v>34</v>
      </c>
      <c r="AI42" s="15">
        <f t="shared" si="5"/>
        <v>0.79701182343529409</v>
      </c>
      <c r="AK42" s="8">
        <v>34</v>
      </c>
      <c r="AL42" s="15">
        <f t="shared" si="6"/>
        <v>1.9359515587764708</v>
      </c>
      <c r="AP42" s="8">
        <v>34</v>
      </c>
      <c r="AQ42" s="15">
        <f t="shared" si="8"/>
        <v>294.3753851943809</v>
      </c>
    </row>
    <row r="43" spans="5:43" x14ac:dyDescent="0.25">
      <c r="E43" s="11">
        <v>34</v>
      </c>
      <c r="F43" s="12">
        <f t="shared" si="7"/>
        <v>35.111635862068958</v>
      </c>
      <c r="I43" s="8">
        <v>36</v>
      </c>
      <c r="J43" s="15">
        <f t="shared" si="1"/>
        <v>87.165480959999996</v>
      </c>
      <c r="M43" s="8">
        <v>37</v>
      </c>
      <c r="N43" s="15">
        <f t="shared" si="0"/>
        <v>139.979288</v>
      </c>
      <c r="P43" s="8">
        <v>36</v>
      </c>
      <c r="Q43" s="15">
        <f t="shared" si="12"/>
        <v>17.017764622222224</v>
      </c>
      <c r="S43" s="8">
        <v>35</v>
      </c>
      <c r="T43" s="15">
        <f t="shared" si="3"/>
        <v>0.18366171428571429</v>
      </c>
      <c r="V43" s="8">
        <v>27</v>
      </c>
      <c r="W43" s="15">
        <f t="shared" si="14"/>
        <v>0.94659063731228688</v>
      </c>
      <c r="AB43" s="8">
        <v>35</v>
      </c>
      <c r="AC43" s="15">
        <f t="shared" si="4"/>
        <v>19.455690072639225</v>
      </c>
      <c r="AE43" s="8">
        <f t="shared" si="13"/>
        <v>31</v>
      </c>
      <c r="AF43" s="15">
        <f t="shared" si="9"/>
        <v>7.228533806245161</v>
      </c>
      <c r="AH43" s="8">
        <v>35</v>
      </c>
      <c r="AI43" s="15">
        <f t="shared" si="5"/>
        <v>0.77424005705142862</v>
      </c>
      <c r="AK43" s="8">
        <v>35</v>
      </c>
      <c r="AL43" s="15">
        <f t="shared" si="6"/>
        <v>1.880638657097143</v>
      </c>
      <c r="AP43" s="8">
        <v>35</v>
      </c>
      <c r="AQ43" s="15">
        <f t="shared" si="8"/>
        <v>300.23224832415724</v>
      </c>
    </row>
    <row r="44" spans="5:43" x14ac:dyDescent="0.25">
      <c r="E44" s="11">
        <v>35</v>
      </c>
      <c r="F44" s="12">
        <f t="shared" si="7"/>
        <v>36.144331034482754</v>
      </c>
      <c r="I44" s="8">
        <v>37</v>
      </c>
      <c r="J44" s="15">
        <f t="shared" si="1"/>
        <v>89.586744319999994</v>
      </c>
      <c r="M44" s="8">
        <v>38</v>
      </c>
      <c r="N44" s="15">
        <f t="shared" si="0"/>
        <v>143.76251200000002</v>
      </c>
      <c r="P44" s="8">
        <v>37</v>
      </c>
      <c r="Q44" s="15">
        <f t="shared" si="12"/>
        <v>16.557825037837837</v>
      </c>
      <c r="S44" s="8">
        <v>36</v>
      </c>
      <c r="T44" s="15">
        <f t="shared" si="3"/>
        <v>0.17856</v>
      </c>
      <c r="V44" s="8">
        <v>28</v>
      </c>
      <c r="W44" s="15">
        <f t="shared" si="14"/>
        <v>0.91278382883684805</v>
      </c>
      <c r="AB44" s="8">
        <v>36</v>
      </c>
      <c r="AC44" s="15">
        <f t="shared" si="4"/>
        <v>18.915254237288135</v>
      </c>
      <c r="AE44" s="8">
        <f t="shared" si="13"/>
        <v>32</v>
      </c>
      <c r="AF44" s="15">
        <f t="shared" si="9"/>
        <v>7.0026421247999995</v>
      </c>
      <c r="AH44" s="8">
        <v>36</v>
      </c>
      <c r="AI44" s="15">
        <f t="shared" si="5"/>
        <v>0.75273338879999996</v>
      </c>
      <c r="AK44" s="8">
        <v>36</v>
      </c>
      <c r="AL44" s="15">
        <f t="shared" si="6"/>
        <v>1.8283986944000001</v>
      </c>
      <c r="AP44" s="8">
        <v>36</v>
      </c>
      <c r="AQ44" s="15">
        <f t="shared" si="8"/>
        <v>306.16579586519106</v>
      </c>
    </row>
    <row r="45" spans="5:43" x14ac:dyDescent="0.25">
      <c r="E45" s="11">
        <v>36</v>
      </c>
      <c r="F45" s="12">
        <f t="shared" si="7"/>
        <v>37.177026206896542</v>
      </c>
      <c r="I45" s="8">
        <v>38</v>
      </c>
      <c r="J45" s="15">
        <f t="shared" si="1"/>
        <v>92.008007679999992</v>
      </c>
      <c r="M45" s="8">
        <v>39</v>
      </c>
      <c r="N45" s="15">
        <f t="shared" si="0"/>
        <v>147.54573600000001</v>
      </c>
      <c r="P45" s="8">
        <v>38</v>
      </c>
      <c r="Q45" s="15">
        <f t="shared" si="12"/>
        <v>16.122092800000001</v>
      </c>
      <c r="S45" s="8">
        <v>37</v>
      </c>
      <c r="T45" s="15">
        <f t="shared" si="3"/>
        <v>0.17373405405405407</v>
      </c>
      <c r="V45" s="8">
        <v>29</v>
      </c>
      <c r="W45" s="15">
        <f t="shared" si="14"/>
        <v>0.88130852439419816</v>
      </c>
      <c r="AB45" s="8">
        <v>37</v>
      </c>
      <c r="AC45" s="15">
        <f t="shared" si="4"/>
        <v>18.404031149793862</v>
      </c>
      <c r="AE45" s="8">
        <f t="shared" si="13"/>
        <v>33</v>
      </c>
      <c r="AF45" s="15">
        <f t="shared" si="9"/>
        <v>6.7904408482909089</v>
      </c>
      <c r="AH45" s="8">
        <v>37</v>
      </c>
      <c r="AI45" s="15">
        <f t="shared" si="5"/>
        <v>0.7323892431567568</v>
      </c>
      <c r="AK45" s="8">
        <v>37</v>
      </c>
      <c r="AL45" s="15">
        <f t="shared" si="6"/>
        <v>1.7789825134702704</v>
      </c>
      <c r="AP45" s="8">
        <v>37</v>
      </c>
      <c r="AQ45" s="15">
        <f t="shared" si="8"/>
        <v>312.16981016251594</v>
      </c>
    </row>
    <row r="46" spans="5:43" x14ac:dyDescent="0.25">
      <c r="E46" s="11">
        <v>37</v>
      </c>
      <c r="F46" s="12">
        <f t="shared" si="7"/>
        <v>38.209721379310338</v>
      </c>
      <c r="I46" s="8">
        <v>39</v>
      </c>
      <c r="J46" s="15">
        <f t="shared" si="1"/>
        <v>94.429271039999989</v>
      </c>
      <c r="M46" s="8">
        <v>40</v>
      </c>
      <c r="N46" s="15">
        <f t="shared" si="0"/>
        <v>151.32896</v>
      </c>
      <c r="P46" s="8">
        <v>39</v>
      </c>
      <c r="Q46" s="15">
        <f t="shared" si="12"/>
        <v>15.708705805128206</v>
      </c>
      <c r="S46" s="8">
        <v>38</v>
      </c>
      <c r="T46" s="15">
        <f t="shared" si="3"/>
        <v>0.16916210526315789</v>
      </c>
      <c r="V46" s="8">
        <v>30</v>
      </c>
      <c r="W46" s="15">
        <f t="shared" si="14"/>
        <v>0.8519315735810582</v>
      </c>
      <c r="AB46" s="8">
        <v>38</v>
      </c>
      <c r="AC46" s="15">
        <f t="shared" si="4"/>
        <v>17.91971454058876</v>
      </c>
      <c r="AE46" s="8">
        <f t="shared" si="13"/>
        <v>34</v>
      </c>
      <c r="AF46" s="15">
        <f t="shared" si="9"/>
        <v>6.5907219998117643</v>
      </c>
      <c r="AH46" s="8">
        <v>38</v>
      </c>
      <c r="AI46" s="15">
        <f t="shared" si="5"/>
        <v>0.7131158420210526</v>
      </c>
      <c r="AK46" s="8">
        <v>38</v>
      </c>
      <c r="AL46" s="15">
        <f t="shared" si="6"/>
        <v>1.7321671841684212</v>
      </c>
      <c r="AP46" s="8">
        <v>38</v>
      </c>
      <c r="AQ46" s="15">
        <f t="shared" si="8"/>
        <v>318.23872805116116</v>
      </c>
    </row>
    <row r="47" spans="5:43" x14ac:dyDescent="0.25">
      <c r="E47" s="11">
        <v>38</v>
      </c>
      <c r="F47" s="12">
        <f t="shared" si="7"/>
        <v>39.242416551724133</v>
      </c>
      <c r="I47" s="8">
        <v>40</v>
      </c>
      <c r="J47" s="15">
        <f t="shared" si="1"/>
        <v>96.850534399999987</v>
      </c>
      <c r="P47" s="8">
        <v>40</v>
      </c>
      <c r="Q47" s="15">
        <f t="shared" si="12"/>
        <v>15.31598816</v>
      </c>
      <c r="S47" s="8">
        <v>39</v>
      </c>
      <c r="T47" s="15">
        <f t="shared" si="3"/>
        <v>0.16482461538461537</v>
      </c>
      <c r="V47" s="8">
        <v>31</v>
      </c>
      <c r="W47" s="15">
        <f t="shared" si="14"/>
        <v>0.82444990991715306</v>
      </c>
      <c r="AB47" s="8">
        <v>39</v>
      </c>
      <c r="AC47" s="15">
        <f t="shared" si="4"/>
        <v>17.460234680573663</v>
      </c>
      <c r="AE47" s="8">
        <f t="shared" si="13"/>
        <v>35</v>
      </c>
      <c r="AF47" s="15">
        <f t="shared" si="9"/>
        <v>6.4024156569599997</v>
      </c>
      <c r="AH47" s="8">
        <v>39</v>
      </c>
      <c r="AI47" s="15">
        <f t="shared" si="5"/>
        <v>0.69483082043076927</v>
      </c>
      <c r="AK47" s="8">
        <v>39</v>
      </c>
      <c r="AL47" s="15">
        <f t="shared" si="6"/>
        <v>1.6877526409846155</v>
      </c>
      <c r="AP47" s="8">
        <v>39</v>
      </c>
      <c r="AQ47" s="15">
        <f t="shared" si="8"/>
        <v>324.36755694717903</v>
      </c>
    </row>
    <row r="48" spans="5:43" x14ac:dyDescent="0.25">
      <c r="E48" s="11">
        <v>39</v>
      </c>
      <c r="F48" s="12">
        <f t="shared" si="7"/>
        <v>40.275111724137922</v>
      </c>
      <c r="S48" s="8">
        <v>40</v>
      </c>
      <c r="T48" s="15">
        <f t="shared" si="3"/>
        <v>0.16070400000000001</v>
      </c>
      <c r="V48" s="8">
        <v>32</v>
      </c>
      <c r="W48" s="15">
        <f t="shared" si="14"/>
        <v>0.79868585023224203</v>
      </c>
      <c r="AB48" s="8">
        <v>40</v>
      </c>
      <c r="AC48" s="15">
        <f t="shared" si="4"/>
        <v>17.023728813559323</v>
      </c>
      <c r="AE48" s="8">
        <f t="shared" si="13"/>
        <v>36</v>
      </c>
      <c r="AF48" s="15">
        <f t="shared" si="9"/>
        <v>6.2245707775999994</v>
      </c>
      <c r="AH48" s="8">
        <v>40</v>
      </c>
      <c r="AI48" s="15">
        <f t="shared" si="5"/>
        <v>0.67746004991999997</v>
      </c>
      <c r="AK48" s="8">
        <v>40</v>
      </c>
      <c r="AL48" s="15">
        <f t="shared" si="6"/>
        <v>1.6455588249600002</v>
      </c>
      <c r="AP48" s="8">
        <v>40</v>
      </c>
      <c r="AQ48" s="15">
        <f t="shared" si="8"/>
        <v>330.55180352501685</v>
      </c>
    </row>
    <row r="49" spans="5:32" x14ac:dyDescent="0.25">
      <c r="E49" s="11">
        <v>40</v>
      </c>
      <c r="F49" s="12">
        <f t="shared" si="7"/>
        <v>41.307806896551718</v>
      </c>
      <c r="V49" s="8">
        <v>33</v>
      </c>
      <c r="W49" s="15">
        <f t="shared" si="14"/>
        <v>0.77448324871005292</v>
      </c>
      <c r="AE49" s="8">
        <f t="shared" si="13"/>
        <v>37</v>
      </c>
      <c r="AF49" s="15">
        <f t="shared" si="9"/>
        <v>6.0563391349621618</v>
      </c>
    </row>
    <row r="50" spans="5:32" x14ac:dyDescent="0.25">
      <c r="V50" s="8">
        <v>34</v>
      </c>
      <c r="W50" s="15">
        <f t="shared" si="14"/>
        <v>0.75170432963034539</v>
      </c>
      <c r="AE50" s="8">
        <f t="shared" si="13"/>
        <v>38</v>
      </c>
      <c r="AF50" s="15">
        <f t="shared" si="9"/>
        <v>5.896961789305263</v>
      </c>
    </row>
    <row r="51" spans="5:32" x14ac:dyDescent="0.25">
      <c r="V51" s="8">
        <v>35</v>
      </c>
      <c r="W51" s="15">
        <f t="shared" si="14"/>
        <v>0.73022706306947838</v>
      </c>
      <c r="AE51" s="8">
        <f t="shared" si="13"/>
        <v>39</v>
      </c>
      <c r="AF51" s="15">
        <f t="shared" si="9"/>
        <v>5.7457576408615383</v>
      </c>
    </row>
    <row r="52" spans="5:32" x14ac:dyDescent="0.25">
      <c r="V52" s="8">
        <v>36</v>
      </c>
      <c r="W52" s="15">
        <f t="shared" si="14"/>
        <v>0.70994297798421513</v>
      </c>
      <c r="AE52" s="8">
        <f t="shared" si="13"/>
        <v>40</v>
      </c>
      <c r="AF52" s="15">
        <f t="shared" si="9"/>
        <v>5.6021136998399994</v>
      </c>
    </row>
    <row r="53" spans="5:32" x14ac:dyDescent="0.25">
      <c r="V53" s="8">
        <v>37</v>
      </c>
      <c r="W53" s="15">
        <f t="shared" si="14"/>
        <v>0.69075532993058775</v>
      </c>
    </row>
    <row r="54" spans="5:32" x14ac:dyDescent="0.25">
      <c r="V54" s="8">
        <v>38</v>
      </c>
      <c r="W54" s="15">
        <f t="shared" si="14"/>
        <v>0.67257755809030906</v>
      </c>
    </row>
    <row r="55" spans="5:32" x14ac:dyDescent="0.25">
      <c r="V55" s="8">
        <v>39</v>
      </c>
      <c r="W55" s="15">
        <f t="shared" si="14"/>
        <v>0.65533197967773704</v>
      </c>
    </row>
    <row r="56" spans="5:32" x14ac:dyDescent="0.25">
      <c r="V56" s="8">
        <v>40</v>
      </c>
      <c r="W56" s="15">
        <f t="shared" si="14"/>
        <v>0.63894868018579365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2B85-49BA-4141-9FD3-EECA922132E8}">
  <sheetPr codeName="Лист6"/>
  <dimension ref="A1:AS56"/>
  <sheetViews>
    <sheetView topLeftCell="V1" workbookViewId="0">
      <selection activeCell="B10" sqref="B10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2144.2049999999999</v>
      </c>
    </row>
    <row r="3" spans="1:45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1932.0022331378862</v>
      </c>
    </row>
    <row r="4" spans="1:45" x14ac:dyDescent="0.25">
      <c r="A4" s="1" t="s">
        <v>8</v>
      </c>
      <c r="B4" s="2">
        <v>0.625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3.5449999999999999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2.2688000000000001</v>
      </c>
      <c r="P5" s="14" t="s">
        <v>28</v>
      </c>
      <c r="Q5" s="9">
        <f>F2*F3*F5*Q2*B1*B7/Q3</f>
        <v>612.63952640000002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6.4281600000000001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680.94915254237287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6" t="s">
        <v>18</v>
      </c>
      <c r="M7" s="8">
        <v>1</v>
      </c>
      <c r="N7" s="15">
        <f>M7*$N$4</f>
        <v>3.5449999999999999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540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2.2688000000000001</v>
      </c>
      <c r="M8" s="8">
        <v>2</v>
      </c>
      <c r="N8" s="15">
        <f t="shared" ref="N8:N46" si="0">M8*$N$4</f>
        <v>7.09</v>
      </c>
      <c r="P8" s="8">
        <v>1</v>
      </c>
      <c r="Q8" s="15">
        <f>$Q$5/P8</f>
        <v>612.63952640000002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212.20276686211386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4.5376000000000003</v>
      </c>
      <c r="M9" s="8">
        <v>3</v>
      </c>
      <c r="N9" s="15">
        <f t="shared" si="0"/>
        <v>10.635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41</v>
      </c>
      <c r="W9" s="8">
        <v>300</v>
      </c>
      <c r="X9" s="8">
        <f>'a_r=0.5'!X9</f>
        <v>20</v>
      </c>
      <c r="Y9" s="8">
        <v>500</v>
      </c>
      <c r="Z9" t="s">
        <v>45</v>
      </c>
      <c r="AB9" s="8">
        <v>1</v>
      </c>
      <c r="AC9" s="15">
        <f>$AC$6/AB9</f>
        <v>680.94915254237287</v>
      </c>
      <c r="AE9" s="4" t="s">
        <v>60</v>
      </c>
      <c r="AF9" s="2">
        <f>B1*J3*F5/(10^3*AF2*AF3)</f>
        <v>8.7121919999999999</v>
      </c>
      <c r="AH9" s="8">
        <v>1</v>
      </c>
      <c r="AI9" s="15">
        <f>$AI$6*$AF$9/AH9</f>
        <v>27.0984019968</v>
      </c>
      <c r="AK9" s="8">
        <v>1</v>
      </c>
      <c r="AL9" s="15">
        <f>$AL$6*$AF$9/AK9</f>
        <v>65.822352998400007</v>
      </c>
      <c r="AP9" s="8">
        <v>1</v>
      </c>
      <c r="AQ9" s="15">
        <f>F10+J8+N7+Q8+T9+W17+AC9+AF13+AI9+AL9</f>
        <v>1649.4265843110184</v>
      </c>
    </row>
    <row r="10" spans="1:45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6.8064</v>
      </c>
      <c r="M10" s="8">
        <v>4</v>
      </c>
      <c r="N10" s="15">
        <f t="shared" si="0"/>
        <v>14.18</v>
      </c>
      <c r="P10" s="8">
        <v>3</v>
      </c>
      <c r="Q10" s="15">
        <f t="shared" si="2"/>
        <v>204.21317546666668</v>
      </c>
      <c r="S10" s="8">
        <v>2</v>
      </c>
      <c r="T10" s="15">
        <f t="shared" ref="T10:T48" si="3">$T$6/S10</f>
        <v>3.21408</v>
      </c>
      <c r="AB10" s="8">
        <v>2</v>
      </c>
      <c r="AC10" s="15">
        <f t="shared" ref="AC10:AC48" si="4">$AC$6/AB10</f>
        <v>340.47457627118644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13.5492009984</v>
      </c>
      <c r="AK10" s="8">
        <v>2</v>
      </c>
      <c r="AL10" s="15">
        <f t="shared" ref="AL10:AL48" si="6">$AL$6*$AF$9/AK10</f>
        <v>32.911176499200003</v>
      </c>
      <c r="AP10" s="8">
        <v>2</v>
      </c>
      <c r="AQ10" s="15">
        <f>F11+J9+N8+Q9+T10+W18+AC10+AF14+AI10+AL10</f>
        <v>834.98303491412992</v>
      </c>
    </row>
    <row r="11" spans="1:45" x14ac:dyDescent="0.25">
      <c r="A11" s="4"/>
      <c r="B11" s="3"/>
      <c r="E11" s="11">
        <v>2</v>
      </c>
      <c r="F11" s="12">
        <f t="shared" ref="F11:F49" si="7">E11*$F$7</f>
        <v>2.0653903448275859</v>
      </c>
      <c r="I11" s="8">
        <v>4</v>
      </c>
      <c r="J11" s="15">
        <f t="shared" si="1"/>
        <v>9.0752000000000006</v>
      </c>
      <c r="M11" s="8">
        <v>5</v>
      </c>
      <c r="N11" s="15">
        <f t="shared" si="0"/>
        <v>17.725000000000001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226.98305084745763</v>
      </c>
      <c r="AH11" s="8">
        <v>3</v>
      </c>
      <c r="AI11" s="15">
        <f t="shared" si="5"/>
        <v>9.0328006655999999</v>
      </c>
      <c r="AK11" s="8">
        <v>3</v>
      </c>
      <c r="AL11" s="15">
        <f t="shared" si="6"/>
        <v>21.940784332800003</v>
      </c>
      <c r="AP11" s="8">
        <v>3</v>
      </c>
      <c r="AQ11" s="15">
        <f t="shared" ref="AQ11:AQ48" si="8">F12+J10+N9+Q10+T11+W19+AC11+AF15+AI11+AL11</f>
        <v>568.06618189677636</v>
      </c>
    </row>
    <row r="12" spans="1:45" x14ac:dyDescent="0.25">
      <c r="E12" s="11">
        <v>3</v>
      </c>
      <c r="F12" s="12">
        <f t="shared" si="7"/>
        <v>3.0980855172413788</v>
      </c>
      <c r="I12" s="8">
        <v>5</v>
      </c>
      <c r="J12" s="15">
        <f t="shared" si="1"/>
        <v>11.344000000000001</v>
      </c>
      <c r="M12" s="8">
        <v>6</v>
      </c>
      <c r="N12" s="15">
        <f t="shared" si="0"/>
        <v>21.27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  <c r="AE12" s="11" t="s">
        <v>17</v>
      </c>
      <c r="AF12" s="11" t="s">
        <v>57</v>
      </c>
      <c r="AH12" s="8">
        <v>4</v>
      </c>
      <c r="AI12" s="15">
        <f t="shared" si="5"/>
        <v>6.7746004992</v>
      </c>
      <c r="AK12" s="8">
        <v>4</v>
      </c>
      <c r="AL12" s="15">
        <f t="shared" si="6"/>
        <v>16.455588249600002</v>
      </c>
      <c r="AP12" s="8">
        <v>4</v>
      </c>
      <c r="AQ12" s="15">
        <f t="shared" si="8"/>
        <v>438.03100297430638</v>
      </c>
    </row>
    <row r="13" spans="1:45" ht="15.75" customHeight="1" x14ac:dyDescent="0.25">
      <c r="E13" s="11">
        <v>4</v>
      </c>
      <c r="F13" s="12">
        <f t="shared" si="7"/>
        <v>4.1307806896551718</v>
      </c>
      <c r="I13" s="8">
        <v>6</v>
      </c>
      <c r="J13" s="15">
        <f t="shared" si="1"/>
        <v>13.6128</v>
      </c>
      <c r="M13" s="8">
        <v>7</v>
      </c>
      <c r="N13" s="15">
        <f t="shared" si="0"/>
        <v>24.814999999999998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  <c r="AE13" s="8">
        <v>1</v>
      </c>
      <c r="AF13" s="15">
        <f>$AF$9*$AF$10/AE13</f>
        <v>224.08454799359998</v>
      </c>
      <c r="AH13" s="8">
        <v>5</v>
      </c>
      <c r="AI13" s="15">
        <f t="shared" si="5"/>
        <v>5.4196803993599998</v>
      </c>
      <c r="AK13" s="8">
        <v>5</v>
      </c>
      <c r="AL13" s="15">
        <f t="shared" si="6"/>
        <v>13.164470599680001</v>
      </c>
      <c r="AP13" s="8">
        <v>5</v>
      </c>
      <c r="AQ13" s="15">
        <f>F14+J12+N11+Q12+T13+W21+AC13+AF17+AI13+AL13</f>
        <v>362.74849368978988</v>
      </c>
    </row>
    <row r="14" spans="1:45" x14ac:dyDescent="0.25">
      <c r="E14" s="11">
        <v>5</v>
      </c>
      <c r="F14" s="12">
        <f t="shared" si="7"/>
        <v>5.1634758620689647</v>
      </c>
      <c r="I14" s="8">
        <v>7</v>
      </c>
      <c r="J14" s="15">
        <f t="shared" si="1"/>
        <v>15.881600000000001</v>
      </c>
      <c r="M14" s="8">
        <v>8</v>
      </c>
      <c r="N14" s="15">
        <f t="shared" si="0"/>
        <v>28.36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51</v>
      </c>
      <c r="W14" s="9">
        <f>V12+W12+X12</f>
        <v>25.557947207431745</v>
      </c>
      <c r="AB14" s="8">
        <v>6</v>
      </c>
      <c r="AC14" s="15">
        <f t="shared" si="4"/>
        <v>113.49152542372882</v>
      </c>
      <c r="AE14" s="8">
        <f>AE13+1</f>
        <v>2</v>
      </c>
      <c r="AF14" s="15">
        <f t="shared" ref="AF14:AF52" si="9">$AF$9*$AF$10/AE14</f>
        <v>112.04227399679999</v>
      </c>
      <c r="AH14" s="8">
        <v>6</v>
      </c>
      <c r="AI14" s="15">
        <f t="shared" si="5"/>
        <v>4.5164003328</v>
      </c>
      <c r="AK14" s="8">
        <v>6</v>
      </c>
      <c r="AL14" s="15">
        <f t="shared" si="6"/>
        <v>10.970392166400002</v>
      </c>
      <c r="AP14" s="8">
        <v>6</v>
      </c>
      <c r="AQ14" s="15">
        <f t="shared" si="8"/>
        <v>314.84231922425022</v>
      </c>
    </row>
    <row r="15" spans="1:45" x14ac:dyDescent="0.25">
      <c r="E15" s="11">
        <v>6</v>
      </c>
      <c r="F15" s="12">
        <f t="shared" si="7"/>
        <v>6.1961710344827576</v>
      </c>
      <c r="I15" s="8">
        <v>8</v>
      </c>
      <c r="J15" s="15">
        <f t="shared" si="1"/>
        <v>18.150400000000001</v>
      </c>
      <c r="M15" s="8">
        <v>9</v>
      </c>
      <c r="N15" s="15">
        <f t="shared" si="0"/>
        <v>31.905000000000001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  <c r="AE15" s="8">
        <f t="shared" ref="AE15:AE30" si="10">AE14+1</f>
        <v>3</v>
      </c>
      <c r="AF15" s="15">
        <f t="shared" si="9"/>
        <v>74.69484933119999</v>
      </c>
      <c r="AH15" s="8">
        <v>7</v>
      </c>
      <c r="AI15" s="15">
        <f t="shared" si="5"/>
        <v>3.8712002852571428</v>
      </c>
      <c r="AK15" s="8">
        <v>7</v>
      </c>
      <c r="AL15" s="15">
        <f t="shared" si="6"/>
        <v>9.403193285485715</v>
      </c>
      <c r="AP15" s="8">
        <v>7</v>
      </c>
      <c r="AQ15" s="15">
        <f t="shared" si="8"/>
        <v>282.57976465526866</v>
      </c>
    </row>
    <row r="16" spans="1:45" x14ac:dyDescent="0.25">
      <c r="E16" s="11">
        <v>7</v>
      </c>
      <c r="F16" s="12">
        <f t="shared" si="7"/>
        <v>7.2288662068965506</v>
      </c>
      <c r="I16" s="8">
        <v>9</v>
      </c>
      <c r="J16" s="15">
        <f t="shared" si="1"/>
        <v>20.4192</v>
      </c>
      <c r="M16" s="8">
        <v>10</v>
      </c>
      <c r="N16" s="15">
        <f t="shared" si="0"/>
        <v>35.450000000000003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34</v>
      </c>
      <c r="AB16" s="8">
        <v>8</v>
      </c>
      <c r="AC16" s="15">
        <f t="shared" si="4"/>
        <v>85.118644067796609</v>
      </c>
      <c r="AE16" s="8">
        <f t="shared" si="10"/>
        <v>4</v>
      </c>
      <c r="AF16" s="15">
        <f t="shared" si="9"/>
        <v>56.021136998399996</v>
      </c>
      <c r="AH16" s="8">
        <v>8</v>
      </c>
      <c r="AI16" s="15">
        <f t="shared" si="5"/>
        <v>3.3873002496</v>
      </c>
      <c r="AK16" s="8">
        <v>8</v>
      </c>
      <c r="AL16" s="15">
        <f t="shared" si="6"/>
        <v>8.2277941248000008</v>
      </c>
      <c r="AP16" s="8">
        <v>8</v>
      </c>
      <c r="AQ16" s="15">
        <f t="shared" si="8"/>
        <v>260.09447252163591</v>
      </c>
    </row>
    <row r="17" spans="5:43" x14ac:dyDescent="0.25">
      <c r="E17" s="11">
        <v>8</v>
      </c>
      <c r="F17" s="12">
        <f t="shared" si="7"/>
        <v>8.2615613793103435</v>
      </c>
      <c r="I17" s="8">
        <v>10</v>
      </c>
      <c r="J17" s="15">
        <f t="shared" si="1"/>
        <v>22.688000000000002</v>
      </c>
      <c r="M17" s="8">
        <v>11</v>
      </c>
      <c r="N17" s="15">
        <f t="shared" si="0"/>
        <v>38.994999999999997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  <c r="AE17" s="8">
        <f t="shared" si="10"/>
        <v>5</v>
      </c>
      <c r="AF17" s="15">
        <f t="shared" si="9"/>
        <v>44.816909598719995</v>
      </c>
      <c r="AH17" s="8">
        <v>9</v>
      </c>
      <c r="AI17" s="15">
        <f t="shared" si="5"/>
        <v>3.0109335551999998</v>
      </c>
      <c r="AK17" s="8">
        <v>9</v>
      </c>
      <c r="AL17" s="15">
        <f t="shared" si="6"/>
        <v>7.3135947776000005</v>
      </c>
      <c r="AP17" s="8">
        <v>9</v>
      </c>
      <c r="AQ17" s="15">
        <f t="shared" si="8"/>
        <v>244.12735534490244</v>
      </c>
    </row>
    <row r="18" spans="5:43" x14ac:dyDescent="0.25">
      <c r="E18" s="11">
        <v>9</v>
      </c>
      <c r="F18" s="12">
        <f t="shared" si="7"/>
        <v>9.2942565517241356</v>
      </c>
      <c r="I18" s="8">
        <v>11</v>
      </c>
      <c r="J18" s="15">
        <f t="shared" si="1"/>
        <v>24.956800000000001</v>
      </c>
      <c r="M18" s="8">
        <v>12</v>
      </c>
      <c r="N18" s="15">
        <f t="shared" si="0"/>
        <v>42.54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11">$W$14/V18</f>
        <v>12.778973603715873</v>
      </c>
      <c r="AB18" s="8">
        <v>10</v>
      </c>
      <c r="AC18" s="15">
        <f t="shared" si="4"/>
        <v>68.094915254237293</v>
      </c>
      <c r="AE18" s="8">
        <f t="shared" si="10"/>
        <v>6</v>
      </c>
      <c r="AF18" s="15">
        <f t="shared" si="9"/>
        <v>37.347424665599995</v>
      </c>
      <c r="AH18" s="8">
        <v>10</v>
      </c>
      <c r="AI18" s="15">
        <f t="shared" si="5"/>
        <v>2.7098401996799999</v>
      </c>
      <c r="AK18" s="8">
        <v>10</v>
      </c>
      <c r="AL18" s="15">
        <f t="shared" si="6"/>
        <v>6.5822352998400007</v>
      </c>
      <c r="AP18" s="8">
        <v>10</v>
      </c>
      <c r="AQ18" s="15">
        <f t="shared" si="8"/>
        <v>232.72296063799837</v>
      </c>
    </row>
    <row r="19" spans="5:43" x14ac:dyDescent="0.25">
      <c r="E19" s="11">
        <v>10</v>
      </c>
      <c r="F19" s="12">
        <f t="shared" si="7"/>
        <v>10.326951724137929</v>
      </c>
      <c r="I19" s="8">
        <v>12</v>
      </c>
      <c r="J19" s="15">
        <f>I19*$J$5</f>
        <v>27.2256</v>
      </c>
      <c r="M19" s="8">
        <v>13</v>
      </c>
      <c r="N19" s="15">
        <f t="shared" si="0"/>
        <v>46.085000000000001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11"/>
        <v>8.5193157358105811</v>
      </c>
      <c r="AB19" s="8">
        <v>11</v>
      </c>
      <c r="AC19" s="15">
        <f t="shared" si="4"/>
        <v>61.90446841294299</v>
      </c>
      <c r="AE19" s="8">
        <f t="shared" si="10"/>
        <v>7</v>
      </c>
      <c r="AF19" s="15">
        <f t="shared" si="9"/>
        <v>32.012078284799998</v>
      </c>
      <c r="AH19" s="8">
        <v>11</v>
      </c>
      <c r="AI19" s="15">
        <f t="shared" si="5"/>
        <v>2.4634910906181817</v>
      </c>
      <c r="AK19" s="8">
        <v>11</v>
      </c>
      <c r="AL19" s="15">
        <f t="shared" si="6"/>
        <v>5.9838502725818188</v>
      </c>
      <c r="AP19" s="8">
        <v>11</v>
      </c>
      <c r="AQ19" s="15">
        <f t="shared" si="8"/>
        <v>224.63690954551578</v>
      </c>
    </row>
    <row r="20" spans="5:43" x14ac:dyDescent="0.25">
      <c r="E20" s="11">
        <v>11</v>
      </c>
      <c r="F20" s="12">
        <f t="shared" si="7"/>
        <v>11.359646896551723</v>
      </c>
      <c r="I20" s="8">
        <v>13</v>
      </c>
      <c r="J20" s="15">
        <f t="shared" si="1"/>
        <v>29.494400000000002</v>
      </c>
      <c r="M20" s="8">
        <v>14</v>
      </c>
      <c r="N20" s="15">
        <f t="shared" si="0"/>
        <v>49.629999999999995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11"/>
        <v>6.3894868018579363</v>
      </c>
      <c r="AB20" s="8">
        <v>12</v>
      </c>
      <c r="AC20" s="15">
        <f t="shared" si="4"/>
        <v>56.745762711864408</v>
      </c>
      <c r="AE20" s="8">
        <f t="shared" si="10"/>
        <v>8</v>
      </c>
      <c r="AF20" s="15">
        <f t="shared" si="9"/>
        <v>28.010568499199998</v>
      </c>
      <c r="AH20" s="8">
        <v>12</v>
      </c>
      <c r="AI20" s="15">
        <f t="shared" si="5"/>
        <v>2.2582001664</v>
      </c>
      <c r="AK20" s="8">
        <v>12</v>
      </c>
      <c r="AL20" s="15">
        <f t="shared" si="6"/>
        <v>5.4851960832000008</v>
      </c>
      <c r="AP20" s="8">
        <v>12</v>
      </c>
      <c r="AQ20" s="15">
        <f t="shared" si="8"/>
        <v>219.03961616384927</v>
      </c>
    </row>
    <row r="21" spans="5:43" x14ac:dyDescent="0.25">
      <c r="E21" s="11">
        <v>12</v>
      </c>
      <c r="F21" s="12">
        <f t="shared" si="7"/>
        <v>12.392342068965515</v>
      </c>
      <c r="I21" s="8">
        <v>14</v>
      </c>
      <c r="J21" s="15">
        <f t="shared" si="1"/>
        <v>31.763200000000001</v>
      </c>
      <c r="M21" s="8">
        <v>15</v>
      </c>
      <c r="N21" s="15">
        <f t="shared" si="0"/>
        <v>53.174999999999997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11"/>
        <v>5.1115894414863492</v>
      </c>
      <c r="AB21" s="8">
        <v>13</v>
      </c>
      <c r="AC21" s="15">
        <f t="shared" si="4"/>
        <v>52.380704041720989</v>
      </c>
      <c r="AE21" s="8">
        <f t="shared" si="10"/>
        <v>9</v>
      </c>
      <c r="AF21" s="15">
        <f t="shared" si="9"/>
        <v>24.898283110399998</v>
      </c>
      <c r="AH21" s="8">
        <v>13</v>
      </c>
      <c r="AI21" s="15">
        <f t="shared" si="5"/>
        <v>2.0844924612923075</v>
      </c>
      <c r="AK21" s="8">
        <v>13</v>
      </c>
      <c r="AL21" s="15">
        <f t="shared" si="6"/>
        <v>5.0632579229538468</v>
      </c>
      <c r="AP21" s="8">
        <v>13</v>
      </c>
      <c r="AQ21" s="15">
        <f t="shared" si="8"/>
        <v>215.35675179050278</v>
      </c>
    </row>
    <row r="22" spans="5:43" x14ac:dyDescent="0.25">
      <c r="E22" s="11">
        <v>13</v>
      </c>
      <c r="F22" s="12">
        <f t="shared" si="7"/>
        <v>13.425037241379307</v>
      </c>
      <c r="I22" s="8">
        <v>15</v>
      </c>
      <c r="J22" s="15">
        <f t="shared" si="1"/>
        <v>34.032000000000004</v>
      </c>
      <c r="M22" s="8">
        <v>16</v>
      </c>
      <c r="N22" s="15">
        <f t="shared" si="0"/>
        <v>56.72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11"/>
        <v>4.2596578679052906</v>
      </c>
      <c r="AB22" s="8">
        <v>14</v>
      </c>
      <c r="AC22" s="15">
        <f t="shared" si="4"/>
        <v>48.639225181598064</v>
      </c>
      <c r="AE22" s="8">
        <f t="shared" si="10"/>
        <v>10</v>
      </c>
      <c r="AF22" s="15">
        <f t="shared" si="9"/>
        <v>22.408454799359998</v>
      </c>
      <c r="AH22" s="8">
        <v>14</v>
      </c>
      <c r="AI22" s="15">
        <f t="shared" si="5"/>
        <v>1.9356001426285714</v>
      </c>
      <c r="AK22" s="8">
        <v>14</v>
      </c>
      <c r="AL22" s="15">
        <f t="shared" si="6"/>
        <v>4.7015966427428575</v>
      </c>
      <c r="AP22" s="8">
        <v>14</v>
      </c>
      <c r="AQ22" s="15">
        <f t="shared" si="8"/>
        <v>213.17808163797915</v>
      </c>
    </row>
    <row r="23" spans="5:43" x14ac:dyDescent="0.25">
      <c r="E23" s="11">
        <v>14</v>
      </c>
      <c r="F23" s="12">
        <f t="shared" si="7"/>
        <v>14.457732413793101</v>
      </c>
      <c r="I23" s="8">
        <v>16</v>
      </c>
      <c r="J23" s="15">
        <f t="shared" si="1"/>
        <v>36.300800000000002</v>
      </c>
      <c r="M23" s="8">
        <v>17</v>
      </c>
      <c r="N23" s="15">
        <f t="shared" si="0"/>
        <v>60.265000000000001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11"/>
        <v>3.6511353153473922</v>
      </c>
      <c r="AB23" s="8">
        <v>15</v>
      </c>
      <c r="AC23" s="15">
        <f t="shared" si="4"/>
        <v>45.396610169491524</v>
      </c>
      <c r="AE23" s="8">
        <f t="shared" si="10"/>
        <v>11</v>
      </c>
      <c r="AF23" s="15">
        <f t="shared" si="9"/>
        <v>20.371322544872726</v>
      </c>
      <c r="AH23" s="8">
        <v>15</v>
      </c>
      <c r="AI23" s="15">
        <f t="shared" si="5"/>
        <v>1.8065601331200001</v>
      </c>
      <c r="AK23" s="8">
        <v>15</v>
      </c>
      <c r="AL23" s="15">
        <f t="shared" si="6"/>
        <v>4.3881568665600001</v>
      </c>
      <c r="AP23" s="8">
        <v>15</v>
      </c>
      <c r="AQ23" s="15">
        <f t="shared" si="8"/>
        <v>212.20276686211386</v>
      </c>
    </row>
    <row r="24" spans="5:43" x14ac:dyDescent="0.25">
      <c r="E24" s="11">
        <v>15</v>
      </c>
      <c r="F24" s="12">
        <f t="shared" si="7"/>
        <v>15.490427586206895</v>
      </c>
      <c r="I24" s="8">
        <v>17</v>
      </c>
      <c r="J24" s="15">
        <f t="shared" si="1"/>
        <v>38.569600000000001</v>
      </c>
      <c r="M24" s="8">
        <v>18</v>
      </c>
      <c r="N24" s="15">
        <f t="shared" si="0"/>
        <v>63.81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11"/>
        <v>3.1947434009289681</v>
      </c>
      <c r="AB24" s="8">
        <v>16</v>
      </c>
      <c r="AC24" s="15">
        <f t="shared" si="4"/>
        <v>42.559322033898304</v>
      </c>
      <c r="AE24" s="8">
        <f t="shared" si="10"/>
        <v>12</v>
      </c>
      <c r="AF24" s="15">
        <f t="shared" si="9"/>
        <v>18.673712332799997</v>
      </c>
      <c r="AH24" s="8">
        <v>16</v>
      </c>
      <c r="AI24" s="15">
        <f t="shared" si="5"/>
        <v>1.6936501248</v>
      </c>
      <c r="AK24" s="8">
        <v>16</v>
      </c>
      <c r="AL24" s="15">
        <f t="shared" si="6"/>
        <v>4.1138970624000004</v>
      </c>
      <c r="AP24" s="8">
        <v>16</v>
      </c>
      <c r="AQ24" s="15">
        <f t="shared" si="8"/>
        <v>212.20517832978351</v>
      </c>
    </row>
    <row r="25" spans="5:43" x14ac:dyDescent="0.25">
      <c r="E25" s="11">
        <v>16</v>
      </c>
      <c r="F25" s="12">
        <f t="shared" si="7"/>
        <v>16.523122758620687</v>
      </c>
      <c r="I25" s="8">
        <v>18</v>
      </c>
      <c r="J25" s="15">
        <f t="shared" si="1"/>
        <v>40.8384</v>
      </c>
      <c r="M25" s="8">
        <v>19</v>
      </c>
      <c r="N25" s="15">
        <f t="shared" si="0"/>
        <v>67.355000000000004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11"/>
        <v>2.8397719119368605</v>
      </c>
      <c r="AB25" s="8">
        <v>17</v>
      </c>
      <c r="AC25" s="15">
        <f t="shared" si="4"/>
        <v>40.055832502492521</v>
      </c>
      <c r="AE25" s="8">
        <f t="shared" si="10"/>
        <v>13</v>
      </c>
      <c r="AF25" s="15">
        <f t="shared" si="9"/>
        <v>17.237272922584616</v>
      </c>
      <c r="AH25" s="8">
        <v>17</v>
      </c>
      <c r="AI25" s="15">
        <f t="shared" si="5"/>
        <v>1.5940236468705882</v>
      </c>
      <c r="AK25" s="8">
        <v>17</v>
      </c>
      <c r="AL25" s="15">
        <f t="shared" si="6"/>
        <v>3.8719031175529417</v>
      </c>
      <c r="AP25" s="8">
        <v>17</v>
      </c>
      <c r="AQ25" s="15">
        <f t="shared" si="8"/>
        <v>213.01277611565828</v>
      </c>
    </row>
    <row r="26" spans="5:43" x14ac:dyDescent="0.25">
      <c r="E26" s="11">
        <v>17</v>
      </c>
      <c r="F26" s="12">
        <f t="shared" si="7"/>
        <v>17.555817931034479</v>
      </c>
      <c r="I26" s="8">
        <v>19</v>
      </c>
      <c r="J26" s="15">
        <f t="shared" si="1"/>
        <v>43.107200000000006</v>
      </c>
      <c r="M26" s="8">
        <v>20</v>
      </c>
      <c r="N26" s="15">
        <f t="shared" si="0"/>
        <v>70.900000000000006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11"/>
        <v>2.5557947207431746</v>
      </c>
      <c r="AB26" s="8">
        <v>18</v>
      </c>
      <c r="AC26" s="15">
        <f t="shared" si="4"/>
        <v>37.83050847457627</v>
      </c>
      <c r="AE26" s="8">
        <f t="shared" si="10"/>
        <v>14</v>
      </c>
      <c r="AF26" s="15">
        <f t="shared" si="9"/>
        <v>16.006039142399999</v>
      </c>
      <c r="AH26" s="8">
        <v>18</v>
      </c>
      <c r="AI26" s="15">
        <f t="shared" si="5"/>
        <v>1.5054667775999999</v>
      </c>
      <c r="AK26" s="8">
        <v>18</v>
      </c>
      <c r="AL26" s="15">
        <f t="shared" si="6"/>
        <v>3.6567973888000003</v>
      </c>
      <c r="AP26" s="8">
        <v>18</v>
      </c>
      <c r="AQ26" s="15">
        <f t="shared" si="8"/>
        <v>214.49136250003738</v>
      </c>
    </row>
    <row r="27" spans="5:43" x14ac:dyDescent="0.25">
      <c r="E27" s="11">
        <v>18</v>
      </c>
      <c r="F27" s="12">
        <f t="shared" si="7"/>
        <v>18.588513103448271</v>
      </c>
      <c r="I27" s="8">
        <v>20</v>
      </c>
      <c r="J27" s="15">
        <f t="shared" si="1"/>
        <v>45.376000000000005</v>
      </c>
      <c r="M27" s="8">
        <v>21</v>
      </c>
      <c r="N27" s="15">
        <f t="shared" si="0"/>
        <v>74.444999999999993</v>
      </c>
      <c r="P27" s="8">
        <v>20</v>
      </c>
      <c r="Q27" s="15">
        <f t="shared" ref="Q27:Q47" si="12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11"/>
        <v>2.3234497461301586</v>
      </c>
      <c r="AB27" s="8">
        <v>19</v>
      </c>
      <c r="AC27" s="15">
        <f t="shared" si="4"/>
        <v>35.839429081177521</v>
      </c>
      <c r="AE27" s="8">
        <f t="shared" si="10"/>
        <v>15</v>
      </c>
      <c r="AF27" s="15">
        <f t="shared" si="9"/>
        <v>14.938969866239999</v>
      </c>
      <c r="AH27" s="8">
        <v>19</v>
      </c>
      <c r="AI27" s="15">
        <f t="shared" si="5"/>
        <v>1.4262316840421052</v>
      </c>
      <c r="AK27" s="8">
        <v>19</v>
      </c>
      <c r="AL27" s="15">
        <f t="shared" si="6"/>
        <v>3.4643343683368424</v>
      </c>
      <c r="AP27" s="8">
        <v>19</v>
      </c>
      <c r="AQ27" s="15">
        <f t="shared" si="8"/>
        <v>216.534991914736</v>
      </c>
    </row>
    <row r="28" spans="5:43" x14ac:dyDescent="0.25">
      <c r="E28" s="11">
        <v>19</v>
      </c>
      <c r="F28" s="12">
        <f t="shared" si="7"/>
        <v>19.621208275862067</v>
      </c>
      <c r="I28" s="8">
        <v>21</v>
      </c>
      <c r="J28" s="15">
        <f t="shared" si="1"/>
        <v>47.644800000000004</v>
      </c>
      <c r="M28" s="8">
        <v>22</v>
      </c>
      <c r="N28" s="15">
        <f t="shared" si="0"/>
        <v>77.989999999999995</v>
      </c>
      <c r="P28" s="8">
        <v>21</v>
      </c>
      <c r="Q28" s="15">
        <f t="shared" si="12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11"/>
        <v>2.1298289339526453</v>
      </c>
      <c r="AB28" s="8">
        <v>20</v>
      </c>
      <c r="AC28" s="15">
        <f t="shared" si="4"/>
        <v>34.047457627118646</v>
      </c>
      <c r="AE28" s="8">
        <f>AE27+1</f>
        <v>16</v>
      </c>
      <c r="AF28" s="15">
        <f t="shared" si="9"/>
        <v>14.005284249599999</v>
      </c>
      <c r="AH28" s="8">
        <v>20</v>
      </c>
      <c r="AI28" s="15">
        <f t="shared" si="5"/>
        <v>1.3549200998399999</v>
      </c>
      <c r="AK28" s="8">
        <v>20</v>
      </c>
      <c r="AL28" s="15">
        <f t="shared" si="6"/>
        <v>3.2911176499200003</v>
      </c>
      <c r="AP28" s="8">
        <v>20</v>
      </c>
      <c r="AQ28" s="15">
        <f t="shared" si="8"/>
        <v>219.05890790520613</v>
      </c>
    </row>
    <row r="29" spans="5:43" x14ac:dyDescent="0.25">
      <c r="E29" s="11">
        <v>20</v>
      </c>
      <c r="F29" s="12">
        <f t="shared" si="7"/>
        <v>20.653903448275859</v>
      </c>
      <c r="I29" s="8">
        <v>22</v>
      </c>
      <c r="J29" s="15">
        <f t="shared" si="1"/>
        <v>49.913600000000002</v>
      </c>
      <c r="M29" s="8">
        <v>23</v>
      </c>
      <c r="N29" s="15">
        <f t="shared" si="0"/>
        <v>81.534999999999997</v>
      </c>
      <c r="P29" s="8">
        <v>22</v>
      </c>
      <c r="Q29" s="15">
        <f t="shared" si="12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11"/>
        <v>1.9659959390332111</v>
      </c>
      <c r="AB29" s="8">
        <v>21</v>
      </c>
      <c r="AC29" s="15">
        <f t="shared" si="4"/>
        <v>32.426150121065376</v>
      </c>
      <c r="AE29" s="8">
        <f t="shared" si="10"/>
        <v>17</v>
      </c>
      <c r="AF29" s="15">
        <f t="shared" si="9"/>
        <v>13.181443999623529</v>
      </c>
      <c r="AH29" s="8">
        <v>21</v>
      </c>
      <c r="AI29" s="15">
        <f t="shared" si="5"/>
        <v>1.2904000950857142</v>
      </c>
      <c r="AK29" s="8">
        <v>21</v>
      </c>
      <c r="AL29" s="15">
        <f t="shared" si="6"/>
        <v>3.1343977618285717</v>
      </c>
      <c r="AP29" s="8">
        <v>21</v>
      </c>
      <c r="AQ29" s="15">
        <f t="shared" si="8"/>
        <v>221.99449810348037</v>
      </c>
    </row>
    <row r="30" spans="5:43" x14ac:dyDescent="0.25">
      <c r="E30" s="11">
        <v>21</v>
      </c>
      <c r="F30" s="12">
        <f t="shared" si="7"/>
        <v>21.686598620689651</v>
      </c>
      <c r="I30" s="8">
        <v>23</v>
      </c>
      <c r="J30" s="15">
        <f t="shared" si="1"/>
        <v>52.182400000000001</v>
      </c>
      <c r="M30" s="8">
        <v>24</v>
      </c>
      <c r="N30" s="15">
        <f t="shared" si="0"/>
        <v>85.08</v>
      </c>
      <c r="P30" s="8">
        <v>23</v>
      </c>
      <c r="Q30" s="15">
        <f t="shared" si="12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11"/>
        <v>1.8255676576736961</v>
      </c>
      <c r="AB30" s="8">
        <v>22</v>
      </c>
      <c r="AC30" s="15">
        <f t="shared" si="4"/>
        <v>30.952234206471495</v>
      </c>
      <c r="AE30" s="8">
        <f t="shared" si="10"/>
        <v>18</v>
      </c>
      <c r="AF30" s="15">
        <f t="shared" si="9"/>
        <v>12.449141555199999</v>
      </c>
      <c r="AH30" s="8">
        <v>22</v>
      </c>
      <c r="AI30" s="15">
        <f t="shared" si="5"/>
        <v>1.2317455453090909</v>
      </c>
      <c r="AK30" s="8">
        <v>22</v>
      </c>
      <c r="AL30" s="15">
        <f t="shared" si="6"/>
        <v>2.9919251362909094</v>
      </c>
      <c r="AP30" s="8">
        <v>22</v>
      </c>
      <c r="AQ30" s="15">
        <f t="shared" si="8"/>
        <v>225.28562511758551</v>
      </c>
    </row>
    <row r="31" spans="5:43" x14ac:dyDescent="0.25">
      <c r="E31" s="11">
        <v>22</v>
      </c>
      <c r="F31" s="12">
        <f t="shared" si="7"/>
        <v>22.719293793103446</v>
      </c>
      <c r="I31" s="8">
        <v>24</v>
      </c>
      <c r="J31" s="15">
        <f t="shared" si="1"/>
        <v>54.4512</v>
      </c>
      <c r="M31" s="8">
        <v>25</v>
      </c>
      <c r="N31" s="15">
        <f t="shared" si="0"/>
        <v>88.625</v>
      </c>
      <c r="P31" s="8">
        <v>24</v>
      </c>
      <c r="Q31" s="15">
        <f t="shared" si="12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11"/>
        <v>1.7038631471621164</v>
      </c>
      <c r="AB31" s="8">
        <v>23</v>
      </c>
      <c r="AC31" s="15">
        <f t="shared" si="4"/>
        <v>29.606484893146646</v>
      </c>
      <c r="AE31" s="8">
        <f>AE30+1</f>
        <v>19</v>
      </c>
      <c r="AF31" s="15">
        <f t="shared" si="9"/>
        <v>11.793923578610526</v>
      </c>
      <c r="AH31" s="8">
        <v>23</v>
      </c>
      <c r="AI31" s="15">
        <f t="shared" si="5"/>
        <v>1.1781913911652173</v>
      </c>
      <c r="AK31" s="8">
        <v>23</v>
      </c>
      <c r="AL31" s="15">
        <f t="shared" si="6"/>
        <v>2.8618414347130439</v>
      </c>
      <c r="AP31" s="8">
        <v>23</v>
      </c>
      <c r="AQ31" s="15">
        <f t="shared" si="8"/>
        <v>228.88591458023922</v>
      </c>
    </row>
    <row r="32" spans="5:43" x14ac:dyDescent="0.25">
      <c r="E32" s="11">
        <v>23</v>
      </c>
      <c r="F32" s="12">
        <f t="shared" si="7"/>
        <v>23.751988965517238</v>
      </c>
      <c r="I32" s="8">
        <v>25</v>
      </c>
      <c r="J32" s="15">
        <f t="shared" si="1"/>
        <v>56.720000000000006</v>
      </c>
      <c r="M32" s="8">
        <v>26</v>
      </c>
      <c r="N32" s="15">
        <f t="shared" si="0"/>
        <v>92.17</v>
      </c>
      <c r="P32" s="8">
        <v>25</v>
      </c>
      <c r="Q32" s="15">
        <f t="shared" si="12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11"/>
        <v>1.5973717004644841</v>
      </c>
      <c r="AB32" s="8">
        <v>24</v>
      </c>
      <c r="AC32" s="15">
        <f t="shared" si="4"/>
        <v>28.372881355932204</v>
      </c>
      <c r="AE32" s="8">
        <f t="shared" ref="AE32:AE39" si="13">AE31+1</f>
        <v>20</v>
      </c>
      <c r="AF32" s="15">
        <f t="shared" si="9"/>
        <v>11.204227399679999</v>
      </c>
      <c r="AH32" s="8">
        <v>24</v>
      </c>
      <c r="AI32" s="15">
        <f t="shared" si="5"/>
        <v>1.1291000832</v>
      </c>
      <c r="AK32" s="8">
        <v>24</v>
      </c>
      <c r="AL32" s="15">
        <f t="shared" si="6"/>
        <v>2.7425980416000004</v>
      </c>
      <c r="AP32" s="8">
        <v>24</v>
      </c>
      <c r="AQ32" s="15">
        <f t="shared" si="8"/>
        <v>232.7567211853729</v>
      </c>
    </row>
    <row r="33" spans="5:43" x14ac:dyDescent="0.25">
      <c r="E33" s="11">
        <v>24</v>
      </c>
      <c r="F33" s="12">
        <f t="shared" si="7"/>
        <v>24.784684137931031</v>
      </c>
      <c r="I33" s="8">
        <v>26</v>
      </c>
      <c r="J33" s="15">
        <f t="shared" si="1"/>
        <v>58.988800000000005</v>
      </c>
      <c r="M33" s="8">
        <v>27</v>
      </c>
      <c r="N33" s="15">
        <f t="shared" si="0"/>
        <v>95.715000000000003</v>
      </c>
      <c r="P33" s="8">
        <v>26</v>
      </c>
      <c r="Q33" s="15">
        <f t="shared" si="12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11"/>
        <v>1.5034086592606908</v>
      </c>
      <c r="AB33" s="8">
        <v>25</v>
      </c>
      <c r="AC33" s="15">
        <f t="shared" si="4"/>
        <v>27.237966101694916</v>
      </c>
      <c r="AE33" s="8">
        <f t="shared" si="13"/>
        <v>21</v>
      </c>
      <c r="AF33" s="15">
        <f t="shared" si="9"/>
        <v>10.6706927616</v>
      </c>
      <c r="AH33" s="8">
        <v>25</v>
      </c>
      <c r="AI33" s="15">
        <f t="shared" si="5"/>
        <v>1.0839360798719999</v>
      </c>
      <c r="AK33" s="8">
        <v>25</v>
      </c>
      <c r="AL33" s="15">
        <f t="shared" si="6"/>
        <v>2.6328941199360001</v>
      </c>
      <c r="AP33" s="8">
        <v>25</v>
      </c>
      <c r="AQ33" s="15">
        <f t="shared" si="8"/>
        <v>236.865582875889</v>
      </c>
    </row>
    <row r="34" spans="5:43" x14ac:dyDescent="0.25">
      <c r="E34" s="11">
        <v>25</v>
      </c>
      <c r="F34" s="12">
        <f t="shared" si="7"/>
        <v>25.817379310344823</v>
      </c>
      <c r="I34" s="8">
        <v>27</v>
      </c>
      <c r="J34" s="15">
        <f t="shared" si="1"/>
        <v>61.257600000000004</v>
      </c>
      <c r="M34" s="8">
        <v>28</v>
      </c>
      <c r="N34" s="15">
        <f t="shared" si="0"/>
        <v>99.259999999999991</v>
      </c>
      <c r="P34" s="8">
        <v>27</v>
      </c>
      <c r="Q34" s="15">
        <f t="shared" si="12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11"/>
        <v>1.4198859559684303</v>
      </c>
      <c r="AB34" s="8">
        <v>26</v>
      </c>
      <c r="AC34" s="15">
        <f t="shared" si="4"/>
        <v>26.190352020860495</v>
      </c>
      <c r="AE34" s="8">
        <f t="shared" si="13"/>
        <v>22</v>
      </c>
      <c r="AF34" s="15">
        <f t="shared" si="9"/>
        <v>10.185661272436363</v>
      </c>
      <c r="AH34" s="8">
        <v>26</v>
      </c>
      <c r="AI34" s="15">
        <f t="shared" si="5"/>
        <v>1.0422462306461537</v>
      </c>
      <c r="AK34" s="8">
        <v>26</v>
      </c>
      <c r="AL34" s="15">
        <f t="shared" si="6"/>
        <v>2.5316289614769234</v>
      </c>
      <c r="AP34" s="8">
        <v>26</v>
      </c>
      <c r="AQ34" s="15">
        <f t="shared" si="8"/>
        <v>241.18503175732036</v>
      </c>
    </row>
    <row r="35" spans="5:43" x14ac:dyDescent="0.25">
      <c r="E35" s="11">
        <v>26</v>
      </c>
      <c r="F35" s="12">
        <f t="shared" si="7"/>
        <v>26.850074482758615</v>
      </c>
      <c r="I35" s="8">
        <v>28</v>
      </c>
      <c r="J35" s="15">
        <f t="shared" si="1"/>
        <v>63.526400000000002</v>
      </c>
      <c r="M35" s="8">
        <v>29</v>
      </c>
      <c r="N35" s="15">
        <f t="shared" si="0"/>
        <v>102.80499999999999</v>
      </c>
      <c r="P35" s="8">
        <v>28</v>
      </c>
      <c r="Q35" s="15">
        <f t="shared" si="12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  <c r="AE35" s="8">
        <f t="shared" si="13"/>
        <v>23</v>
      </c>
      <c r="AF35" s="15">
        <f t="shared" si="9"/>
        <v>9.742806434504347</v>
      </c>
      <c r="AH35" s="8">
        <v>27</v>
      </c>
      <c r="AI35" s="15">
        <f t="shared" si="5"/>
        <v>1.0036445184</v>
      </c>
      <c r="AK35" s="8">
        <v>27</v>
      </c>
      <c r="AL35" s="15">
        <f t="shared" si="6"/>
        <v>2.4378649258666667</v>
      </c>
      <c r="AP35" s="8">
        <v>27</v>
      </c>
      <c r="AQ35" s="15">
        <f t="shared" si="8"/>
        <v>245.69166925289852</v>
      </c>
    </row>
    <row r="36" spans="5:43" x14ac:dyDescent="0.25">
      <c r="E36" s="11">
        <v>27</v>
      </c>
      <c r="F36" s="12">
        <f t="shared" si="7"/>
        <v>27.88276965517241</v>
      </c>
      <c r="I36" s="8">
        <v>29</v>
      </c>
      <c r="J36" s="15">
        <f t="shared" si="1"/>
        <v>65.795200000000008</v>
      </c>
      <c r="M36" s="8">
        <v>30</v>
      </c>
      <c r="N36" s="15">
        <f t="shared" si="0"/>
        <v>106.35</v>
      </c>
      <c r="P36" s="8">
        <v>29</v>
      </c>
      <c r="Q36" s="15">
        <f t="shared" si="12"/>
        <v>21.125500910344829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56" si="14">$W$14/V36</f>
        <v>1.2778973603715873</v>
      </c>
      <c r="AB36" s="8">
        <v>28</v>
      </c>
      <c r="AC36" s="15">
        <f t="shared" si="4"/>
        <v>24.319612590799032</v>
      </c>
      <c r="AE36" s="8">
        <f t="shared" si="13"/>
        <v>24</v>
      </c>
      <c r="AF36" s="15">
        <f t="shared" si="9"/>
        <v>9.3368561663999987</v>
      </c>
      <c r="AH36" s="8">
        <v>28</v>
      </c>
      <c r="AI36" s="15">
        <f t="shared" si="5"/>
        <v>0.96780007131428569</v>
      </c>
      <c r="AK36" s="8">
        <v>28</v>
      </c>
      <c r="AL36" s="15">
        <f t="shared" si="6"/>
        <v>2.3507983213714287</v>
      </c>
      <c r="AP36" s="8">
        <v>28</v>
      </c>
      <c r="AQ36" s="15">
        <f t="shared" si="8"/>
        <v>250.36543943967922</v>
      </c>
    </row>
    <row r="37" spans="5:43" x14ac:dyDescent="0.25">
      <c r="E37" s="11">
        <v>28</v>
      </c>
      <c r="F37" s="12">
        <f t="shared" si="7"/>
        <v>28.915464827586202</v>
      </c>
      <c r="I37" s="8">
        <v>30</v>
      </c>
      <c r="J37" s="15">
        <f t="shared" si="1"/>
        <v>68.064000000000007</v>
      </c>
      <c r="M37" s="8">
        <v>31</v>
      </c>
      <c r="N37" s="15">
        <f t="shared" si="0"/>
        <v>109.895</v>
      </c>
      <c r="P37" s="8">
        <v>30</v>
      </c>
      <c r="Q37" s="15">
        <f t="shared" si="12"/>
        <v>20.421317546666668</v>
      </c>
      <c r="S37" s="8">
        <v>29</v>
      </c>
      <c r="T37" s="15">
        <f t="shared" si="3"/>
        <v>0.22166068965517241</v>
      </c>
      <c r="V37" s="8">
        <v>21</v>
      </c>
      <c r="W37" s="15">
        <f t="shared" si="14"/>
        <v>1.2170451051157973</v>
      </c>
      <c r="AB37" s="8">
        <v>29</v>
      </c>
      <c r="AC37" s="15">
        <f t="shared" si="4"/>
        <v>23.481005260081822</v>
      </c>
      <c r="AE37" s="8">
        <f t="shared" si="13"/>
        <v>25</v>
      </c>
      <c r="AF37" s="15">
        <f t="shared" si="9"/>
        <v>8.9633819197440001</v>
      </c>
      <c r="AH37" s="8">
        <v>29</v>
      </c>
      <c r="AI37" s="15">
        <f t="shared" si="5"/>
        <v>0.93442765506206893</v>
      </c>
      <c r="AK37" s="8">
        <v>29</v>
      </c>
      <c r="AL37" s="15">
        <f t="shared" si="6"/>
        <v>2.2697363102896553</v>
      </c>
      <c r="AP37" s="8">
        <v>29</v>
      </c>
      <c r="AQ37" s="15">
        <f t="shared" si="8"/>
        <v>255.18905272891743</v>
      </c>
    </row>
    <row r="38" spans="5:43" x14ac:dyDescent="0.25">
      <c r="E38" s="11">
        <v>29</v>
      </c>
      <c r="F38" s="12">
        <f t="shared" si="7"/>
        <v>29.948159999999994</v>
      </c>
      <c r="I38" s="8">
        <v>31</v>
      </c>
      <c r="J38" s="15">
        <f t="shared" si="1"/>
        <v>70.332800000000006</v>
      </c>
      <c r="M38" s="8">
        <v>32</v>
      </c>
      <c r="N38" s="15">
        <f t="shared" si="0"/>
        <v>113.44</v>
      </c>
      <c r="P38" s="8">
        <v>31</v>
      </c>
      <c r="Q38" s="15">
        <f t="shared" si="12"/>
        <v>19.762565367741935</v>
      </c>
      <c r="S38" s="8">
        <v>30</v>
      </c>
      <c r="T38" s="15">
        <f t="shared" si="3"/>
        <v>0.21427199999999999</v>
      </c>
      <c r="V38" s="8">
        <v>22</v>
      </c>
      <c r="W38" s="15">
        <f t="shared" si="14"/>
        <v>1.1617248730650793</v>
      </c>
      <c r="AB38" s="8">
        <v>30</v>
      </c>
      <c r="AC38" s="15">
        <f t="shared" si="4"/>
        <v>22.698305084745762</v>
      </c>
      <c r="AE38" s="8">
        <f t="shared" si="13"/>
        <v>26</v>
      </c>
      <c r="AF38" s="15">
        <f t="shared" si="9"/>
        <v>8.6186364612923079</v>
      </c>
      <c r="AH38" s="8">
        <v>30</v>
      </c>
      <c r="AI38" s="15">
        <f t="shared" si="5"/>
        <v>0.90328006656000004</v>
      </c>
      <c r="AK38" s="8">
        <v>30</v>
      </c>
      <c r="AL38" s="15">
        <f t="shared" si="6"/>
        <v>2.1940784332800001</v>
      </c>
      <c r="AP38" s="8">
        <v>30</v>
      </c>
      <c r="AQ38" s="15">
        <f t="shared" si="8"/>
        <v>260.14752481036732</v>
      </c>
    </row>
    <row r="39" spans="5:43" x14ac:dyDescent="0.25">
      <c r="E39" s="11">
        <v>30</v>
      </c>
      <c r="F39" s="12">
        <f t="shared" si="7"/>
        <v>30.98085517241379</v>
      </c>
      <c r="I39" s="8">
        <v>32</v>
      </c>
      <c r="J39" s="15">
        <f t="shared" si="1"/>
        <v>72.601600000000005</v>
      </c>
      <c r="M39" s="8">
        <v>33</v>
      </c>
      <c r="N39" s="15">
        <f t="shared" si="0"/>
        <v>116.985</v>
      </c>
      <c r="P39" s="8">
        <v>32</v>
      </c>
      <c r="Q39" s="15">
        <f t="shared" si="12"/>
        <v>19.144985200000001</v>
      </c>
      <c r="S39" s="8">
        <v>31</v>
      </c>
      <c r="T39" s="15">
        <f t="shared" si="3"/>
        <v>0.20736000000000002</v>
      </c>
      <c r="V39" s="8">
        <v>23</v>
      </c>
      <c r="W39" s="15">
        <f t="shared" si="14"/>
        <v>1.1112150959752933</v>
      </c>
      <c r="AB39" s="8">
        <v>31</v>
      </c>
      <c r="AC39" s="15">
        <f t="shared" si="4"/>
        <v>21.966101694915253</v>
      </c>
      <c r="AE39" s="8">
        <f t="shared" si="13"/>
        <v>27</v>
      </c>
      <c r="AF39" s="15">
        <f t="shared" si="9"/>
        <v>8.2994277034666659</v>
      </c>
      <c r="AH39" s="8">
        <v>31</v>
      </c>
      <c r="AI39" s="15">
        <f t="shared" si="5"/>
        <v>0.87414199989677421</v>
      </c>
      <c r="AK39" s="8">
        <v>31</v>
      </c>
      <c r="AL39" s="15">
        <f t="shared" si="6"/>
        <v>2.1233017096258067</v>
      </c>
      <c r="AP39" s="8">
        <v>31</v>
      </c>
      <c r="AQ39" s="15">
        <f t="shared" si="8"/>
        <v>265.22780483316967</v>
      </c>
    </row>
    <row r="40" spans="5:43" x14ac:dyDescent="0.25">
      <c r="E40" s="11">
        <v>31</v>
      </c>
      <c r="F40" s="12">
        <f t="shared" si="7"/>
        <v>32.013550344827578</v>
      </c>
      <c r="I40" s="8">
        <v>33</v>
      </c>
      <c r="J40" s="15">
        <f t="shared" si="1"/>
        <v>74.870400000000004</v>
      </c>
      <c r="M40" s="8">
        <v>34</v>
      </c>
      <c r="N40" s="15">
        <f t="shared" si="0"/>
        <v>120.53</v>
      </c>
      <c r="P40" s="8">
        <v>33</v>
      </c>
      <c r="Q40" s="15">
        <f t="shared" si="12"/>
        <v>18.564834133333335</v>
      </c>
      <c r="S40" s="8">
        <v>32</v>
      </c>
      <c r="T40" s="15">
        <f t="shared" si="3"/>
        <v>0.20088</v>
      </c>
      <c r="V40" s="8">
        <v>24</v>
      </c>
      <c r="W40" s="15">
        <f t="shared" si="14"/>
        <v>1.0649144669763226</v>
      </c>
      <c r="AB40" s="8">
        <v>32</v>
      </c>
      <c r="AC40" s="15">
        <f t="shared" si="4"/>
        <v>21.279661016949152</v>
      </c>
      <c r="AE40" s="8">
        <f>AE39+1</f>
        <v>28</v>
      </c>
      <c r="AF40" s="15">
        <f t="shared" si="9"/>
        <v>8.0030195711999994</v>
      </c>
      <c r="AH40" s="8">
        <v>32</v>
      </c>
      <c r="AI40" s="15">
        <f t="shared" si="5"/>
        <v>0.84682506239999999</v>
      </c>
      <c r="AK40" s="8">
        <v>32</v>
      </c>
      <c r="AL40" s="15">
        <f t="shared" si="6"/>
        <v>2.0569485312000002</v>
      </c>
      <c r="AP40" s="8">
        <v>32</v>
      </c>
      <c r="AQ40" s="15">
        <f t="shared" si="8"/>
        <v>270.4184733028228</v>
      </c>
    </row>
    <row r="41" spans="5:43" x14ac:dyDescent="0.25">
      <c r="E41" s="11">
        <v>32</v>
      </c>
      <c r="F41" s="12">
        <f t="shared" si="7"/>
        <v>33.046245517241374</v>
      </c>
      <c r="I41" s="8">
        <v>34</v>
      </c>
      <c r="J41" s="15">
        <f t="shared" si="1"/>
        <v>77.139200000000002</v>
      </c>
      <c r="M41" s="8">
        <v>35</v>
      </c>
      <c r="N41" s="15">
        <f t="shared" si="0"/>
        <v>124.075</v>
      </c>
      <c r="P41" s="8">
        <v>34</v>
      </c>
      <c r="Q41" s="15">
        <f t="shared" si="12"/>
        <v>18.018809600000001</v>
      </c>
      <c r="S41" s="8">
        <v>33</v>
      </c>
      <c r="T41" s="15">
        <f t="shared" si="3"/>
        <v>0.19479272727272728</v>
      </c>
      <c r="V41" s="8">
        <v>25</v>
      </c>
      <c r="W41" s="15">
        <f t="shared" si="14"/>
        <v>1.0223178882972699</v>
      </c>
      <c r="AB41" s="8">
        <v>33</v>
      </c>
      <c r="AC41" s="15">
        <f t="shared" si="4"/>
        <v>20.634822804314329</v>
      </c>
      <c r="AE41" s="8">
        <f t="shared" ref="AE41:AE52" si="15">AE40+1</f>
        <v>29</v>
      </c>
      <c r="AF41" s="15">
        <f t="shared" si="9"/>
        <v>7.7270533790896545</v>
      </c>
      <c r="AH41" s="8">
        <v>33</v>
      </c>
      <c r="AI41" s="15">
        <f t="shared" si="5"/>
        <v>0.82116369687272728</v>
      </c>
      <c r="AK41" s="8">
        <v>33</v>
      </c>
      <c r="AL41" s="15">
        <f t="shared" si="6"/>
        <v>1.9946167575272729</v>
      </c>
      <c r="AP41" s="8">
        <v>33</v>
      </c>
      <c r="AQ41" s="15">
        <f t="shared" si="8"/>
        <v>275.70949490597656</v>
      </c>
    </row>
    <row r="42" spans="5:43" x14ac:dyDescent="0.25">
      <c r="E42" s="11">
        <v>33</v>
      </c>
      <c r="F42" s="12">
        <f t="shared" si="7"/>
        <v>34.07894068965517</v>
      </c>
      <c r="I42" s="8">
        <v>35</v>
      </c>
      <c r="J42" s="15">
        <f t="shared" si="1"/>
        <v>79.408000000000001</v>
      </c>
      <c r="M42" s="8">
        <v>36</v>
      </c>
      <c r="N42" s="15">
        <f t="shared" si="0"/>
        <v>127.62</v>
      </c>
      <c r="P42" s="8">
        <v>35</v>
      </c>
      <c r="Q42" s="15">
        <f t="shared" si="12"/>
        <v>17.50398646857143</v>
      </c>
      <c r="S42" s="8">
        <v>34</v>
      </c>
      <c r="T42" s="15">
        <f t="shared" si="3"/>
        <v>0.18906352941176471</v>
      </c>
      <c r="V42" s="8">
        <v>26</v>
      </c>
      <c r="W42" s="15">
        <f t="shared" si="14"/>
        <v>0.98299796951660556</v>
      </c>
      <c r="AB42" s="8">
        <v>34</v>
      </c>
      <c r="AC42" s="15">
        <f t="shared" si="4"/>
        <v>20.027916251246261</v>
      </c>
      <c r="AE42" s="8">
        <f t="shared" si="15"/>
        <v>30</v>
      </c>
      <c r="AF42" s="15">
        <f t="shared" si="9"/>
        <v>7.4694849331199995</v>
      </c>
      <c r="AH42" s="8">
        <v>34</v>
      </c>
      <c r="AI42" s="15">
        <f t="shared" si="5"/>
        <v>0.79701182343529409</v>
      </c>
      <c r="AK42" s="8">
        <v>34</v>
      </c>
      <c r="AL42" s="15">
        <f t="shared" si="6"/>
        <v>1.9359515587764708</v>
      </c>
      <c r="AP42" s="8">
        <v>34</v>
      </c>
      <c r="AQ42" s="15">
        <f t="shared" si="8"/>
        <v>281.09201495438083</v>
      </c>
    </row>
    <row r="43" spans="5:43" x14ac:dyDescent="0.25">
      <c r="E43" s="11">
        <v>34</v>
      </c>
      <c r="F43" s="12">
        <f t="shared" si="7"/>
        <v>35.111635862068958</v>
      </c>
      <c r="I43" s="8">
        <v>36</v>
      </c>
      <c r="J43" s="15">
        <f t="shared" si="1"/>
        <v>81.6768</v>
      </c>
      <c r="M43" s="8">
        <v>37</v>
      </c>
      <c r="N43" s="15">
        <f t="shared" si="0"/>
        <v>131.16499999999999</v>
      </c>
      <c r="P43" s="8">
        <v>36</v>
      </c>
      <c r="Q43" s="15">
        <f t="shared" si="12"/>
        <v>17.017764622222224</v>
      </c>
      <c r="S43" s="8">
        <v>35</v>
      </c>
      <c r="T43" s="15">
        <f t="shared" si="3"/>
        <v>0.18366171428571429</v>
      </c>
      <c r="V43" s="8">
        <v>27</v>
      </c>
      <c r="W43" s="15">
        <f t="shared" si="14"/>
        <v>0.94659063731228688</v>
      </c>
      <c r="AB43" s="8">
        <v>35</v>
      </c>
      <c r="AC43" s="15">
        <f t="shared" si="4"/>
        <v>19.455690072639225</v>
      </c>
      <c r="AE43" s="8">
        <f t="shared" si="15"/>
        <v>31</v>
      </c>
      <c r="AF43" s="15">
        <f t="shared" si="9"/>
        <v>7.228533806245161</v>
      </c>
      <c r="AH43" s="8">
        <v>35</v>
      </c>
      <c r="AI43" s="15">
        <f t="shared" si="5"/>
        <v>0.77424005705142862</v>
      </c>
      <c r="AK43" s="8">
        <v>35</v>
      </c>
      <c r="AL43" s="15">
        <f t="shared" si="6"/>
        <v>1.880638657097143</v>
      </c>
      <c r="AP43" s="8">
        <v>35</v>
      </c>
      <c r="AQ43" s="15">
        <f t="shared" si="8"/>
        <v>286.55819072415727</v>
      </c>
    </row>
    <row r="44" spans="5:43" x14ac:dyDescent="0.25">
      <c r="E44" s="11">
        <v>35</v>
      </c>
      <c r="F44" s="12">
        <f t="shared" si="7"/>
        <v>36.144331034482754</v>
      </c>
      <c r="I44" s="8">
        <v>37</v>
      </c>
      <c r="J44" s="15">
        <f t="shared" si="1"/>
        <v>83.945599999999999</v>
      </c>
      <c r="M44" s="8">
        <v>38</v>
      </c>
      <c r="N44" s="15">
        <f t="shared" si="0"/>
        <v>134.71</v>
      </c>
      <c r="P44" s="8">
        <v>37</v>
      </c>
      <c r="Q44" s="15">
        <f t="shared" si="12"/>
        <v>16.557825037837837</v>
      </c>
      <c r="S44" s="8">
        <v>36</v>
      </c>
      <c r="T44" s="15">
        <f t="shared" si="3"/>
        <v>0.17856</v>
      </c>
      <c r="V44" s="8">
        <v>28</v>
      </c>
      <c r="W44" s="15">
        <f t="shared" si="14"/>
        <v>0.91278382883684805</v>
      </c>
      <c r="AB44" s="8">
        <v>36</v>
      </c>
      <c r="AC44" s="15">
        <f t="shared" si="4"/>
        <v>18.915254237288135</v>
      </c>
      <c r="AE44" s="8">
        <f t="shared" si="15"/>
        <v>32</v>
      </c>
      <c r="AF44" s="15">
        <f t="shared" si="9"/>
        <v>7.0026421247999995</v>
      </c>
      <c r="AH44" s="8">
        <v>36</v>
      </c>
      <c r="AI44" s="15">
        <f t="shared" si="5"/>
        <v>0.75273338879999996</v>
      </c>
      <c r="AK44" s="8">
        <v>36</v>
      </c>
      <c r="AL44" s="15">
        <f t="shared" si="6"/>
        <v>1.8283986944000001</v>
      </c>
      <c r="AP44" s="8">
        <v>36</v>
      </c>
      <c r="AQ44" s="15">
        <f t="shared" si="8"/>
        <v>292.10105090519107</v>
      </c>
    </row>
    <row r="45" spans="5:43" x14ac:dyDescent="0.25">
      <c r="E45" s="11">
        <v>36</v>
      </c>
      <c r="F45" s="12">
        <f t="shared" si="7"/>
        <v>37.177026206896542</v>
      </c>
      <c r="I45" s="8">
        <v>38</v>
      </c>
      <c r="J45" s="15">
        <f t="shared" si="1"/>
        <v>86.214400000000012</v>
      </c>
      <c r="M45" s="8">
        <v>39</v>
      </c>
      <c r="N45" s="15">
        <f t="shared" si="0"/>
        <v>138.255</v>
      </c>
      <c r="P45" s="8">
        <v>38</v>
      </c>
      <c r="Q45" s="15">
        <f t="shared" si="12"/>
        <v>16.122092800000001</v>
      </c>
      <c r="S45" s="8">
        <v>37</v>
      </c>
      <c r="T45" s="15">
        <f t="shared" si="3"/>
        <v>0.17373405405405407</v>
      </c>
      <c r="V45" s="8">
        <v>29</v>
      </c>
      <c r="W45" s="15">
        <f t="shared" si="14"/>
        <v>0.88130852439419816</v>
      </c>
      <c r="AB45" s="8">
        <v>37</v>
      </c>
      <c r="AC45" s="15">
        <f t="shared" si="4"/>
        <v>18.404031149793862</v>
      </c>
      <c r="AE45" s="8">
        <f t="shared" si="15"/>
        <v>33</v>
      </c>
      <c r="AF45" s="15">
        <f t="shared" si="9"/>
        <v>6.7904408482909089</v>
      </c>
      <c r="AH45" s="8">
        <v>37</v>
      </c>
      <c r="AI45" s="15">
        <f t="shared" si="5"/>
        <v>0.7323892431567568</v>
      </c>
      <c r="AK45" s="8">
        <v>37</v>
      </c>
      <c r="AL45" s="15">
        <f t="shared" si="6"/>
        <v>1.7789825134702704</v>
      </c>
      <c r="AP45" s="8">
        <v>37</v>
      </c>
      <c r="AQ45" s="15">
        <f t="shared" si="8"/>
        <v>297.71437784251594</v>
      </c>
    </row>
    <row r="46" spans="5:43" x14ac:dyDescent="0.25">
      <c r="E46" s="11">
        <v>37</v>
      </c>
      <c r="F46" s="12">
        <f t="shared" si="7"/>
        <v>38.209721379310338</v>
      </c>
      <c r="I46" s="8">
        <v>39</v>
      </c>
      <c r="J46" s="15">
        <f t="shared" si="1"/>
        <v>88.483200000000011</v>
      </c>
      <c r="M46" s="8">
        <v>40</v>
      </c>
      <c r="N46" s="15">
        <f t="shared" si="0"/>
        <v>141.80000000000001</v>
      </c>
      <c r="P46" s="8">
        <v>39</v>
      </c>
      <c r="Q46" s="15">
        <f t="shared" si="12"/>
        <v>15.708705805128206</v>
      </c>
      <c r="S46" s="8">
        <v>38</v>
      </c>
      <c r="T46" s="15">
        <f t="shared" si="3"/>
        <v>0.16916210526315789</v>
      </c>
      <c r="V46" s="8">
        <v>30</v>
      </c>
      <c r="W46" s="15">
        <f t="shared" si="14"/>
        <v>0.8519315735810582</v>
      </c>
      <c r="AB46" s="8">
        <v>38</v>
      </c>
      <c r="AC46" s="15">
        <f t="shared" si="4"/>
        <v>17.91971454058876</v>
      </c>
      <c r="AE46" s="8">
        <f t="shared" si="15"/>
        <v>34</v>
      </c>
      <c r="AF46" s="15">
        <f t="shared" si="9"/>
        <v>6.5907219998117643</v>
      </c>
      <c r="AH46" s="8">
        <v>38</v>
      </c>
      <c r="AI46" s="15">
        <f t="shared" si="5"/>
        <v>0.7131158420210526</v>
      </c>
      <c r="AK46" s="8">
        <v>38</v>
      </c>
      <c r="AL46" s="15">
        <f t="shared" si="6"/>
        <v>1.7321671841684212</v>
      </c>
      <c r="AP46" s="8">
        <v>38</v>
      </c>
      <c r="AQ46" s="15">
        <f t="shared" si="8"/>
        <v>303.39260837116115</v>
      </c>
    </row>
    <row r="47" spans="5:43" x14ac:dyDescent="0.25">
      <c r="E47" s="11">
        <v>38</v>
      </c>
      <c r="F47" s="12">
        <f t="shared" si="7"/>
        <v>39.242416551724133</v>
      </c>
      <c r="I47" s="8">
        <v>40</v>
      </c>
      <c r="J47" s="15">
        <f t="shared" si="1"/>
        <v>90.75200000000001</v>
      </c>
      <c r="P47" s="8">
        <v>40</v>
      </c>
      <c r="Q47" s="15">
        <f t="shared" si="12"/>
        <v>15.31598816</v>
      </c>
      <c r="S47" s="8">
        <v>39</v>
      </c>
      <c r="T47" s="15">
        <f t="shared" si="3"/>
        <v>0.16482461538461537</v>
      </c>
      <c r="V47" s="8">
        <v>31</v>
      </c>
      <c r="W47" s="15">
        <f t="shared" si="14"/>
        <v>0.82444990991715306</v>
      </c>
      <c r="AB47" s="8">
        <v>39</v>
      </c>
      <c r="AC47" s="15">
        <f t="shared" si="4"/>
        <v>17.460234680573663</v>
      </c>
      <c r="AE47" s="8">
        <f t="shared" si="15"/>
        <v>35</v>
      </c>
      <c r="AF47" s="15">
        <f t="shared" si="9"/>
        <v>6.4024156569599997</v>
      </c>
      <c r="AH47" s="8">
        <v>39</v>
      </c>
      <c r="AI47" s="15">
        <f t="shared" si="5"/>
        <v>0.69483082043076927</v>
      </c>
      <c r="AK47" s="8">
        <v>39</v>
      </c>
      <c r="AL47" s="15">
        <f t="shared" si="6"/>
        <v>1.6877526409846155</v>
      </c>
      <c r="AP47" s="8">
        <v>39</v>
      </c>
      <c r="AQ47" s="15">
        <f t="shared" si="8"/>
        <v>309.13074990717899</v>
      </c>
    </row>
    <row r="48" spans="5:43" x14ac:dyDescent="0.25">
      <c r="E48" s="11">
        <v>39</v>
      </c>
      <c r="F48" s="12">
        <f t="shared" si="7"/>
        <v>40.275111724137922</v>
      </c>
      <c r="S48" s="8">
        <v>40</v>
      </c>
      <c r="T48" s="15">
        <f t="shared" si="3"/>
        <v>0.16070400000000001</v>
      </c>
      <c r="V48" s="8">
        <v>32</v>
      </c>
      <c r="W48" s="15">
        <f t="shared" si="14"/>
        <v>0.79868585023224203</v>
      </c>
      <c r="AB48" s="8">
        <v>40</v>
      </c>
      <c r="AC48" s="15">
        <f t="shared" si="4"/>
        <v>17.023728813559323</v>
      </c>
      <c r="AE48" s="8">
        <f t="shared" si="15"/>
        <v>36</v>
      </c>
      <c r="AF48" s="15">
        <f t="shared" si="9"/>
        <v>6.2245707775999994</v>
      </c>
      <c r="AH48" s="8">
        <v>40</v>
      </c>
      <c r="AI48" s="15">
        <f t="shared" si="5"/>
        <v>0.67746004991999997</v>
      </c>
      <c r="AK48" s="8">
        <v>40</v>
      </c>
      <c r="AL48" s="15">
        <f t="shared" si="6"/>
        <v>1.6455588249600002</v>
      </c>
      <c r="AP48" s="8">
        <v>40</v>
      </c>
      <c r="AQ48" s="15">
        <f t="shared" si="8"/>
        <v>314.92430912501692</v>
      </c>
    </row>
    <row r="49" spans="5:32" x14ac:dyDescent="0.25">
      <c r="E49" s="11">
        <v>40</v>
      </c>
      <c r="F49" s="12">
        <f t="shared" si="7"/>
        <v>41.307806896551718</v>
      </c>
      <c r="V49" s="8">
        <v>33</v>
      </c>
      <c r="W49" s="15">
        <f t="shared" si="14"/>
        <v>0.77448324871005292</v>
      </c>
      <c r="AE49" s="8">
        <f t="shared" si="15"/>
        <v>37</v>
      </c>
      <c r="AF49" s="15">
        <f t="shared" si="9"/>
        <v>6.0563391349621618</v>
      </c>
    </row>
    <row r="50" spans="5:32" x14ac:dyDescent="0.25">
      <c r="V50" s="8">
        <v>34</v>
      </c>
      <c r="W50" s="15">
        <f t="shared" si="14"/>
        <v>0.75170432963034539</v>
      </c>
      <c r="AE50" s="8">
        <f t="shared" si="15"/>
        <v>38</v>
      </c>
      <c r="AF50" s="15">
        <f t="shared" si="9"/>
        <v>5.896961789305263</v>
      </c>
    </row>
    <row r="51" spans="5:32" x14ac:dyDescent="0.25">
      <c r="V51" s="8">
        <v>35</v>
      </c>
      <c r="W51" s="15">
        <f t="shared" si="14"/>
        <v>0.73022706306947838</v>
      </c>
      <c r="AE51" s="8">
        <f t="shared" si="15"/>
        <v>39</v>
      </c>
      <c r="AF51" s="15">
        <f t="shared" si="9"/>
        <v>5.7457576408615383</v>
      </c>
    </row>
    <row r="52" spans="5:32" x14ac:dyDescent="0.25">
      <c r="V52" s="8">
        <v>36</v>
      </c>
      <c r="W52" s="15">
        <f t="shared" si="14"/>
        <v>0.70994297798421513</v>
      </c>
      <c r="AE52" s="8">
        <f t="shared" si="15"/>
        <v>40</v>
      </c>
      <c r="AF52" s="15">
        <f t="shared" si="9"/>
        <v>5.6021136998399994</v>
      </c>
    </row>
    <row r="53" spans="5:32" x14ac:dyDescent="0.25">
      <c r="V53" s="8">
        <v>37</v>
      </c>
      <c r="W53" s="15">
        <f t="shared" si="14"/>
        <v>0.69075532993058775</v>
      </c>
    </row>
    <row r="54" spans="5:32" x14ac:dyDescent="0.25">
      <c r="V54" s="8">
        <v>38</v>
      </c>
      <c r="W54" s="15">
        <f t="shared" si="14"/>
        <v>0.67257755809030906</v>
      </c>
    </row>
    <row r="55" spans="5:32" x14ac:dyDescent="0.25">
      <c r="V55" s="8">
        <v>39</v>
      </c>
      <c r="W55" s="15">
        <f t="shared" si="14"/>
        <v>0.65533197967773704</v>
      </c>
    </row>
    <row r="56" spans="5:32" x14ac:dyDescent="0.25">
      <c r="V56" s="8">
        <v>40</v>
      </c>
      <c r="W56" s="15">
        <f t="shared" si="14"/>
        <v>0.63894868018579365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FA64-E213-43CD-92D3-FF459880D40F}">
  <sheetPr codeName="Лист7"/>
  <dimension ref="A1:AS56"/>
  <sheetViews>
    <sheetView topLeftCell="V1" workbookViewId="0">
      <selection activeCell="B10" sqref="B10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2144.2049999999999</v>
      </c>
    </row>
    <row r="3" spans="1:45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1914.7482783620208</v>
      </c>
    </row>
    <row r="4" spans="1:45" x14ac:dyDescent="0.25">
      <c r="A4" s="1" t="s">
        <v>8</v>
      </c>
      <c r="B4" s="2">
        <v>0.75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4.2539999999999996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2.7225599999999996</v>
      </c>
      <c r="P5" s="14" t="s">
        <v>28</v>
      </c>
      <c r="Q5" s="9">
        <f>F2*F3*F5*Q2*B1*B7/Q3</f>
        <v>612.63952640000002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6.4281600000000001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680.94915254237287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6" t="s">
        <v>18</v>
      </c>
      <c r="M7" s="8">
        <v>1</v>
      </c>
      <c r="N7" s="15">
        <f>M7*$N$4</f>
        <v>4.2539999999999996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540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2.7225599999999996</v>
      </c>
      <c r="M8" s="8">
        <v>2</v>
      </c>
      <c r="N8" s="15">
        <f t="shared" ref="N8:N46" si="0">M8*$N$4</f>
        <v>8.5079999999999991</v>
      </c>
      <c r="P8" s="8">
        <v>1</v>
      </c>
      <c r="Q8" s="15">
        <f>$Q$5/P8</f>
        <v>612.63952640000002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229.45672163797914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5.4451199999999993</v>
      </c>
      <c r="M9" s="8">
        <v>3</v>
      </c>
      <c r="N9" s="15">
        <f t="shared" si="0"/>
        <v>12.761999999999999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41</v>
      </c>
      <c r="W9" s="8">
        <v>300</v>
      </c>
      <c r="X9" s="8">
        <f>'a_r=0.5'!X9</f>
        <v>20</v>
      </c>
      <c r="Y9" s="8">
        <v>500</v>
      </c>
      <c r="Z9" t="s">
        <v>45</v>
      </c>
      <c r="AB9" s="8">
        <v>1</v>
      </c>
      <c r="AC9" s="15">
        <f>$AC$6/AB9</f>
        <v>680.94915254237287</v>
      </c>
      <c r="AE9" s="4" t="s">
        <v>60</v>
      </c>
      <c r="AF9" s="2">
        <f>B1*J3*F5/(10^3*AF2*AF3)</f>
        <v>8.7121919999999999</v>
      </c>
      <c r="AH9" s="8">
        <v>1</v>
      </c>
      <c r="AI9" s="15">
        <f>$AI$6*$AF$9/AH9</f>
        <v>27.0984019968</v>
      </c>
      <c r="AK9" s="8">
        <v>1</v>
      </c>
      <c r="AL9" s="15">
        <f>$AL$6*$AF$9/AK9</f>
        <v>65.822352998400007</v>
      </c>
      <c r="AP9" s="8">
        <v>1</v>
      </c>
      <c r="AQ9" s="15">
        <f>F10+J8+N7+Q8+T9+W17+AC9+AF13+AI9+AL9</f>
        <v>1650.5893443110185</v>
      </c>
    </row>
    <row r="10" spans="1:45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8.1676799999999989</v>
      </c>
      <c r="M10" s="8">
        <v>4</v>
      </c>
      <c r="N10" s="15">
        <f t="shared" si="0"/>
        <v>17.015999999999998</v>
      </c>
      <c r="P10" s="8">
        <v>3</v>
      </c>
      <c r="Q10" s="15">
        <f t="shared" si="2"/>
        <v>204.21317546666668</v>
      </c>
      <c r="S10" s="8">
        <v>2</v>
      </c>
      <c r="T10" s="15">
        <f t="shared" ref="T10:T48" si="3">$T$6/S10</f>
        <v>3.21408</v>
      </c>
      <c r="AB10" s="8">
        <v>2</v>
      </c>
      <c r="AC10" s="15">
        <f t="shared" ref="AC10:AC48" si="4">$AC$6/AB10</f>
        <v>340.47457627118644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13.5492009984</v>
      </c>
      <c r="AK10" s="8">
        <v>2</v>
      </c>
      <c r="AL10" s="15">
        <f t="shared" ref="AL10:AL48" si="6">$AL$6*$AF$9/AK10</f>
        <v>32.911176499200003</v>
      </c>
      <c r="AP10" s="8">
        <v>2</v>
      </c>
      <c r="AQ10" s="15">
        <f>F11+J9+N8+Q9+T10+W18+AC10+AF14+AI10+AL10</f>
        <v>837.3085549141299</v>
      </c>
    </row>
    <row r="11" spans="1:45" x14ac:dyDescent="0.25">
      <c r="A11" s="4"/>
      <c r="B11" s="3"/>
      <c r="E11" s="11">
        <v>2</v>
      </c>
      <c r="F11" s="12">
        <f t="shared" ref="F11:F49" si="7">E11*$F$7</f>
        <v>2.0653903448275859</v>
      </c>
      <c r="I11" s="8">
        <v>4</v>
      </c>
      <c r="J11" s="15">
        <f t="shared" si="1"/>
        <v>10.890239999999999</v>
      </c>
      <c r="M11" s="8">
        <v>5</v>
      </c>
      <c r="N11" s="15">
        <f t="shared" si="0"/>
        <v>21.269999999999996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226.98305084745763</v>
      </c>
      <c r="AH11" s="8">
        <v>3</v>
      </c>
      <c r="AI11" s="15">
        <f t="shared" si="5"/>
        <v>9.0328006655999999</v>
      </c>
      <c r="AK11" s="8">
        <v>3</v>
      </c>
      <c r="AL11" s="15">
        <f t="shared" si="6"/>
        <v>21.940784332800003</v>
      </c>
      <c r="AP11" s="8">
        <v>3</v>
      </c>
      <c r="AQ11" s="15">
        <f t="shared" ref="AQ11:AQ48" si="8">F12+J10+N9+Q10+T11+W19+AC11+AF15+AI11+AL11</f>
        <v>571.55446189677627</v>
      </c>
    </row>
    <row r="12" spans="1:45" x14ac:dyDescent="0.25">
      <c r="E12" s="11">
        <v>3</v>
      </c>
      <c r="F12" s="12">
        <f t="shared" si="7"/>
        <v>3.0980855172413788</v>
      </c>
      <c r="I12" s="8">
        <v>5</v>
      </c>
      <c r="J12" s="15">
        <f t="shared" si="1"/>
        <v>13.612799999999998</v>
      </c>
      <c r="M12" s="8">
        <v>6</v>
      </c>
      <c r="N12" s="15">
        <f t="shared" si="0"/>
        <v>25.523999999999997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  <c r="AE12" s="11" t="s">
        <v>17</v>
      </c>
      <c r="AF12" s="11" t="s">
        <v>57</v>
      </c>
      <c r="AH12" s="8">
        <v>4</v>
      </c>
      <c r="AI12" s="15">
        <f t="shared" si="5"/>
        <v>6.7746004992</v>
      </c>
      <c r="AK12" s="8">
        <v>4</v>
      </c>
      <c r="AL12" s="15">
        <f t="shared" si="6"/>
        <v>16.455588249600002</v>
      </c>
      <c r="AP12" s="8">
        <v>4</v>
      </c>
      <c r="AQ12" s="15">
        <f t="shared" si="8"/>
        <v>442.68204297430634</v>
      </c>
    </row>
    <row r="13" spans="1:45" ht="15.75" customHeight="1" x14ac:dyDescent="0.25">
      <c r="E13" s="11">
        <v>4</v>
      </c>
      <c r="F13" s="12">
        <f t="shared" si="7"/>
        <v>4.1307806896551718</v>
      </c>
      <c r="I13" s="8">
        <v>6</v>
      </c>
      <c r="J13" s="15">
        <f t="shared" si="1"/>
        <v>16.335359999999998</v>
      </c>
      <c r="M13" s="8">
        <v>7</v>
      </c>
      <c r="N13" s="15">
        <f t="shared" si="0"/>
        <v>29.777999999999999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  <c r="AE13" s="8">
        <v>1</v>
      </c>
      <c r="AF13" s="15">
        <f>$AF$9*$AF$10/AE13</f>
        <v>224.08454799359998</v>
      </c>
      <c r="AH13" s="8">
        <v>5</v>
      </c>
      <c r="AI13" s="15">
        <f t="shared" si="5"/>
        <v>5.4196803993599998</v>
      </c>
      <c r="AK13" s="8">
        <v>5</v>
      </c>
      <c r="AL13" s="15">
        <f t="shared" si="6"/>
        <v>13.164470599680001</v>
      </c>
      <c r="AP13" s="8">
        <v>5</v>
      </c>
      <c r="AQ13" s="15">
        <f>F14+J12+N11+Q12+T13+W21+AC13+AF17+AI13+AL13</f>
        <v>368.56229368978984</v>
      </c>
    </row>
    <row r="14" spans="1:45" x14ac:dyDescent="0.25">
      <c r="E14" s="11">
        <v>5</v>
      </c>
      <c r="F14" s="12">
        <f t="shared" si="7"/>
        <v>5.1634758620689647</v>
      </c>
      <c r="I14" s="8">
        <v>7</v>
      </c>
      <c r="J14" s="15">
        <f t="shared" si="1"/>
        <v>19.057919999999996</v>
      </c>
      <c r="M14" s="8">
        <v>8</v>
      </c>
      <c r="N14" s="15">
        <f t="shared" si="0"/>
        <v>34.031999999999996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51</v>
      </c>
      <c r="W14" s="9">
        <f>V12+W12+X12</f>
        <v>25.557947207431745</v>
      </c>
      <c r="AB14" s="8">
        <v>6</v>
      </c>
      <c r="AC14" s="15">
        <f t="shared" si="4"/>
        <v>113.49152542372882</v>
      </c>
      <c r="AE14" s="8">
        <f>AE13+1</f>
        <v>2</v>
      </c>
      <c r="AF14" s="15">
        <f t="shared" ref="AF14:AF52" si="9">$AF$9*$AF$10/AE14</f>
        <v>112.04227399679999</v>
      </c>
      <c r="AH14" s="8">
        <v>6</v>
      </c>
      <c r="AI14" s="15">
        <f t="shared" si="5"/>
        <v>4.5164003328</v>
      </c>
      <c r="AK14" s="8">
        <v>6</v>
      </c>
      <c r="AL14" s="15">
        <f t="shared" si="6"/>
        <v>10.970392166400002</v>
      </c>
      <c r="AP14" s="8">
        <v>6</v>
      </c>
      <c r="AQ14" s="15">
        <f t="shared" si="8"/>
        <v>321.81887922425022</v>
      </c>
    </row>
    <row r="15" spans="1:45" x14ac:dyDescent="0.25">
      <c r="E15" s="11">
        <v>6</v>
      </c>
      <c r="F15" s="12">
        <f t="shared" si="7"/>
        <v>6.1961710344827576</v>
      </c>
      <c r="I15" s="8">
        <v>8</v>
      </c>
      <c r="J15" s="15">
        <f t="shared" si="1"/>
        <v>21.780479999999997</v>
      </c>
      <c r="M15" s="8">
        <v>9</v>
      </c>
      <c r="N15" s="15">
        <f t="shared" si="0"/>
        <v>38.285999999999994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  <c r="AE15" s="8">
        <f t="shared" ref="AE15:AE52" si="10">AE14+1</f>
        <v>3</v>
      </c>
      <c r="AF15" s="15">
        <f t="shared" si="9"/>
        <v>74.69484933119999</v>
      </c>
      <c r="AH15" s="8">
        <v>7</v>
      </c>
      <c r="AI15" s="15">
        <f t="shared" si="5"/>
        <v>3.8712002852571428</v>
      </c>
      <c r="AK15" s="8">
        <v>7</v>
      </c>
      <c r="AL15" s="15">
        <f t="shared" si="6"/>
        <v>9.403193285485715</v>
      </c>
      <c r="AP15" s="8">
        <v>7</v>
      </c>
      <c r="AQ15" s="15">
        <f t="shared" si="8"/>
        <v>290.71908465526866</v>
      </c>
    </row>
    <row r="16" spans="1:45" x14ac:dyDescent="0.25">
      <c r="E16" s="11">
        <v>7</v>
      </c>
      <c r="F16" s="12">
        <f t="shared" si="7"/>
        <v>7.2288662068965506</v>
      </c>
      <c r="I16" s="8">
        <v>9</v>
      </c>
      <c r="J16" s="15">
        <f t="shared" si="1"/>
        <v>24.503039999999999</v>
      </c>
      <c r="M16" s="8">
        <v>10</v>
      </c>
      <c r="N16" s="15">
        <f t="shared" si="0"/>
        <v>42.539999999999992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34</v>
      </c>
      <c r="AB16" s="8">
        <v>8</v>
      </c>
      <c r="AC16" s="15">
        <f t="shared" si="4"/>
        <v>85.118644067796609</v>
      </c>
      <c r="AE16" s="8">
        <f t="shared" si="10"/>
        <v>4</v>
      </c>
      <c r="AF16" s="15">
        <f t="shared" si="9"/>
        <v>56.021136998399996</v>
      </c>
      <c r="AH16" s="8">
        <v>8</v>
      </c>
      <c r="AI16" s="15">
        <f t="shared" si="5"/>
        <v>3.3873002496</v>
      </c>
      <c r="AK16" s="8">
        <v>8</v>
      </c>
      <c r="AL16" s="15">
        <f t="shared" si="6"/>
        <v>8.2277941248000008</v>
      </c>
      <c r="AP16" s="8">
        <v>8</v>
      </c>
      <c r="AQ16" s="15">
        <f t="shared" si="8"/>
        <v>269.39655252163595</v>
      </c>
    </row>
    <row r="17" spans="5:43" x14ac:dyDescent="0.25">
      <c r="E17" s="11">
        <v>8</v>
      </c>
      <c r="F17" s="12">
        <f t="shared" si="7"/>
        <v>8.2615613793103435</v>
      </c>
      <c r="I17" s="8">
        <v>10</v>
      </c>
      <c r="J17" s="15">
        <f t="shared" si="1"/>
        <v>27.225599999999996</v>
      </c>
      <c r="M17" s="8">
        <v>11</v>
      </c>
      <c r="N17" s="15">
        <f t="shared" si="0"/>
        <v>46.793999999999997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  <c r="AE17" s="8">
        <f t="shared" si="10"/>
        <v>5</v>
      </c>
      <c r="AF17" s="15">
        <f t="shared" si="9"/>
        <v>44.816909598719995</v>
      </c>
      <c r="AH17" s="8">
        <v>9</v>
      </c>
      <c r="AI17" s="15">
        <f t="shared" si="5"/>
        <v>3.0109335551999998</v>
      </c>
      <c r="AK17" s="8">
        <v>9</v>
      </c>
      <c r="AL17" s="15">
        <f t="shared" si="6"/>
        <v>7.3135947776000005</v>
      </c>
      <c r="AP17" s="8">
        <v>9</v>
      </c>
      <c r="AQ17" s="15">
        <f t="shared" si="8"/>
        <v>254.59219534490242</v>
      </c>
    </row>
    <row r="18" spans="5:43" x14ac:dyDescent="0.25">
      <c r="E18" s="11">
        <v>9</v>
      </c>
      <c r="F18" s="12">
        <f t="shared" si="7"/>
        <v>9.2942565517241356</v>
      </c>
      <c r="I18" s="8">
        <v>11</v>
      </c>
      <c r="J18" s="15">
        <f t="shared" si="1"/>
        <v>29.948159999999994</v>
      </c>
      <c r="M18" s="8">
        <v>12</v>
      </c>
      <c r="N18" s="15">
        <f t="shared" si="0"/>
        <v>51.047999999999995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11">$W$14/V18</f>
        <v>12.778973603715873</v>
      </c>
      <c r="AB18" s="8">
        <v>10</v>
      </c>
      <c r="AC18" s="15">
        <f t="shared" si="4"/>
        <v>68.094915254237293</v>
      </c>
      <c r="AE18" s="8">
        <f t="shared" si="10"/>
        <v>6</v>
      </c>
      <c r="AF18" s="15">
        <f t="shared" si="9"/>
        <v>37.347424665599995</v>
      </c>
      <c r="AH18" s="8">
        <v>10</v>
      </c>
      <c r="AI18" s="15">
        <f t="shared" si="5"/>
        <v>2.7098401996799999</v>
      </c>
      <c r="AK18" s="8">
        <v>10</v>
      </c>
      <c r="AL18" s="15">
        <f t="shared" si="6"/>
        <v>6.5822352998400007</v>
      </c>
      <c r="AP18" s="8">
        <v>10</v>
      </c>
      <c r="AQ18" s="15">
        <f t="shared" si="8"/>
        <v>244.35056063799837</v>
      </c>
    </row>
    <row r="19" spans="5:43" x14ac:dyDescent="0.25">
      <c r="E19" s="11">
        <v>10</v>
      </c>
      <c r="F19" s="12">
        <f t="shared" si="7"/>
        <v>10.326951724137929</v>
      </c>
      <c r="I19" s="8">
        <v>12</v>
      </c>
      <c r="J19" s="15">
        <f>I19*$J$5</f>
        <v>32.670719999999996</v>
      </c>
      <c r="M19" s="8">
        <v>13</v>
      </c>
      <c r="N19" s="15">
        <f t="shared" si="0"/>
        <v>55.301999999999992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11"/>
        <v>8.5193157358105811</v>
      </c>
      <c r="AB19" s="8">
        <v>11</v>
      </c>
      <c r="AC19" s="15">
        <f t="shared" si="4"/>
        <v>61.90446841294299</v>
      </c>
      <c r="AE19" s="8">
        <f t="shared" si="10"/>
        <v>7</v>
      </c>
      <c r="AF19" s="15">
        <f t="shared" si="9"/>
        <v>32.012078284799998</v>
      </c>
      <c r="AH19" s="8">
        <v>11</v>
      </c>
      <c r="AI19" s="15">
        <f t="shared" si="5"/>
        <v>2.4634910906181817</v>
      </c>
      <c r="AK19" s="8">
        <v>11</v>
      </c>
      <c r="AL19" s="15">
        <f t="shared" si="6"/>
        <v>5.9838502725818188</v>
      </c>
      <c r="AP19" s="8">
        <v>11</v>
      </c>
      <c r="AQ19" s="15">
        <f t="shared" si="8"/>
        <v>237.4272695455158</v>
      </c>
    </row>
    <row r="20" spans="5:43" x14ac:dyDescent="0.25">
      <c r="E20" s="11">
        <v>11</v>
      </c>
      <c r="F20" s="12">
        <f t="shared" si="7"/>
        <v>11.359646896551723</v>
      </c>
      <c r="I20" s="8">
        <v>13</v>
      </c>
      <c r="J20" s="15">
        <f t="shared" si="1"/>
        <v>35.393279999999997</v>
      </c>
      <c r="M20" s="8">
        <v>14</v>
      </c>
      <c r="N20" s="15">
        <f t="shared" si="0"/>
        <v>59.555999999999997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11"/>
        <v>6.3894868018579363</v>
      </c>
      <c r="AB20" s="8">
        <v>12</v>
      </c>
      <c r="AC20" s="15">
        <f t="shared" si="4"/>
        <v>56.745762711864408</v>
      </c>
      <c r="AE20" s="8">
        <f t="shared" si="10"/>
        <v>8</v>
      </c>
      <c r="AF20" s="15">
        <f t="shared" si="9"/>
        <v>28.010568499199998</v>
      </c>
      <c r="AH20" s="8">
        <v>12</v>
      </c>
      <c r="AI20" s="15">
        <f t="shared" si="5"/>
        <v>2.2582001664</v>
      </c>
      <c r="AK20" s="8">
        <v>12</v>
      </c>
      <c r="AL20" s="15">
        <f t="shared" si="6"/>
        <v>5.4851960832000008</v>
      </c>
      <c r="AP20" s="8">
        <v>12</v>
      </c>
      <c r="AQ20" s="15">
        <f t="shared" si="8"/>
        <v>232.99273616384926</v>
      </c>
    </row>
    <row r="21" spans="5:43" x14ac:dyDescent="0.25">
      <c r="E21" s="11">
        <v>12</v>
      </c>
      <c r="F21" s="12">
        <f t="shared" si="7"/>
        <v>12.392342068965515</v>
      </c>
      <c r="I21" s="8">
        <v>14</v>
      </c>
      <c r="J21" s="15">
        <f t="shared" si="1"/>
        <v>38.115839999999992</v>
      </c>
      <c r="M21" s="8">
        <v>15</v>
      </c>
      <c r="N21" s="15">
        <f t="shared" si="0"/>
        <v>63.809999999999995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11"/>
        <v>5.1115894414863492</v>
      </c>
      <c r="AB21" s="8">
        <v>13</v>
      </c>
      <c r="AC21" s="15">
        <f t="shared" si="4"/>
        <v>52.380704041720989</v>
      </c>
      <c r="AE21" s="8">
        <f t="shared" si="10"/>
        <v>9</v>
      </c>
      <c r="AF21" s="15">
        <f t="shared" si="9"/>
        <v>24.898283110399998</v>
      </c>
      <c r="AH21" s="8">
        <v>13</v>
      </c>
      <c r="AI21" s="15">
        <f t="shared" si="5"/>
        <v>2.0844924612923075</v>
      </c>
      <c r="AK21" s="8">
        <v>13</v>
      </c>
      <c r="AL21" s="15">
        <f t="shared" si="6"/>
        <v>5.0632579229538468</v>
      </c>
      <c r="AP21" s="8">
        <v>13</v>
      </c>
      <c r="AQ21" s="15">
        <f t="shared" si="8"/>
        <v>230.47263179050273</v>
      </c>
    </row>
    <row r="22" spans="5:43" x14ac:dyDescent="0.25">
      <c r="E22" s="11">
        <v>13</v>
      </c>
      <c r="F22" s="12">
        <f t="shared" si="7"/>
        <v>13.425037241379307</v>
      </c>
      <c r="I22" s="8">
        <v>15</v>
      </c>
      <c r="J22" s="15">
        <f t="shared" si="1"/>
        <v>40.838399999999993</v>
      </c>
      <c r="M22" s="8">
        <v>16</v>
      </c>
      <c r="N22" s="15">
        <f t="shared" si="0"/>
        <v>68.063999999999993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11"/>
        <v>4.2596578679052906</v>
      </c>
      <c r="AB22" s="8">
        <v>14</v>
      </c>
      <c r="AC22" s="15">
        <f t="shared" si="4"/>
        <v>48.639225181598064</v>
      </c>
      <c r="AE22" s="8">
        <f t="shared" si="10"/>
        <v>10</v>
      </c>
      <c r="AF22" s="15">
        <f t="shared" si="9"/>
        <v>22.408454799359998</v>
      </c>
      <c r="AH22" s="8">
        <v>14</v>
      </c>
      <c r="AI22" s="15">
        <f t="shared" si="5"/>
        <v>1.9356001426285714</v>
      </c>
      <c r="AK22" s="8">
        <v>14</v>
      </c>
      <c r="AL22" s="15">
        <f t="shared" si="6"/>
        <v>4.7015966427428575</v>
      </c>
      <c r="AP22" s="8">
        <v>14</v>
      </c>
      <c r="AQ22" s="15">
        <f t="shared" si="8"/>
        <v>229.45672163797914</v>
      </c>
    </row>
    <row r="23" spans="5:43" x14ac:dyDescent="0.25">
      <c r="E23" s="11">
        <v>14</v>
      </c>
      <c r="F23" s="12">
        <f t="shared" si="7"/>
        <v>14.457732413793101</v>
      </c>
      <c r="I23" s="8">
        <v>16</v>
      </c>
      <c r="J23" s="15">
        <f t="shared" si="1"/>
        <v>43.560959999999994</v>
      </c>
      <c r="M23" s="8">
        <v>17</v>
      </c>
      <c r="N23" s="15">
        <f t="shared" si="0"/>
        <v>72.317999999999998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11"/>
        <v>3.6511353153473922</v>
      </c>
      <c r="AB23" s="8">
        <v>15</v>
      </c>
      <c r="AC23" s="15">
        <f t="shared" si="4"/>
        <v>45.396610169491524</v>
      </c>
      <c r="AE23" s="8">
        <f t="shared" si="10"/>
        <v>11</v>
      </c>
      <c r="AF23" s="15">
        <f t="shared" si="9"/>
        <v>20.371322544872726</v>
      </c>
      <c r="AH23" s="8">
        <v>15</v>
      </c>
      <c r="AI23" s="15">
        <f t="shared" si="5"/>
        <v>1.8065601331200001</v>
      </c>
      <c r="AK23" s="8">
        <v>15</v>
      </c>
      <c r="AL23" s="15">
        <f t="shared" si="6"/>
        <v>4.3881568665600001</v>
      </c>
      <c r="AP23" s="8">
        <v>15</v>
      </c>
      <c r="AQ23" s="15">
        <f t="shared" si="8"/>
        <v>229.64416686211385</v>
      </c>
    </row>
    <row r="24" spans="5:43" x14ac:dyDescent="0.25">
      <c r="E24" s="11">
        <v>15</v>
      </c>
      <c r="F24" s="12">
        <f t="shared" si="7"/>
        <v>15.490427586206895</v>
      </c>
      <c r="I24" s="8">
        <v>17</v>
      </c>
      <c r="J24" s="15">
        <f t="shared" si="1"/>
        <v>46.283519999999996</v>
      </c>
      <c r="M24" s="8">
        <v>18</v>
      </c>
      <c r="N24" s="15">
        <f t="shared" si="0"/>
        <v>76.571999999999989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11"/>
        <v>3.1947434009289681</v>
      </c>
      <c r="AB24" s="8">
        <v>16</v>
      </c>
      <c r="AC24" s="15">
        <f t="shared" si="4"/>
        <v>42.559322033898304</v>
      </c>
      <c r="AE24" s="8">
        <f t="shared" si="10"/>
        <v>12</v>
      </c>
      <c r="AF24" s="15">
        <f t="shared" si="9"/>
        <v>18.673712332799997</v>
      </c>
      <c r="AH24" s="8">
        <v>16</v>
      </c>
      <c r="AI24" s="15">
        <f t="shared" si="5"/>
        <v>1.6936501248</v>
      </c>
      <c r="AK24" s="8">
        <v>16</v>
      </c>
      <c r="AL24" s="15">
        <f t="shared" si="6"/>
        <v>4.1138970624000004</v>
      </c>
      <c r="AP24" s="8">
        <v>16</v>
      </c>
      <c r="AQ24" s="15">
        <f t="shared" si="8"/>
        <v>230.80933832978349</v>
      </c>
    </row>
    <row r="25" spans="5:43" x14ac:dyDescent="0.25">
      <c r="E25" s="11">
        <v>16</v>
      </c>
      <c r="F25" s="12">
        <f t="shared" si="7"/>
        <v>16.523122758620687</v>
      </c>
      <c r="I25" s="8">
        <v>18</v>
      </c>
      <c r="J25" s="15">
        <f t="shared" si="1"/>
        <v>49.006079999999997</v>
      </c>
      <c r="M25" s="8">
        <v>19</v>
      </c>
      <c r="N25" s="15">
        <f t="shared" si="0"/>
        <v>80.825999999999993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11"/>
        <v>2.8397719119368605</v>
      </c>
      <c r="AB25" s="8">
        <v>17</v>
      </c>
      <c r="AC25" s="15">
        <f t="shared" si="4"/>
        <v>40.055832502492521</v>
      </c>
      <c r="AE25" s="8">
        <f t="shared" si="10"/>
        <v>13</v>
      </c>
      <c r="AF25" s="15">
        <f t="shared" si="9"/>
        <v>17.237272922584616</v>
      </c>
      <c r="AH25" s="8">
        <v>17</v>
      </c>
      <c r="AI25" s="15">
        <f t="shared" si="5"/>
        <v>1.5940236468705882</v>
      </c>
      <c r="AK25" s="8">
        <v>17</v>
      </c>
      <c r="AL25" s="15">
        <f t="shared" si="6"/>
        <v>3.8719031175529417</v>
      </c>
      <c r="AP25" s="8">
        <v>17</v>
      </c>
      <c r="AQ25" s="15">
        <f t="shared" si="8"/>
        <v>232.77969611565825</v>
      </c>
    </row>
    <row r="26" spans="5:43" x14ac:dyDescent="0.25">
      <c r="E26" s="11">
        <v>17</v>
      </c>
      <c r="F26" s="12">
        <f t="shared" si="7"/>
        <v>17.555817931034479</v>
      </c>
      <c r="I26" s="8">
        <v>19</v>
      </c>
      <c r="J26" s="15">
        <f t="shared" si="1"/>
        <v>51.728639999999992</v>
      </c>
      <c r="M26" s="8">
        <v>20</v>
      </c>
      <c r="N26" s="15">
        <f t="shared" si="0"/>
        <v>85.079999999999984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11"/>
        <v>2.5557947207431746</v>
      </c>
      <c r="AB26" s="8">
        <v>18</v>
      </c>
      <c r="AC26" s="15">
        <f t="shared" si="4"/>
        <v>37.83050847457627</v>
      </c>
      <c r="AE26" s="8">
        <f t="shared" si="10"/>
        <v>14</v>
      </c>
      <c r="AF26" s="15">
        <f t="shared" si="9"/>
        <v>16.006039142399999</v>
      </c>
      <c r="AH26" s="8">
        <v>18</v>
      </c>
      <c r="AI26" s="15">
        <f t="shared" si="5"/>
        <v>1.5054667775999999</v>
      </c>
      <c r="AK26" s="8">
        <v>18</v>
      </c>
      <c r="AL26" s="15">
        <f t="shared" si="6"/>
        <v>3.6567973888000003</v>
      </c>
      <c r="AP26" s="8">
        <v>18</v>
      </c>
      <c r="AQ26" s="15">
        <f t="shared" si="8"/>
        <v>235.42104250003734</v>
      </c>
    </row>
    <row r="27" spans="5:43" x14ac:dyDescent="0.25">
      <c r="E27" s="11">
        <v>18</v>
      </c>
      <c r="F27" s="12">
        <f t="shared" si="7"/>
        <v>18.588513103448271</v>
      </c>
      <c r="I27" s="8">
        <v>20</v>
      </c>
      <c r="J27" s="15">
        <f t="shared" si="1"/>
        <v>54.451199999999993</v>
      </c>
      <c r="M27" s="8">
        <v>21</v>
      </c>
      <c r="N27" s="15">
        <f t="shared" si="0"/>
        <v>89.333999999999989</v>
      </c>
      <c r="P27" s="8">
        <v>20</v>
      </c>
      <c r="Q27" s="15">
        <f t="shared" ref="Q27:Q47" si="12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11"/>
        <v>2.3234497461301586</v>
      </c>
      <c r="AB27" s="8">
        <v>19</v>
      </c>
      <c r="AC27" s="15">
        <f t="shared" si="4"/>
        <v>35.839429081177521</v>
      </c>
      <c r="AE27" s="8">
        <f t="shared" si="10"/>
        <v>15</v>
      </c>
      <c r="AF27" s="15">
        <f t="shared" si="9"/>
        <v>14.938969866239999</v>
      </c>
      <c r="AH27" s="8">
        <v>19</v>
      </c>
      <c r="AI27" s="15">
        <f t="shared" si="5"/>
        <v>1.4262316840421052</v>
      </c>
      <c r="AK27" s="8">
        <v>19</v>
      </c>
      <c r="AL27" s="15">
        <f t="shared" si="6"/>
        <v>3.4643343683368424</v>
      </c>
      <c r="AP27" s="8">
        <v>19</v>
      </c>
      <c r="AQ27" s="15">
        <f t="shared" si="8"/>
        <v>238.62743191473598</v>
      </c>
    </row>
    <row r="28" spans="5:43" x14ac:dyDescent="0.25">
      <c r="E28" s="11">
        <v>19</v>
      </c>
      <c r="F28" s="12">
        <f t="shared" si="7"/>
        <v>19.621208275862067</v>
      </c>
      <c r="I28" s="8">
        <v>21</v>
      </c>
      <c r="J28" s="15">
        <f t="shared" si="1"/>
        <v>57.173759999999994</v>
      </c>
      <c r="M28" s="8">
        <v>22</v>
      </c>
      <c r="N28" s="15">
        <f t="shared" si="0"/>
        <v>93.587999999999994</v>
      </c>
      <c r="P28" s="8">
        <v>21</v>
      </c>
      <c r="Q28" s="15">
        <f t="shared" si="12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11"/>
        <v>2.1298289339526453</v>
      </c>
      <c r="AB28" s="8">
        <v>20</v>
      </c>
      <c r="AC28" s="15">
        <f t="shared" si="4"/>
        <v>34.047457627118646</v>
      </c>
      <c r="AE28" s="8">
        <f>AE27+1</f>
        <v>16</v>
      </c>
      <c r="AF28" s="15">
        <f t="shared" si="9"/>
        <v>14.005284249599999</v>
      </c>
      <c r="AH28" s="8">
        <v>20</v>
      </c>
      <c r="AI28" s="15">
        <f t="shared" si="5"/>
        <v>1.3549200998399999</v>
      </c>
      <c r="AK28" s="8">
        <v>20</v>
      </c>
      <c r="AL28" s="15">
        <f t="shared" si="6"/>
        <v>3.2911176499200003</v>
      </c>
      <c r="AP28" s="8">
        <v>20</v>
      </c>
      <c r="AQ28" s="15">
        <f t="shared" si="8"/>
        <v>242.31410790520607</v>
      </c>
    </row>
    <row r="29" spans="5:43" x14ac:dyDescent="0.25">
      <c r="E29" s="11">
        <v>20</v>
      </c>
      <c r="F29" s="12">
        <f t="shared" si="7"/>
        <v>20.653903448275859</v>
      </c>
      <c r="I29" s="8">
        <v>22</v>
      </c>
      <c r="J29" s="15">
        <f t="shared" si="1"/>
        <v>59.896319999999989</v>
      </c>
      <c r="M29" s="8">
        <v>23</v>
      </c>
      <c r="N29" s="15">
        <f t="shared" si="0"/>
        <v>97.841999999999985</v>
      </c>
      <c r="P29" s="8">
        <v>22</v>
      </c>
      <c r="Q29" s="15">
        <f t="shared" si="12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11"/>
        <v>1.9659959390332111</v>
      </c>
      <c r="AB29" s="8">
        <v>21</v>
      </c>
      <c r="AC29" s="15">
        <f t="shared" si="4"/>
        <v>32.426150121065376</v>
      </c>
      <c r="AE29" s="8">
        <f t="shared" si="10"/>
        <v>17</v>
      </c>
      <c r="AF29" s="15">
        <f t="shared" si="9"/>
        <v>13.181443999623529</v>
      </c>
      <c r="AH29" s="8">
        <v>21</v>
      </c>
      <c r="AI29" s="15">
        <f t="shared" si="5"/>
        <v>1.2904000950857142</v>
      </c>
      <c r="AK29" s="8">
        <v>21</v>
      </c>
      <c r="AL29" s="15">
        <f t="shared" si="6"/>
        <v>3.1343977618285717</v>
      </c>
      <c r="AP29" s="8">
        <v>21</v>
      </c>
      <c r="AQ29" s="15">
        <f t="shared" si="8"/>
        <v>246.41245810348036</v>
      </c>
    </row>
    <row r="30" spans="5:43" x14ac:dyDescent="0.25">
      <c r="E30" s="11">
        <v>21</v>
      </c>
      <c r="F30" s="12">
        <f t="shared" si="7"/>
        <v>21.686598620689651</v>
      </c>
      <c r="I30" s="8">
        <v>23</v>
      </c>
      <c r="J30" s="15">
        <f t="shared" si="1"/>
        <v>62.61887999999999</v>
      </c>
      <c r="M30" s="8">
        <v>24</v>
      </c>
      <c r="N30" s="15">
        <f t="shared" si="0"/>
        <v>102.09599999999999</v>
      </c>
      <c r="P30" s="8">
        <v>23</v>
      </c>
      <c r="Q30" s="15">
        <f t="shared" si="12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11"/>
        <v>1.8255676576736961</v>
      </c>
      <c r="AB30" s="8">
        <v>22</v>
      </c>
      <c r="AC30" s="15">
        <f t="shared" si="4"/>
        <v>30.952234206471495</v>
      </c>
      <c r="AE30" s="8">
        <f t="shared" si="10"/>
        <v>18</v>
      </c>
      <c r="AF30" s="15">
        <f t="shared" si="9"/>
        <v>12.449141555199999</v>
      </c>
      <c r="AH30" s="8">
        <v>22</v>
      </c>
      <c r="AI30" s="15">
        <f t="shared" si="5"/>
        <v>1.2317455453090909</v>
      </c>
      <c r="AK30" s="8">
        <v>22</v>
      </c>
      <c r="AL30" s="15">
        <f t="shared" si="6"/>
        <v>2.9919251362909094</v>
      </c>
      <c r="AP30" s="8">
        <v>22</v>
      </c>
      <c r="AQ30" s="15">
        <f t="shared" si="8"/>
        <v>250.8663451175855</v>
      </c>
    </row>
    <row r="31" spans="5:43" x14ac:dyDescent="0.25">
      <c r="E31" s="11">
        <v>22</v>
      </c>
      <c r="F31" s="12">
        <f t="shared" si="7"/>
        <v>22.719293793103446</v>
      </c>
      <c r="I31" s="8">
        <v>24</v>
      </c>
      <c r="J31" s="15">
        <f t="shared" si="1"/>
        <v>65.341439999999992</v>
      </c>
      <c r="M31" s="8">
        <v>25</v>
      </c>
      <c r="N31" s="15">
        <f t="shared" si="0"/>
        <v>106.35</v>
      </c>
      <c r="P31" s="8">
        <v>24</v>
      </c>
      <c r="Q31" s="15">
        <f t="shared" si="12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11"/>
        <v>1.7038631471621164</v>
      </c>
      <c r="AB31" s="8">
        <v>23</v>
      </c>
      <c r="AC31" s="15">
        <f t="shared" si="4"/>
        <v>29.606484893146646</v>
      </c>
      <c r="AE31" s="8">
        <f t="shared" si="10"/>
        <v>19</v>
      </c>
      <c r="AF31" s="15">
        <f t="shared" si="9"/>
        <v>11.793923578610526</v>
      </c>
      <c r="AH31" s="8">
        <v>23</v>
      </c>
      <c r="AI31" s="15">
        <f t="shared" si="5"/>
        <v>1.1781913911652173</v>
      </c>
      <c r="AK31" s="8">
        <v>23</v>
      </c>
      <c r="AL31" s="15">
        <f t="shared" si="6"/>
        <v>2.8618414347130439</v>
      </c>
      <c r="AP31" s="8">
        <v>23</v>
      </c>
      <c r="AQ31" s="15">
        <f t="shared" si="8"/>
        <v>255.62939458023919</v>
      </c>
    </row>
    <row r="32" spans="5:43" x14ac:dyDescent="0.25">
      <c r="E32" s="11">
        <v>23</v>
      </c>
      <c r="F32" s="12">
        <f t="shared" si="7"/>
        <v>23.751988965517238</v>
      </c>
      <c r="I32" s="8">
        <v>25</v>
      </c>
      <c r="J32" s="15">
        <f t="shared" si="1"/>
        <v>68.063999999999993</v>
      </c>
      <c r="M32" s="8">
        <v>26</v>
      </c>
      <c r="N32" s="15">
        <f t="shared" si="0"/>
        <v>110.60399999999998</v>
      </c>
      <c r="P32" s="8">
        <v>25</v>
      </c>
      <c r="Q32" s="15">
        <f t="shared" si="12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11"/>
        <v>1.5973717004644841</v>
      </c>
      <c r="AB32" s="8">
        <v>24</v>
      </c>
      <c r="AC32" s="15">
        <f t="shared" si="4"/>
        <v>28.372881355932204</v>
      </c>
      <c r="AE32" s="8">
        <f t="shared" si="10"/>
        <v>20</v>
      </c>
      <c r="AF32" s="15">
        <f t="shared" si="9"/>
        <v>11.204227399679999</v>
      </c>
      <c r="AH32" s="8">
        <v>24</v>
      </c>
      <c r="AI32" s="15">
        <f t="shared" si="5"/>
        <v>1.1291000832</v>
      </c>
      <c r="AK32" s="8">
        <v>24</v>
      </c>
      <c r="AL32" s="15">
        <f t="shared" si="6"/>
        <v>2.7425980416000004</v>
      </c>
      <c r="AP32" s="8">
        <v>24</v>
      </c>
      <c r="AQ32" s="15">
        <f t="shared" si="8"/>
        <v>260.66296118537286</v>
      </c>
    </row>
    <row r="33" spans="5:43" x14ac:dyDescent="0.25">
      <c r="E33" s="11">
        <v>24</v>
      </c>
      <c r="F33" s="12">
        <f t="shared" si="7"/>
        <v>24.784684137931031</v>
      </c>
      <c r="I33" s="8">
        <v>26</v>
      </c>
      <c r="J33" s="15">
        <f t="shared" si="1"/>
        <v>70.786559999999994</v>
      </c>
      <c r="M33" s="8">
        <v>27</v>
      </c>
      <c r="N33" s="15">
        <f t="shared" si="0"/>
        <v>114.85799999999999</v>
      </c>
      <c r="P33" s="8">
        <v>26</v>
      </c>
      <c r="Q33" s="15">
        <f t="shared" si="12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11"/>
        <v>1.5034086592606908</v>
      </c>
      <c r="AB33" s="8">
        <v>25</v>
      </c>
      <c r="AC33" s="15">
        <f t="shared" si="4"/>
        <v>27.237966101694916</v>
      </c>
      <c r="AE33" s="8">
        <f t="shared" si="10"/>
        <v>21</v>
      </c>
      <c r="AF33" s="15">
        <f t="shared" si="9"/>
        <v>10.6706927616</v>
      </c>
      <c r="AH33" s="8">
        <v>25</v>
      </c>
      <c r="AI33" s="15">
        <f t="shared" si="5"/>
        <v>1.0839360798719999</v>
      </c>
      <c r="AK33" s="8">
        <v>25</v>
      </c>
      <c r="AL33" s="15">
        <f t="shared" si="6"/>
        <v>2.6328941199360001</v>
      </c>
      <c r="AP33" s="8">
        <v>25</v>
      </c>
      <c r="AQ33" s="15">
        <f t="shared" si="8"/>
        <v>265.93458287588902</v>
      </c>
    </row>
    <row r="34" spans="5:43" x14ac:dyDescent="0.25">
      <c r="E34" s="11">
        <v>25</v>
      </c>
      <c r="F34" s="12">
        <f t="shared" si="7"/>
        <v>25.817379310344823</v>
      </c>
      <c r="I34" s="8">
        <v>27</v>
      </c>
      <c r="J34" s="15">
        <f t="shared" si="1"/>
        <v>73.509119999999996</v>
      </c>
      <c r="M34" s="8">
        <v>28</v>
      </c>
      <c r="N34" s="15">
        <f t="shared" si="0"/>
        <v>119.11199999999999</v>
      </c>
      <c r="P34" s="8">
        <v>27</v>
      </c>
      <c r="Q34" s="15">
        <f t="shared" si="12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11"/>
        <v>1.4198859559684303</v>
      </c>
      <c r="AB34" s="8">
        <v>26</v>
      </c>
      <c r="AC34" s="15">
        <f t="shared" si="4"/>
        <v>26.190352020860495</v>
      </c>
      <c r="AE34" s="8">
        <f t="shared" si="10"/>
        <v>22</v>
      </c>
      <c r="AF34" s="15">
        <f t="shared" si="9"/>
        <v>10.185661272436363</v>
      </c>
      <c r="AH34" s="8">
        <v>26</v>
      </c>
      <c r="AI34" s="15">
        <f t="shared" si="5"/>
        <v>1.0422462306461537</v>
      </c>
      <c r="AK34" s="8">
        <v>26</v>
      </c>
      <c r="AL34" s="15">
        <f t="shared" si="6"/>
        <v>2.5316289614769234</v>
      </c>
      <c r="AP34" s="8">
        <v>26</v>
      </c>
      <c r="AQ34" s="15">
        <f t="shared" si="8"/>
        <v>271.41679175732025</v>
      </c>
    </row>
    <row r="35" spans="5:43" x14ac:dyDescent="0.25">
      <c r="E35" s="11">
        <v>26</v>
      </c>
      <c r="F35" s="12">
        <f t="shared" si="7"/>
        <v>26.850074482758615</v>
      </c>
      <c r="I35" s="8">
        <v>28</v>
      </c>
      <c r="J35" s="15">
        <f t="shared" si="1"/>
        <v>76.231679999999983</v>
      </c>
      <c r="M35" s="8">
        <v>29</v>
      </c>
      <c r="N35" s="15">
        <f t="shared" si="0"/>
        <v>123.36599999999999</v>
      </c>
      <c r="P35" s="8">
        <v>28</v>
      </c>
      <c r="Q35" s="15">
        <f t="shared" si="12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  <c r="AE35" s="8">
        <f t="shared" si="10"/>
        <v>23</v>
      </c>
      <c r="AF35" s="15">
        <f t="shared" si="9"/>
        <v>9.742806434504347</v>
      </c>
      <c r="AH35" s="8">
        <v>27</v>
      </c>
      <c r="AI35" s="15">
        <f t="shared" si="5"/>
        <v>1.0036445184</v>
      </c>
      <c r="AK35" s="8">
        <v>27</v>
      </c>
      <c r="AL35" s="15">
        <f t="shared" si="6"/>
        <v>2.4378649258666667</v>
      </c>
      <c r="AP35" s="8">
        <v>27</v>
      </c>
      <c r="AQ35" s="15">
        <f t="shared" si="8"/>
        <v>277.08618925289852</v>
      </c>
    </row>
    <row r="36" spans="5:43" x14ac:dyDescent="0.25">
      <c r="E36" s="11">
        <v>27</v>
      </c>
      <c r="F36" s="12">
        <f t="shared" si="7"/>
        <v>27.88276965517241</v>
      </c>
      <c r="I36" s="8">
        <v>29</v>
      </c>
      <c r="J36" s="15">
        <f t="shared" si="1"/>
        <v>78.954239999999984</v>
      </c>
      <c r="M36" s="8">
        <v>30</v>
      </c>
      <c r="N36" s="15">
        <f t="shared" si="0"/>
        <v>127.61999999999999</v>
      </c>
      <c r="P36" s="8">
        <v>29</v>
      </c>
      <c r="Q36" s="15">
        <f t="shared" si="12"/>
        <v>21.125500910344829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56" si="13">$W$14/V36</f>
        <v>1.2778973603715873</v>
      </c>
      <c r="AB36" s="8">
        <v>28</v>
      </c>
      <c r="AC36" s="15">
        <f t="shared" si="4"/>
        <v>24.319612590799032</v>
      </c>
      <c r="AE36" s="8">
        <f t="shared" si="10"/>
        <v>24</v>
      </c>
      <c r="AF36" s="15">
        <f t="shared" si="9"/>
        <v>9.3368561663999987</v>
      </c>
      <c r="AH36" s="8">
        <v>28</v>
      </c>
      <c r="AI36" s="15">
        <f t="shared" si="5"/>
        <v>0.96780007131428569</v>
      </c>
      <c r="AK36" s="8">
        <v>28</v>
      </c>
      <c r="AL36" s="15">
        <f t="shared" si="6"/>
        <v>2.3507983213714287</v>
      </c>
      <c r="AP36" s="8">
        <v>28</v>
      </c>
      <c r="AQ36" s="15">
        <f t="shared" si="8"/>
        <v>282.92271943967921</v>
      </c>
    </row>
    <row r="37" spans="5:43" x14ac:dyDescent="0.25">
      <c r="E37" s="11">
        <v>28</v>
      </c>
      <c r="F37" s="12">
        <f t="shared" si="7"/>
        <v>28.915464827586202</v>
      </c>
      <c r="I37" s="8">
        <v>30</v>
      </c>
      <c r="J37" s="15">
        <f t="shared" si="1"/>
        <v>81.676799999999986</v>
      </c>
      <c r="M37" s="8">
        <v>31</v>
      </c>
      <c r="N37" s="15">
        <f t="shared" si="0"/>
        <v>131.874</v>
      </c>
      <c r="P37" s="8">
        <v>30</v>
      </c>
      <c r="Q37" s="15">
        <f t="shared" si="12"/>
        <v>20.421317546666668</v>
      </c>
      <c r="S37" s="8">
        <v>29</v>
      </c>
      <c r="T37" s="15">
        <f t="shared" si="3"/>
        <v>0.22166068965517241</v>
      </c>
      <c r="V37" s="8">
        <v>21</v>
      </c>
      <c r="W37" s="15">
        <f t="shared" si="13"/>
        <v>1.2170451051157973</v>
      </c>
      <c r="AB37" s="8">
        <v>29</v>
      </c>
      <c r="AC37" s="15">
        <f t="shared" si="4"/>
        <v>23.481005260081822</v>
      </c>
      <c r="AE37" s="8">
        <f t="shared" si="10"/>
        <v>25</v>
      </c>
      <c r="AF37" s="15">
        <f t="shared" si="9"/>
        <v>8.9633819197440001</v>
      </c>
      <c r="AH37" s="8">
        <v>29</v>
      </c>
      <c r="AI37" s="15">
        <f t="shared" si="5"/>
        <v>0.93442765506206893</v>
      </c>
      <c r="AK37" s="8">
        <v>29</v>
      </c>
      <c r="AL37" s="15">
        <f t="shared" si="6"/>
        <v>2.2697363102896553</v>
      </c>
      <c r="AP37" s="8">
        <v>29</v>
      </c>
      <c r="AQ37" s="15">
        <f t="shared" si="8"/>
        <v>288.90909272891741</v>
      </c>
    </row>
    <row r="38" spans="5:43" x14ac:dyDescent="0.25">
      <c r="E38" s="11">
        <v>29</v>
      </c>
      <c r="F38" s="12">
        <f t="shared" si="7"/>
        <v>29.948159999999994</v>
      </c>
      <c r="I38" s="8">
        <v>31</v>
      </c>
      <c r="J38" s="15">
        <f t="shared" si="1"/>
        <v>84.399359999999987</v>
      </c>
      <c r="M38" s="8">
        <v>32</v>
      </c>
      <c r="N38" s="15">
        <f t="shared" si="0"/>
        <v>136.12799999999999</v>
      </c>
      <c r="P38" s="8">
        <v>31</v>
      </c>
      <c r="Q38" s="15">
        <f t="shared" si="12"/>
        <v>19.762565367741935</v>
      </c>
      <c r="S38" s="8">
        <v>30</v>
      </c>
      <c r="T38" s="15">
        <f t="shared" si="3"/>
        <v>0.21427199999999999</v>
      </c>
      <c r="V38" s="8">
        <v>22</v>
      </c>
      <c r="W38" s="15">
        <f t="shared" si="13"/>
        <v>1.1617248730650793</v>
      </c>
      <c r="AB38" s="8">
        <v>30</v>
      </c>
      <c r="AC38" s="15">
        <f t="shared" si="4"/>
        <v>22.698305084745762</v>
      </c>
      <c r="AE38" s="8">
        <f t="shared" si="10"/>
        <v>26</v>
      </c>
      <c r="AF38" s="15">
        <f t="shared" si="9"/>
        <v>8.6186364612923079</v>
      </c>
      <c r="AH38" s="8">
        <v>30</v>
      </c>
      <c r="AI38" s="15">
        <f t="shared" si="5"/>
        <v>0.90328006656000004</v>
      </c>
      <c r="AK38" s="8">
        <v>30</v>
      </c>
      <c r="AL38" s="15">
        <f t="shared" si="6"/>
        <v>2.1940784332800001</v>
      </c>
      <c r="AP38" s="8">
        <v>30</v>
      </c>
      <c r="AQ38" s="15">
        <f t="shared" si="8"/>
        <v>295.03032481036723</v>
      </c>
    </row>
    <row r="39" spans="5:43" x14ac:dyDescent="0.25">
      <c r="E39" s="11">
        <v>30</v>
      </c>
      <c r="F39" s="12">
        <f t="shared" si="7"/>
        <v>30.98085517241379</v>
      </c>
      <c r="I39" s="8">
        <v>32</v>
      </c>
      <c r="J39" s="15">
        <f t="shared" si="1"/>
        <v>87.121919999999989</v>
      </c>
      <c r="M39" s="8">
        <v>33</v>
      </c>
      <c r="N39" s="15">
        <f t="shared" si="0"/>
        <v>140.38199999999998</v>
      </c>
      <c r="P39" s="8">
        <v>32</v>
      </c>
      <c r="Q39" s="15">
        <f t="shared" si="12"/>
        <v>19.144985200000001</v>
      </c>
      <c r="S39" s="8">
        <v>31</v>
      </c>
      <c r="T39" s="15">
        <f t="shared" si="3"/>
        <v>0.20736000000000002</v>
      </c>
      <c r="V39" s="8">
        <v>23</v>
      </c>
      <c r="W39" s="15">
        <f t="shared" si="13"/>
        <v>1.1112150959752933</v>
      </c>
      <c r="AB39" s="8">
        <v>31</v>
      </c>
      <c r="AC39" s="15">
        <f t="shared" si="4"/>
        <v>21.966101694915253</v>
      </c>
      <c r="AE39" s="8">
        <f t="shared" si="10"/>
        <v>27</v>
      </c>
      <c r="AF39" s="15">
        <f t="shared" si="9"/>
        <v>8.2994277034666659</v>
      </c>
      <c r="AH39" s="8">
        <v>31</v>
      </c>
      <c r="AI39" s="15">
        <f t="shared" si="5"/>
        <v>0.87414199989677421</v>
      </c>
      <c r="AK39" s="8">
        <v>31</v>
      </c>
      <c r="AL39" s="15">
        <f t="shared" si="6"/>
        <v>2.1233017096258067</v>
      </c>
      <c r="AP39" s="8">
        <v>31</v>
      </c>
      <c r="AQ39" s="15">
        <f t="shared" si="8"/>
        <v>301.27336483316969</v>
      </c>
    </row>
    <row r="40" spans="5:43" x14ac:dyDescent="0.25">
      <c r="E40" s="11">
        <v>31</v>
      </c>
      <c r="F40" s="12">
        <f t="shared" si="7"/>
        <v>32.013550344827578</v>
      </c>
      <c r="I40" s="8">
        <v>33</v>
      </c>
      <c r="J40" s="15">
        <f t="shared" si="1"/>
        <v>89.84447999999999</v>
      </c>
      <c r="M40" s="8">
        <v>34</v>
      </c>
      <c r="N40" s="15">
        <f t="shared" si="0"/>
        <v>144.636</v>
      </c>
      <c r="P40" s="8">
        <v>33</v>
      </c>
      <c r="Q40" s="15">
        <f t="shared" si="12"/>
        <v>18.564834133333335</v>
      </c>
      <c r="S40" s="8">
        <v>32</v>
      </c>
      <c r="T40" s="15">
        <f t="shared" si="3"/>
        <v>0.20088</v>
      </c>
      <c r="V40" s="8">
        <v>24</v>
      </c>
      <c r="W40" s="15">
        <f t="shared" si="13"/>
        <v>1.0649144669763226</v>
      </c>
      <c r="AB40" s="8">
        <v>32</v>
      </c>
      <c r="AC40" s="15">
        <f t="shared" si="4"/>
        <v>21.279661016949152</v>
      </c>
      <c r="AE40" s="8">
        <f t="shared" si="10"/>
        <v>28</v>
      </c>
      <c r="AF40" s="15">
        <f t="shared" si="9"/>
        <v>8.0030195711999994</v>
      </c>
      <c r="AH40" s="8">
        <v>32</v>
      </c>
      <c r="AI40" s="15">
        <f t="shared" si="5"/>
        <v>0.84682506239999999</v>
      </c>
      <c r="AK40" s="8">
        <v>32</v>
      </c>
      <c r="AL40" s="15">
        <f t="shared" si="6"/>
        <v>2.0569485312000002</v>
      </c>
      <c r="AP40" s="8">
        <v>32</v>
      </c>
      <c r="AQ40" s="15">
        <f t="shared" si="8"/>
        <v>307.6267933028227</v>
      </c>
    </row>
    <row r="41" spans="5:43" x14ac:dyDescent="0.25">
      <c r="E41" s="11">
        <v>32</v>
      </c>
      <c r="F41" s="12">
        <f t="shared" si="7"/>
        <v>33.046245517241374</v>
      </c>
      <c r="I41" s="8">
        <v>34</v>
      </c>
      <c r="J41" s="15">
        <f t="shared" si="1"/>
        <v>92.567039999999992</v>
      </c>
      <c r="M41" s="8">
        <v>35</v>
      </c>
      <c r="N41" s="15">
        <f t="shared" si="0"/>
        <v>148.88999999999999</v>
      </c>
      <c r="P41" s="8">
        <v>34</v>
      </c>
      <c r="Q41" s="15">
        <f t="shared" si="12"/>
        <v>18.018809600000001</v>
      </c>
      <c r="S41" s="8">
        <v>33</v>
      </c>
      <c r="T41" s="15">
        <f t="shared" si="3"/>
        <v>0.19479272727272728</v>
      </c>
      <c r="V41" s="8">
        <v>25</v>
      </c>
      <c r="W41" s="15">
        <f t="shared" si="13"/>
        <v>1.0223178882972699</v>
      </c>
      <c r="AB41" s="8">
        <v>33</v>
      </c>
      <c r="AC41" s="15">
        <f t="shared" si="4"/>
        <v>20.634822804314329</v>
      </c>
      <c r="AE41" s="8">
        <f t="shared" si="10"/>
        <v>29</v>
      </c>
      <c r="AF41" s="15">
        <f t="shared" si="9"/>
        <v>7.7270533790896545</v>
      </c>
      <c r="AH41" s="8">
        <v>33</v>
      </c>
      <c r="AI41" s="15">
        <f t="shared" si="5"/>
        <v>0.82116369687272728</v>
      </c>
      <c r="AK41" s="8">
        <v>33</v>
      </c>
      <c r="AL41" s="15">
        <f t="shared" si="6"/>
        <v>1.9946167575272729</v>
      </c>
      <c r="AP41" s="8">
        <v>33</v>
      </c>
      <c r="AQ41" s="15">
        <f t="shared" si="8"/>
        <v>314.08057490597656</v>
      </c>
    </row>
    <row r="42" spans="5:43" x14ac:dyDescent="0.25">
      <c r="E42" s="11">
        <v>33</v>
      </c>
      <c r="F42" s="12">
        <f t="shared" si="7"/>
        <v>34.07894068965517</v>
      </c>
      <c r="I42" s="8">
        <v>35</v>
      </c>
      <c r="J42" s="15">
        <f t="shared" si="1"/>
        <v>95.289599999999993</v>
      </c>
      <c r="M42" s="8">
        <v>36</v>
      </c>
      <c r="N42" s="15">
        <f t="shared" si="0"/>
        <v>153.14399999999998</v>
      </c>
      <c r="P42" s="8">
        <v>35</v>
      </c>
      <c r="Q42" s="15">
        <f t="shared" si="12"/>
        <v>17.50398646857143</v>
      </c>
      <c r="S42" s="8">
        <v>34</v>
      </c>
      <c r="T42" s="15">
        <f t="shared" si="3"/>
        <v>0.18906352941176471</v>
      </c>
      <c r="V42" s="8">
        <v>26</v>
      </c>
      <c r="W42" s="15">
        <f t="shared" si="13"/>
        <v>0.98299796951660556</v>
      </c>
      <c r="AB42" s="8">
        <v>34</v>
      </c>
      <c r="AC42" s="15">
        <f t="shared" si="4"/>
        <v>20.027916251246261</v>
      </c>
      <c r="AE42" s="8">
        <f t="shared" si="10"/>
        <v>30</v>
      </c>
      <c r="AF42" s="15">
        <f t="shared" si="9"/>
        <v>7.4694849331199995</v>
      </c>
      <c r="AH42" s="8">
        <v>34</v>
      </c>
      <c r="AI42" s="15">
        <f t="shared" si="5"/>
        <v>0.79701182343529409</v>
      </c>
      <c r="AK42" s="8">
        <v>34</v>
      </c>
      <c r="AL42" s="15">
        <f t="shared" si="6"/>
        <v>1.9359515587764708</v>
      </c>
      <c r="AP42" s="8">
        <v>34</v>
      </c>
      <c r="AQ42" s="15">
        <f t="shared" si="8"/>
        <v>320.62585495438088</v>
      </c>
    </row>
    <row r="43" spans="5:43" x14ac:dyDescent="0.25">
      <c r="E43" s="11">
        <v>34</v>
      </c>
      <c r="F43" s="12">
        <f t="shared" si="7"/>
        <v>35.111635862068958</v>
      </c>
      <c r="I43" s="8">
        <v>36</v>
      </c>
      <c r="J43" s="15">
        <f t="shared" si="1"/>
        <v>98.012159999999994</v>
      </c>
      <c r="M43" s="8">
        <v>37</v>
      </c>
      <c r="N43" s="15">
        <f t="shared" si="0"/>
        <v>157.398</v>
      </c>
      <c r="P43" s="8">
        <v>36</v>
      </c>
      <c r="Q43" s="15">
        <f t="shared" si="12"/>
        <v>17.017764622222224</v>
      </c>
      <c r="S43" s="8">
        <v>35</v>
      </c>
      <c r="T43" s="15">
        <f t="shared" si="3"/>
        <v>0.18366171428571429</v>
      </c>
      <c r="V43" s="8">
        <v>27</v>
      </c>
      <c r="W43" s="15">
        <f t="shared" si="13"/>
        <v>0.94659063731228688</v>
      </c>
      <c r="AB43" s="8">
        <v>35</v>
      </c>
      <c r="AC43" s="15">
        <f t="shared" si="4"/>
        <v>19.455690072639225</v>
      </c>
      <c r="AE43" s="8">
        <f t="shared" si="10"/>
        <v>31</v>
      </c>
      <c r="AF43" s="15">
        <f t="shared" si="9"/>
        <v>7.228533806245161</v>
      </c>
      <c r="AH43" s="8">
        <v>35</v>
      </c>
      <c r="AI43" s="15">
        <f t="shared" si="5"/>
        <v>0.77424005705142862</v>
      </c>
      <c r="AK43" s="8">
        <v>35</v>
      </c>
      <c r="AL43" s="15">
        <f t="shared" si="6"/>
        <v>1.880638657097143</v>
      </c>
      <c r="AP43" s="8">
        <v>35</v>
      </c>
      <c r="AQ43" s="15">
        <f t="shared" si="8"/>
        <v>327.2547907241572</v>
      </c>
    </row>
    <row r="44" spans="5:43" x14ac:dyDescent="0.25">
      <c r="E44" s="11">
        <v>35</v>
      </c>
      <c r="F44" s="12">
        <f t="shared" si="7"/>
        <v>36.144331034482754</v>
      </c>
      <c r="I44" s="8">
        <v>37</v>
      </c>
      <c r="J44" s="15">
        <f t="shared" si="1"/>
        <v>100.73471999999998</v>
      </c>
      <c r="M44" s="8">
        <v>38</v>
      </c>
      <c r="N44" s="15">
        <f t="shared" si="0"/>
        <v>161.65199999999999</v>
      </c>
      <c r="P44" s="8">
        <v>37</v>
      </c>
      <c r="Q44" s="15">
        <f t="shared" si="12"/>
        <v>16.557825037837837</v>
      </c>
      <c r="S44" s="8">
        <v>36</v>
      </c>
      <c r="T44" s="15">
        <f t="shared" si="3"/>
        <v>0.17856</v>
      </c>
      <c r="V44" s="8">
        <v>28</v>
      </c>
      <c r="W44" s="15">
        <f t="shared" si="13"/>
        <v>0.91278382883684805</v>
      </c>
      <c r="AB44" s="8">
        <v>36</v>
      </c>
      <c r="AC44" s="15">
        <f t="shared" si="4"/>
        <v>18.915254237288135</v>
      </c>
      <c r="AE44" s="8">
        <f t="shared" si="10"/>
        <v>32</v>
      </c>
      <c r="AF44" s="15">
        <f t="shared" si="9"/>
        <v>7.0026421247999995</v>
      </c>
      <c r="AH44" s="8">
        <v>36</v>
      </c>
      <c r="AI44" s="15">
        <f t="shared" si="5"/>
        <v>0.75273338879999996</v>
      </c>
      <c r="AK44" s="8">
        <v>36</v>
      </c>
      <c r="AL44" s="15">
        <f t="shared" si="6"/>
        <v>1.8283986944000001</v>
      </c>
      <c r="AP44" s="8">
        <v>36</v>
      </c>
      <c r="AQ44" s="15">
        <f t="shared" si="8"/>
        <v>333.960410905191</v>
      </c>
    </row>
    <row r="45" spans="5:43" x14ac:dyDescent="0.25">
      <c r="E45" s="11">
        <v>36</v>
      </c>
      <c r="F45" s="12">
        <f t="shared" si="7"/>
        <v>37.177026206896542</v>
      </c>
      <c r="I45" s="8">
        <v>38</v>
      </c>
      <c r="J45" s="15">
        <f t="shared" si="1"/>
        <v>103.45727999999998</v>
      </c>
      <c r="M45" s="8">
        <v>39</v>
      </c>
      <c r="N45" s="15">
        <f t="shared" si="0"/>
        <v>165.90599999999998</v>
      </c>
      <c r="P45" s="8">
        <v>38</v>
      </c>
      <c r="Q45" s="15">
        <f t="shared" si="12"/>
        <v>16.122092800000001</v>
      </c>
      <c r="S45" s="8">
        <v>37</v>
      </c>
      <c r="T45" s="15">
        <f t="shared" si="3"/>
        <v>0.17373405405405407</v>
      </c>
      <c r="V45" s="8">
        <v>29</v>
      </c>
      <c r="W45" s="15">
        <f t="shared" si="13"/>
        <v>0.88130852439419816</v>
      </c>
      <c r="AB45" s="8">
        <v>37</v>
      </c>
      <c r="AC45" s="15">
        <f t="shared" si="4"/>
        <v>18.404031149793862</v>
      </c>
      <c r="AE45" s="8">
        <f t="shared" si="10"/>
        <v>33</v>
      </c>
      <c r="AF45" s="15">
        <f t="shared" si="9"/>
        <v>6.7904408482909089</v>
      </c>
      <c r="AH45" s="8">
        <v>37</v>
      </c>
      <c r="AI45" s="15">
        <f t="shared" si="5"/>
        <v>0.7323892431567568</v>
      </c>
      <c r="AK45" s="8">
        <v>37</v>
      </c>
      <c r="AL45" s="15">
        <f t="shared" si="6"/>
        <v>1.7789825134702704</v>
      </c>
      <c r="AP45" s="8">
        <v>37</v>
      </c>
      <c r="AQ45" s="15">
        <f t="shared" si="8"/>
        <v>340.73649784251597</v>
      </c>
    </row>
    <row r="46" spans="5:43" x14ac:dyDescent="0.25">
      <c r="E46" s="11">
        <v>37</v>
      </c>
      <c r="F46" s="12">
        <f t="shared" si="7"/>
        <v>38.209721379310338</v>
      </c>
      <c r="I46" s="8">
        <v>39</v>
      </c>
      <c r="J46" s="15">
        <f t="shared" si="1"/>
        <v>106.17983999999998</v>
      </c>
      <c r="M46" s="8">
        <v>40</v>
      </c>
      <c r="N46" s="15">
        <f t="shared" si="0"/>
        <v>170.15999999999997</v>
      </c>
      <c r="P46" s="8">
        <v>39</v>
      </c>
      <c r="Q46" s="15">
        <f t="shared" si="12"/>
        <v>15.708705805128206</v>
      </c>
      <c r="S46" s="8">
        <v>38</v>
      </c>
      <c r="T46" s="15">
        <f t="shared" si="3"/>
        <v>0.16916210526315789</v>
      </c>
      <c r="V46" s="8">
        <v>30</v>
      </c>
      <c r="W46" s="15">
        <f t="shared" si="13"/>
        <v>0.8519315735810582</v>
      </c>
      <c r="AB46" s="8">
        <v>38</v>
      </c>
      <c r="AC46" s="15">
        <f t="shared" si="4"/>
        <v>17.91971454058876</v>
      </c>
      <c r="AE46" s="8">
        <f t="shared" si="10"/>
        <v>34</v>
      </c>
      <c r="AF46" s="15">
        <f t="shared" si="9"/>
        <v>6.5907219998117643</v>
      </c>
      <c r="AH46" s="8">
        <v>38</v>
      </c>
      <c r="AI46" s="15">
        <f t="shared" si="5"/>
        <v>0.7131158420210526</v>
      </c>
      <c r="AK46" s="8">
        <v>38</v>
      </c>
      <c r="AL46" s="15">
        <f t="shared" si="6"/>
        <v>1.7321671841684212</v>
      </c>
      <c r="AP46" s="8">
        <v>38</v>
      </c>
      <c r="AQ46" s="15">
        <f t="shared" si="8"/>
        <v>347.57748837116111</v>
      </c>
    </row>
    <row r="47" spans="5:43" x14ac:dyDescent="0.25">
      <c r="E47" s="11">
        <v>38</v>
      </c>
      <c r="F47" s="12">
        <f t="shared" si="7"/>
        <v>39.242416551724133</v>
      </c>
      <c r="I47" s="8">
        <v>40</v>
      </c>
      <c r="J47" s="15">
        <f t="shared" si="1"/>
        <v>108.90239999999999</v>
      </c>
      <c r="P47" s="8">
        <v>40</v>
      </c>
      <c r="Q47" s="15">
        <f t="shared" si="12"/>
        <v>15.31598816</v>
      </c>
      <c r="S47" s="8">
        <v>39</v>
      </c>
      <c r="T47" s="15">
        <f t="shared" si="3"/>
        <v>0.16482461538461537</v>
      </c>
      <c r="V47" s="8">
        <v>31</v>
      </c>
      <c r="W47" s="15">
        <f t="shared" si="13"/>
        <v>0.82444990991715306</v>
      </c>
      <c r="AB47" s="8">
        <v>39</v>
      </c>
      <c r="AC47" s="15">
        <f t="shared" si="4"/>
        <v>17.460234680573663</v>
      </c>
      <c r="AE47" s="8">
        <f t="shared" si="10"/>
        <v>35</v>
      </c>
      <c r="AF47" s="15">
        <f t="shared" si="9"/>
        <v>6.4024156569599997</v>
      </c>
      <c r="AH47" s="8">
        <v>39</v>
      </c>
      <c r="AI47" s="15">
        <f t="shared" si="5"/>
        <v>0.69483082043076927</v>
      </c>
      <c r="AK47" s="8">
        <v>39</v>
      </c>
      <c r="AL47" s="15">
        <f t="shared" si="6"/>
        <v>1.6877526409846155</v>
      </c>
      <c r="AP47" s="8">
        <v>39</v>
      </c>
      <c r="AQ47" s="15">
        <f t="shared" si="8"/>
        <v>354.47838990717895</v>
      </c>
    </row>
    <row r="48" spans="5:43" x14ac:dyDescent="0.25">
      <c r="E48" s="11">
        <v>39</v>
      </c>
      <c r="F48" s="12">
        <f t="shared" si="7"/>
        <v>40.275111724137922</v>
      </c>
      <c r="S48" s="8">
        <v>40</v>
      </c>
      <c r="T48" s="15">
        <f t="shared" si="3"/>
        <v>0.16070400000000001</v>
      </c>
      <c r="V48" s="8">
        <v>32</v>
      </c>
      <c r="W48" s="15">
        <f t="shared" si="13"/>
        <v>0.79868585023224203</v>
      </c>
      <c r="AB48" s="8">
        <v>40</v>
      </c>
      <c r="AC48" s="15">
        <f t="shared" si="4"/>
        <v>17.023728813559323</v>
      </c>
      <c r="AE48" s="8">
        <f t="shared" si="10"/>
        <v>36</v>
      </c>
      <c r="AF48" s="15">
        <f t="shared" si="9"/>
        <v>6.2245707775999994</v>
      </c>
      <c r="AH48" s="8">
        <v>40</v>
      </c>
      <c r="AI48" s="15">
        <f t="shared" si="5"/>
        <v>0.67746004991999997</v>
      </c>
      <c r="AK48" s="8">
        <v>40</v>
      </c>
      <c r="AL48" s="15">
        <f t="shared" si="6"/>
        <v>1.6455588249600002</v>
      </c>
      <c r="AP48" s="8">
        <v>40</v>
      </c>
      <c r="AQ48" s="15">
        <f t="shared" si="8"/>
        <v>361.43470912501687</v>
      </c>
    </row>
    <row r="49" spans="5:32" x14ac:dyDescent="0.25">
      <c r="E49" s="11">
        <v>40</v>
      </c>
      <c r="F49" s="12">
        <f t="shared" si="7"/>
        <v>41.307806896551718</v>
      </c>
      <c r="V49" s="8">
        <v>33</v>
      </c>
      <c r="W49" s="15">
        <f t="shared" si="13"/>
        <v>0.77448324871005292</v>
      </c>
      <c r="AE49" s="8">
        <f t="shared" si="10"/>
        <v>37</v>
      </c>
      <c r="AF49" s="15">
        <f t="shared" si="9"/>
        <v>6.0563391349621618</v>
      </c>
    </row>
    <row r="50" spans="5:32" x14ac:dyDescent="0.25">
      <c r="V50" s="8">
        <v>34</v>
      </c>
      <c r="W50" s="15">
        <f t="shared" si="13"/>
        <v>0.75170432963034539</v>
      </c>
      <c r="AE50" s="8">
        <f t="shared" si="10"/>
        <v>38</v>
      </c>
      <c r="AF50" s="15">
        <f t="shared" si="9"/>
        <v>5.896961789305263</v>
      </c>
    </row>
    <row r="51" spans="5:32" x14ac:dyDescent="0.25">
      <c r="V51" s="8">
        <v>35</v>
      </c>
      <c r="W51" s="15">
        <f t="shared" si="13"/>
        <v>0.73022706306947838</v>
      </c>
      <c r="AE51" s="8">
        <f t="shared" si="10"/>
        <v>39</v>
      </c>
      <c r="AF51" s="15">
        <f t="shared" si="9"/>
        <v>5.7457576408615383</v>
      </c>
    </row>
    <row r="52" spans="5:32" x14ac:dyDescent="0.25">
      <c r="V52" s="8">
        <v>36</v>
      </c>
      <c r="W52" s="15">
        <f t="shared" si="13"/>
        <v>0.70994297798421513</v>
      </c>
      <c r="AE52" s="8">
        <f t="shared" si="10"/>
        <v>40</v>
      </c>
      <c r="AF52" s="15">
        <f t="shared" si="9"/>
        <v>5.6021136998399994</v>
      </c>
    </row>
    <row r="53" spans="5:32" x14ac:dyDescent="0.25">
      <c r="V53" s="8">
        <v>37</v>
      </c>
      <c r="W53" s="15">
        <f t="shared" si="13"/>
        <v>0.69075532993058775</v>
      </c>
    </row>
    <row r="54" spans="5:32" x14ac:dyDescent="0.25">
      <c r="V54" s="8">
        <v>38</v>
      </c>
      <c r="W54" s="15">
        <f t="shared" si="13"/>
        <v>0.67257755809030906</v>
      </c>
    </row>
    <row r="55" spans="5:32" x14ac:dyDescent="0.25">
      <c r="V55" s="8">
        <v>39</v>
      </c>
      <c r="W55" s="15">
        <f t="shared" si="13"/>
        <v>0.65533197967773704</v>
      </c>
    </row>
    <row r="56" spans="5:32" x14ac:dyDescent="0.25">
      <c r="V56" s="8">
        <v>40</v>
      </c>
      <c r="W56" s="15">
        <f t="shared" si="13"/>
        <v>0.63894868018579365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1D4-E212-4EE6-9AE5-F709F8C184B1}">
  <sheetPr codeName="Лист8"/>
  <dimension ref="A1:AZ56"/>
  <sheetViews>
    <sheetView topLeftCell="AB1" workbookViewId="0">
      <selection activeCell="AN21" sqref="AN21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5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5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2144.2049999999999</v>
      </c>
    </row>
    <row r="3" spans="1:52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1908.2368223620208</v>
      </c>
    </row>
    <row r="4" spans="1:52" x14ac:dyDescent="0.25">
      <c r="A4" s="1" t="s">
        <v>8</v>
      </c>
      <c r="B4" s="2">
        <v>0.8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4.5376000000000003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5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2.904064</v>
      </c>
      <c r="P5" s="14" t="s">
        <v>28</v>
      </c>
      <c r="Q5" s="9">
        <f>F2*F3*F5*Q2*B1*B7/Q3</f>
        <v>612.63952640000002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5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6.4281600000000001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680.94915254237287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5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6" t="s">
        <v>18</v>
      </c>
      <c r="M7" s="8">
        <v>1</v>
      </c>
      <c r="N7" s="15">
        <f>M7*$N$4</f>
        <v>4.5376000000000003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540</v>
      </c>
      <c r="Y7" s="8">
        <v>3600</v>
      </c>
      <c r="Z7" t="s">
        <v>47</v>
      </c>
      <c r="AE7" s="8">
        <v>285</v>
      </c>
      <c r="AF7" s="8">
        <v>75000</v>
      </c>
    </row>
    <row r="8" spans="1:52" x14ac:dyDescent="0.25">
      <c r="A8" s="4"/>
      <c r="B8" s="3"/>
      <c r="I8" s="8">
        <v>1</v>
      </c>
      <c r="J8" s="15">
        <f>I8*$J$5</f>
        <v>2.904064</v>
      </c>
      <c r="M8" s="8">
        <v>2</v>
      </c>
      <c r="N8" s="15">
        <f t="shared" ref="N8:N46" si="0">M8*$N$4</f>
        <v>9.0752000000000006</v>
      </c>
      <c r="P8" s="8">
        <v>1</v>
      </c>
      <c r="Q8" s="15">
        <f>$Q$5/P8</f>
        <v>612.63952640000002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235.96817763797915</v>
      </c>
    </row>
    <row r="9" spans="1:52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5.808128</v>
      </c>
      <c r="M9" s="8">
        <v>3</v>
      </c>
      <c r="N9" s="15">
        <f t="shared" si="0"/>
        <v>13.6128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41</v>
      </c>
      <c r="W9" s="8">
        <v>300</v>
      </c>
      <c r="X9" s="8">
        <f>'a_r=0.5'!X9</f>
        <v>20</v>
      </c>
      <c r="Y9" s="8">
        <v>500</v>
      </c>
      <c r="Z9" t="s">
        <v>45</v>
      </c>
      <c r="AB9" s="8">
        <v>1</v>
      </c>
      <c r="AC9" s="15">
        <f>$AC$6/AB9</f>
        <v>680.94915254237287</v>
      </c>
      <c r="AE9" s="4" t="s">
        <v>60</v>
      </c>
      <c r="AF9" s="2">
        <f>B1*J3*F5/(10^3*AF2*AF3)</f>
        <v>8.7121919999999999</v>
      </c>
      <c r="AH9" s="8">
        <v>1</v>
      </c>
      <c r="AI9" s="15">
        <f>$AI$6*$AF$9/AH9</f>
        <v>27.0984019968</v>
      </c>
      <c r="AK9" s="8">
        <v>1</v>
      </c>
      <c r="AL9" s="15">
        <f>$AL$6*$AF$9/AK9</f>
        <v>65.822352998400007</v>
      </c>
      <c r="AP9" s="8">
        <v>1</v>
      </c>
      <c r="AQ9" s="15">
        <f>F10+J8+N7+Q8+T9+W17+AC9+AF13+AI9+AL9</f>
        <v>1651.0544483110184</v>
      </c>
      <c r="AS9" s="8" t="s">
        <v>74</v>
      </c>
      <c r="AT9" s="8"/>
      <c r="AU9" s="8"/>
      <c r="AV9" s="8" t="s">
        <v>75</v>
      </c>
      <c r="AW9" s="8"/>
      <c r="AX9" s="8"/>
      <c r="AY9" s="8" t="s">
        <v>76</v>
      </c>
    </row>
    <row r="10" spans="1:52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8.7121919999999999</v>
      </c>
      <c r="M10" s="8">
        <v>4</v>
      </c>
      <c r="N10" s="15">
        <f t="shared" si="0"/>
        <v>18.150400000000001</v>
      </c>
      <c r="P10" s="8">
        <v>3</v>
      </c>
      <c r="Q10" s="15">
        <f t="shared" si="2"/>
        <v>204.21317546666668</v>
      </c>
      <c r="S10" s="8">
        <v>2</v>
      </c>
      <c r="T10" s="15">
        <f t="shared" ref="T10:T48" si="3">$T$6/S10</f>
        <v>3.21408</v>
      </c>
      <c r="AB10" s="8">
        <v>2</v>
      </c>
      <c r="AC10" s="15">
        <f t="shared" ref="AC10:AC48" si="4">$AC$6/AB10</f>
        <v>340.47457627118644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13.5492009984</v>
      </c>
      <c r="AK10" s="8">
        <v>2</v>
      </c>
      <c r="AL10" s="15">
        <f t="shared" ref="AL10:AL48" si="6">$AL$6*$AF$9/AK10</f>
        <v>32.911176499200003</v>
      </c>
      <c r="AP10" s="8">
        <v>2</v>
      </c>
      <c r="AQ10" s="15">
        <f>F11+J9+N8+Q9+T10+W18+AC10+AF14+AI10+AL10</f>
        <v>838.23876291412989</v>
      </c>
      <c r="AS10" s="8">
        <v>264.31700000000001</v>
      </c>
      <c r="AT10" s="8">
        <f>$AS$2-AS10</f>
        <v>1879.8879999999999</v>
      </c>
      <c r="AU10" s="8"/>
      <c r="AV10" s="8">
        <v>233.476</v>
      </c>
      <c r="AW10" s="8">
        <f>$AS$2-AV10</f>
        <v>1910.7289999999998</v>
      </c>
      <c r="AX10" s="8"/>
      <c r="AY10" s="8">
        <v>212.65199999999999</v>
      </c>
      <c r="AZ10" s="8">
        <f>$AS$2-AY10</f>
        <v>1931.5529999999999</v>
      </c>
    </row>
    <row r="11" spans="1:52" x14ac:dyDescent="0.25">
      <c r="A11" s="4"/>
      <c r="B11" s="3"/>
      <c r="E11" s="11">
        <v>2</v>
      </c>
      <c r="F11" s="12">
        <f t="shared" ref="F11:F49" si="7">E11*$F$7</f>
        <v>2.0653903448275859</v>
      </c>
      <c r="I11" s="8">
        <v>4</v>
      </c>
      <c r="J11" s="15">
        <f t="shared" si="1"/>
        <v>11.616256</v>
      </c>
      <c r="M11" s="8">
        <v>5</v>
      </c>
      <c r="N11" s="15">
        <f t="shared" si="0"/>
        <v>22.688000000000002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226.98305084745763</v>
      </c>
      <c r="AH11" s="8">
        <v>3</v>
      </c>
      <c r="AI11" s="15">
        <f t="shared" si="5"/>
        <v>9.0328006655999999</v>
      </c>
      <c r="AK11" s="8">
        <v>3</v>
      </c>
      <c r="AL11" s="15">
        <f t="shared" si="6"/>
        <v>21.940784332800003</v>
      </c>
      <c r="AP11" s="8">
        <v>3</v>
      </c>
      <c r="AQ11" s="15">
        <f t="shared" ref="AQ11:AQ47" si="8">F12+J10+N9+Q10+T11+W19+AC11+AF15+AI11+AL11</f>
        <v>572.94977389677626</v>
      </c>
      <c r="AS11" s="8">
        <v>205.96199999999999</v>
      </c>
      <c r="AT11" s="8">
        <f t="shared" ref="AT11:AT16" si="9">$AS$2-AS11</f>
        <v>1938.2429999999999</v>
      </c>
      <c r="AU11" s="8"/>
      <c r="AV11" s="8">
        <v>183.27600000000001</v>
      </c>
      <c r="AW11" s="8">
        <f t="shared" ref="AW11:AW17" si="10">$AS$2-AV11</f>
        <v>1960.9289999999999</v>
      </c>
      <c r="AX11" s="8"/>
      <c r="AY11" s="8">
        <v>168.251</v>
      </c>
      <c r="AZ11" s="8">
        <f t="shared" ref="AZ11:AZ17" si="11">$AS$2-AY11</f>
        <v>1975.954</v>
      </c>
    </row>
    <row r="12" spans="1:52" x14ac:dyDescent="0.25">
      <c r="E12" s="11">
        <v>3</v>
      </c>
      <c r="F12" s="12">
        <f t="shared" si="7"/>
        <v>3.0980855172413788</v>
      </c>
      <c r="I12" s="8">
        <v>5</v>
      </c>
      <c r="J12" s="15">
        <f t="shared" si="1"/>
        <v>14.52032</v>
      </c>
      <c r="M12" s="8">
        <v>6</v>
      </c>
      <c r="N12" s="15">
        <f t="shared" si="0"/>
        <v>27.2256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  <c r="AE12" s="11" t="s">
        <v>17</v>
      </c>
      <c r="AF12" s="11" t="s">
        <v>57</v>
      </c>
      <c r="AH12" s="8">
        <v>4</v>
      </c>
      <c r="AI12" s="15">
        <f t="shared" si="5"/>
        <v>6.7746004992</v>
      </c>
      <c r="AK12" s="8">
        <v>4</v>
      </c>
      <c r="AL12" s="15">
        <f t="shared" si="6"/>
        <v>16.455588249600002</v>
      </c>
      <c r="AP12" s="8">
        <v>4</v>
      </c>
      <c r="AQ12" s="15">
        <f t="shared" si="8"/>
        <v>444.54245897430633</v>
      </c>
      <c r="AS12" s="8">
        <v>175.84100000000001</v>
      </c>
      <c r="AT12" s="8">
        <f>$AS$2-AS12</f>
        <v>1968.364</v>
      </c>
      <c r="AU12" s="8"/>
      <c r="AV12" s="8">
        <v>157.541</v>
      </c>
      <c r="AW12" s="8">
        <f t="shared" si="10"/>
        <v>1986.664</v>
      </c>
      <c r="AX12" s="8"/>
      <c r="AY12" s="8">
        <v>145.52699999999999</v>
      </c>
      <c r="AZ12" s="8">
        <f t="shared" si="11"/>
        <v>1998.6779999999999</v>
      </c>
    </row>
    <row r="13" spans="1:52" ht="15.75" customHeight="1" x14ac:dyDescent="0.25">
      <c r="E13" s="11">
        <v>4</v>
      </c>
      <c r="F13" s="12">
        <f t="shared" si="7"/>
        <v>4.1307806896551718</v>
      </c>
      <c r="I13" s="8">
        <v>6</v>
      </c>
      <c r="J13" s="15">
        <f t="shared" si="1"/>
        <v>17.424384</v>
      </c>
      <c r="M13" s="8">
        <v>7</v>
      </c>
      <c r="N13" s="15">
        <f t="shared" si="0"/>
        <v>31.763200000000001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  <c r="AE13" s="8">
        <v>1</v>
      </c>
      <c r="AF13" s="15">
        <f>$AF$9*$AF$10/AE13</f>
        <v>224.08454799359998</v>
      </c>
      <c r="AH13" s="8">
        <v>5</v>
      </c>
      <c r="AI13" s="15">
        <f t="shared" si="5"/>
        <v>5.4196803993599998</v>
      </c>
      <c r="AK13" s="8">
        <v>5</v>
      </c>
      <c r="AL13" s="15">
        <f t="shared" si="6"/>
        <v>13.164470599680001</v>
      </c>
      <c r="AP13" s="8">
        <v>5</v>
      </c>
      <c r="AQ13" s="15">
        <f>F14+J12+N11+Q12+T13+W21+AC13+AF17+AI13+AL13</f>
        <v>370.88781368978988</v>
      </c>
      <c r="AS13" s="8">
        <v>157.05799999999999</v>
      </c>
      <c r="AT13" s="8">
        <f t="shared" si="9"/>
        <v>1987.1469999999999</v>
      </c>
      <c r="AU13" s="8"/>
      <c r="AV13" s="8">
        <v>141.59299999999999</v>
      </c>
      <c r="AW13" s="8">
        <f t="shared" si="10"/>
        <v>2002.6119999999999</v>
      </c>
      <c r="AX13" s="8"/>
      <c r="AY13" s="8">
        <v>131.46899999999999</v>
      </c>
      <c r="AZ13" s="8">
        <f t="shared" si="11"/>
        <v>2012.7359999999999</v>
      </c>
    </row>
    <row r="14" spans="1:52" x14ac:dyDescent="0.25">
      <c r="E14" s="11">
        <v>5</v>
      </c>
      <c r="F14" s="12">
        <f t="shared" si="7"/>
        <v>5.1634758620689647</v>
      </c>
      <c r="I14" s="8">
        <v>7</v>
      </c>
      <c r="J14" s="15">
        <f t="shared" si="1"/>
        <v>20.328448000000002</v>
      </c>
      <c r="M14" s="8">
        <v>8</v>
      </c>
      <c r="N14" s="15">
        <f t="shared" si="0"/>
        <v>36.300800000000002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51</v>
      </c>
      <c r="W14" s="9">
        <f>V12+W12+X12</f>
        <v>25.557947207431745</v>
      </c>
      <c r="AB14" s="8">
        <v>6</v>
      </c>
      <c r="AC14" s="15">
        <f t="shared" si="4"/>
        <v>113.49152542372882</v>
      </c>
      <c r="AE14" s="8">
        <f>AE13+1</f>
        <v>2</v>
      </c>
      <c r="AF14" s="15">
        <f t="shared" ref="AF14:AF52" si="12">$AF$9*$AF$10/AE14</f>
        <v>112.04227399679999</v>
      </c>
      <c r="AH14" s="8">
        <v>6</v>
      </c>
      <c r="AI14" s="15">
        <f t="shared" si="5"/>
        <v>4.5164003328</v>
      </c>
      <c r="AK14" s="8">
        <v>6</v>
      </c>
      <c r="AL14" s="15">
        <f t="shared" si="6"/>
        <v>10.970392166400002</v>
      </c>
      <c r="AP14" s="8">
        <v>6</v>
      </c>
      <c r="AQ14" s="15">
        <f t="shared" si="8"/>
        <v>324.6095032242502</v>
      </c>
      <c r="AS14" s="8">
        <v>320.97899999999998</v>
      </c>
      <c r="AT14" s="8">
        <f t="shared" si="9"/>
        <v>1823.2259999999999</v>
      </c>
      <c r="AU14" s="8"/>
      <c r="AV14" s="8">
        <v>282.24700000000001</v>
      </c>
      <c r="AW14" s="8">
        <f t="shared" si="10"/>
        <v>1861.9579999999999</v>
      </c>
      <c r="AX14" s="8"/>
      <c r="AY14" s="8">
        <v>256.10300000000001</v>
      </c>
      <c r="AZ14" s="8">
        <f t="shared" si="11"/>
        <v>1888.1019999999999</v>
      </c>
    </row>
    <row r="15" spans="1:52" x14ac:dyDescent="0.25">
      <c r="E15" s="11">
        <v>6</v>
      </c>
      <c r="F15" s="12">
        <f t="shared" si="7"/>
        <v>6.1961710344827576</v>
      </c>
      <c r="I15" s="8">
        <v>8</v>
      </c>
      <c r="J15" s="15">
        <f t="shared" si="1"/>
        <v>23.232512</v>
      </c>
      <c r="M15" s="8">
        <v>9</v>
      </c>
      <c r="N15" s="15">
        <f t="shared" si="0"/>
        <v>40.8384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  <c r="AE15" s="8">
        <f t="shared" ref="AE15:AE30" si="13">AE14+1</f>
        <v>3</v>
      </c>
      <c r="AF15" s="15">
        <f t="shared" si="12"/>
        <v>74.69484933119999</v>
      </c>
      <c r="AH15" s="8">
        <v>7</v>
      </c>
      <c r="AI15" s="15">
        <f t="shared" si="5"/>
        <v>3.8712002852571428</v>
      </c>
      <c r="AK15" s="8">
        <v>7</v>
      </c>
      <c r="AL15" s="15">
        <f t="shared" si="6"/>
        <v>9.403193285485715</v>
      </c>
      <c r="AP15" s="8">
        <v>7</v>
      </c>
      <c r="AQ15" s="15">
        <f t="shared" si="8"/>
        <v>293.97481265526869</v>
      </c>
      <c r="AS15" s="8">
        <v>306.87400000000002</v>
      </c>
      <c r="AT15" s="8">
        <f t="shared" si="9"/>
        <v>1837.3309999999999</v>
      </c>
      <c r="AU15" s="8"/>
      <c r="AV15" s="8">
        <v>269.99400000000003</v>
      </c>
      <c r="AW15" s="8">
        <f t="shared" si="10"/>
        <v>1874.2109999999998</v>
      </c>
      <c r="AX15" s="8"/>
      <c r="AY15" s="8">
        <v>245.27799999999999</v>
      </c>
      <c r="AZ15" s="8">
        <f t="shared" si="11"/>
        <v>1898.9269999999999</v>
      </c>
    </row>
    <row r="16" spans="1:52" x14ac:dyDescent="0.25">
      <c r="E16" s="11">
        <v>7</v>
      </c>
      <c r="F16" s="12">
        <f t="shared" si="7"/>
        <v>7.2288662068965506</v>
      </c>
      <c r="I16" s="8">
        <v>9</v>
      </c>
      <c r="J16" s="15">
        <f t="shared" si="1"/>
        <v>26.136575999999998</v>
      </c>
      <c r="M16" s="8">
        <v>10</v>
      </c>
      <c r="N16" s="15">
        <f t="shared" si="0"/>
        <v>45.376000000000005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34</v>
      </c>
      <c r="AB16" s="8">
        <v>8</v>
      </c>
      <c r="AC16" s="15">
        <f t="shared" si="4"/>
        <v>85.118644067796609</v>
      </c>
      <c r="AE16" s="8">
        <f t="shared" si="13"/>
        <v>4</v>
      </c>
      <c r="AF16" s="15">
        <f t="shared" si="12"/>
        <v>56.021136998399996</v>
      </c>
      <c r="AH16" s="8">
        <v>8</v>
      </c>
      <c r="AI16" s="15">
        <f t="shared" si="5"/>
        <v>3.3873002496</v>
      </c>
      <c r="AK16" s="8">
        <v>8</v>
      </c>
      <c r="AL16" s="15">
        <f t="shared" si="6"/>
        <v>8.2277941248000008</v>
      </c>
      <c r="AP16" s="8">
        <v>8</v>
      </c>
      <c r="AQ16" s="15">
        <f t="shared" si="8"/>
        <v>273.11738452163598</v>
      </c>
      <c r="AS16" s="8">
        <v>348.85199999999998</v>
      </c>
      <c r="AT16" s="8">
        <f t="shared" si="9"/>
        <v>1795.3530000000001</v>
      </c>
      <c r="AU16" s="8"/>
      <c r="AV16" s="8">
        <v>306.298</v>
      </c>
      <c r="AW16" s="8">
        <f t="shared" si="10"/>
        <v>1837.9069999999999</v>
      </c>
      <c r="AX16" s="8"/>
      <c r="AY16" s="8">
        <v>277.5</v>
      </c>
      <c r="AZ16" s="8">
        <f t="shared" si="11"/>
        <v>1866.7049999999999</v>
      </c>
    </row>
    <row r="17" spans="5:52" x14ac:dyDescent="0.25">
      <c r="E17" s="11">
        <v>8</v>
      </c>
      <c r="F17" s="12">
        <f t="shared" si="7"/>
        <v>8.2615613793103435</v>
      </c>
      <c r="I17" s="8">
        <v>10</v>
      </c>
      <c r="J17" s="15">
        <f t="shared" si="1"/>
        <v>29.04064</v>
      </c>
      <c r="M17" s="8">
        <v>11</v>
      </c>
      <c r="N17" s="15">
        <f t="shared" si="0"/>
        <v>49.913600000000002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  <c r="AE17" s="8">
        <f t="shared" si="13"/>
        <v>5</v>
      </c>
      <c r="AF17" s="15">
        <f t="shared" si="12"/>
        <v>44.816909598719995</v>
      </c>
      <c r="AH17" s="8">
        <v>9</v>
      </c>
      <c r="AI17" s="15">
        <f t="shared" si="5"/>
        <v>3.0109335551999998</v>
      </c>
      <c r="AK17" s="8">
        <v>9</v>
      </c>
      <c r="AL17" s="15">
        <f t="shared" si="6"/>
        <v>7.3135947776000005</v>
      </c>
      <c r="AP17" s="8">
        <v>9</v>
      </c>
      <c r="AQ17" s="15">
        <f t="shared" si="8"/>
        <v>258.77813134490242</v>
      </c>
      <c r="AS17" s="8">
        <v>365.64299999999997</v>
      </c>
      <c r="AT17" s="8">
        <f>$AS$2-AS17</f>
        <v>1778.5619999999999</v>
      </c>
      <c r="AU17" s="8"/>
      <c r="AV17" s="8">
        <v>320.59500000000003</v>
      </c>
      <c r="AW17" s="8">
        <f t="shared" si="10"/>
        <v>1823.61</v>
      </c>
      <c r="AX17" s="8"/>
      <c r="AY17" s="8">
        <v>290.38600000000002</v>
      </c>
      <c r="AZ17" s="8">
        <f t="shared" si="11"/>
        <v>1853.819</v>
      </c>
    </row>
    <row r="18" spans="5:52" x14ac:dyDescent="0.25">
      <c r="E18" s="11">
        <v>9</v>
      </c>
      <c r="F18" s="12">
        <f t="shared" si="7"/>
        <v>9.2942565517241356</v>
      </c>
      <c r="I18" s="8">
        <v>11</v>
      </c>
      <c r="J18" s="15">
        <f t="shared" si="1"/>
        <v>31.944704000000002</v>
      </c>
      <c r="M18" s="8">
        <v>12</v>
      </c>
      <c r="N18" s="15">
        <f t="shared" si="0"/>
        <v>54.4512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14">$W$14/V18</f>
        <v>12.778973603715873</v>
      </c>
      <c r="AB18" s="8">
        <v>10</v>
      </c>
      <c r="AC18" s="15">
        <f t="shared" si="4"/>
        <v>68.094915254237293</v>
      </c>
      <c r="AE18" s="8">
        <f t="shared" si="13"/>
        <v>6</v>
      </c>
      <c r="AF18" s="15">
        <f t="shared" si="12"/>
        <v>37.347424665599995</v>
      </c>
      <c r="AH18" s="8">
        <v>10</v>
      </c>
      <c r="AI18" s="15">
        <f t="shared" si="5"/>
        <v>2.7098401996799999</v>
      </c>
      <c r="AK18" s="8">
        <v>10</v>
      </c>
      <c r="AL18" s="15">
        <f t="shared" si="6"/>
        <v>6.5822352998400007</v>
      </c>
      <c r="AP18" s="8">
        <v>10</v>
      </c>
      <c r="AQ18" s="15">
        <f t="shared" si="8"/>
        <v>249.00160063799837</v>
      </c>
    </row>
    <row r="19" spans="5:52" x14ac:dyDescent="0.25">
      <c r="E19" s="11">
        <v>10</v>
      </c>
      <c r="F19" s="12">
        <f t="shared" si="7"/>
        <v>10.326951724137929</v>
      </c>
      <c r="I19" s="8">
        <v>12</v>
      </c>
      <c r="J19" s="15">
        <f>I19*$J$5</f>
        <v>34.848768</v>
      </c>
      <c r="M19" s="8">
        <v>13</v>
      </c>
      <c r="N19" s="15">
        <f t="shared" si="0"/>
        <v>58.988800000000005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14"/>
        <v>8.5193157358105811</v>
      </c>
      <c r="AB19" s="8">
        <v>11</v>
      </c>
      <c r="AC19" s="15">
        <f t="shared" si="4"/>
        <v>61.90446841294299</v>
      </c>
      <c r="AE19" s="8">
        <f t="shared" si="13"/>
        <v>7</v>
      </c>
      <c r="AF19" s="15">
        <f t="shared" si="12"/>
        <v>32.012078284799998</v>
      </c>
      <c r="AH19" s="8">
        <v>11</v>
      </c>
      <c r="AI19" s="15">
        <f t="shared" si="5"/>
        <v>2.4634910906181817</v>
      </c>
      <c r="AK19" s="8">
        <v>11</v>
      </c>
      <c r="AL19" s="15">
        <f t="shared" si="6"/>
        <v>5.9838502725818188</v>
      </c>
      <c r="AP19" s="8">
        <v>11</v>
      </c>
      <c r="AQ19" s="15">
        <f t="shared" si="8"/>
        <v>242.54341354551582</v>
      </c>
    </row>
    <row r="20" spans="5:52" x14ac:dyDescent="0.25">
      <c r="E20" s="11">
        <v>11</v>
      </c>
      <c r="F20" s="12">
        <f t="shared" si="7"/>
        <v>11.359646896551723</v>
      </c>
      <c r="I20" s="8">
        <v>13</v>
      </c>
      <c r="J20" s="15">
        <f t="shared" si="1"/>
        <v>37.752831999999998</v>
      </c>
      <c r="M20" s="8">
        <v>14</v>
      </c>
      <c r="N20" s="15">
        <f t="shared" si="0"/>
        <v>63.526400000000002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14"/>
        <v>6.3894868018579363</v>
      </c>
      <c r="AB20" s="8">
        <v>12</v>
      </c>
      <c r="AC20" s="15">
        <f t="shared" si="4"/>
        <v>56.745762711864408</v>
      </c>
      <c r="AE20" s="8">
        <f t="shared" si="13"/>
        <v>8</v>
      </c>
      <c r="AF20" s="15">
        <f t="shared" si="12"/>
        <v>28.010568499199998</v>
      </c>
      <c r="AH20" s="8">
        <v>12</v>
      </c>
      <c r="AI20" s="15">
        <f t="shared" si="5"/>
        <v>2.2582001664</v>
      </c>
      <c r="AK20" s="8">
        <v>12</v>
      </c>
      <c r="AL20" s="15">
        <f t="shared" si="6"/>
        <v>5.4851960832000008</v>
      </c>
      <c r="AP20" s="8">
        <v>12</v>
      </c>
      <c r="AQ20" s="15">
        <f t="shared" si="8"/>
        <v>238.57398416384925</v>
      </c>
      <c r="AS20" s="8" t="s">
        <v>105</v>
      </c>
      <c r="AT20" s="8"/>
    </row>
    <row r="21" spans="5:52" x14ac:dyDescent="0.25">
      <c r="E21" s="11">
        <v>12</v>
      </c>
      <c r="F21" s="12">
        <f t="shared" si="7"/>
        <v>12.392342068965515</v>
      </c>
      <c r="I21" s="8">
        <v>14</v>
      </c>
      <c r="J21" s="15">
        <f t="shared" si="1"/>
        <v>40.656896000000003</v>
      </c>
      <c r="M21" s="8">
        <v>15</v>
      </c>
      <c r="N21" s="15">
        <f t="shared" si="0"/>
        <v>68.064000000000007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14"/>
        <v>5.1115894414863492</v>
      </c>
      <c r="AB21" s="8">
        <v>13</v>
      </c>
      <c r="AC21" s="15">
        <f t="shared" si="4"/>
        <v>52.380704041720989</v>
      </c>
      <c r="AE21" s="8">
        <f t="shared" si="13"/>
        <v>9</v>
      </c>
      <c r="AF21" s="15">
        <f t="shared" si="12"/>
        <v>24.898283110399998</v>
      </c>
      <c r="AH21" s="8">
        <v>13</v>
      </c>
      <c r="AI21" s="15">
        <f t="shared" si="5"/>
        <v>2.0844924612923075</v>
      </c>
      <c r="AK21" s="8">
        <v>13</v>
      </c>
      <c r="AL21" s="15">
        <f t="shared" si="6"/>
        <v>5.0632579229538468</v>
      </c>
      <c r="AP21" s="8">
        <v>13</v>
      </c>
      <c r="AQ21" s="15">
        <f t="shared" si="8"/>
        <v>236.51898379050274</v>
      </c>
      <c r="AS21" s="8">
        <v>317.36399999999998</v>
      </c>
      <c r="AT21" s="8">
        <f>$AS$2-AS21</f>
        <v>1826.8409999999999</v>
      </c>
    </row>
    <row r="22" spans="5:52" x14ac:dyDescent="0.25">
      <c r="E22" s="11">
        <v>13</v>
      </c>
      <c r="F22" s="12">
        <f t="shared" si="7"/>
        <v>13.425037241379307</v>
      </c>
      <c r="I22" s="8">
        <v>15</v>
      </c>
      <c r="J22" s="15">
        <f t="shared" si="1"/>
        <v>43.560960000000001</v>
      </c>
      <c r="M22" s="8">
        <v>16</v>
      </c>
      <c r="N22" s="15">
        <f t="shared" si="0"/>
        <v>72.601600000000005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14"/>
        <v>4.2596578679052906</v>
      </c>
      <c r="AB22" s="8">
        <v>14</v>
      </c>
      <c r="AC22" s="15">
        <f t="shared" si="4"/>
        <v>48.639225181598064</v>
      </c>
      <c r="AE22" s="8">
        <f t="shared" si="13"/>
        <v>10</v>
      </c>
      <c r="AF22" s="15">
        <f t="shared" si="12"/>
        <v>22.408454799359998</v>
      </c>
      <c r="AH22" s="8">
        <v>14</v>
      </c>
      <c r="AI22" s="15">
        <f t="shared" si="5"/>
        <v>1.9356001426285714</v>
      </c>
      <c r="AK22" s="8">
        <v>14</v>
      </c>
      <c r="AL22" s="15">
        <f t="shared" si="6"/>
        <v>4.7015966427428575</v>
      </c>
      <c r="AP22" s="8">
        <v>14</v>
      </c>
      <c r="AQ22" s="15">
        <f t="shared" si="8"/>
        <v>235.96817763797915</v>
      </c>
      <c r="AS22" s="8">
        <v>245.07900000000001</v>
      </c>
      <c r="AT22" s="8">
        <f t="shared" ref="AT22:AT28" si="15">$AS$2-AS22</f>
        <v>1899.126</v>
      </c>
    </row>
    <row r="23" spans="5:52" x14ac:dyDescent="0.25">
      <c r="E23" s="11">
        <v>14</v>
      </c>
      <c r="F23" s="12">
        <f t="shared" si="7"/>
        <v>14.457732413793101</v>
      </c>
      <c r="I23" s="8">
        <v>16</v>
      </c>
      <c r="J23" s="15">
        <f t="shared" si="1"/>
        <v>46.465024</v>
      </c>
      <c r="M23" s="8">
        <v>17</v>
      </c>
      <c r="N23" s="15">
        <f t="shared" si="0"/>
        <v>77.139200000000002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14"/>
        <v>3.6511353153473922</v>
      </c>
      <c r="AB23" s="8">
        <v>15</v>
      </c>
      <c r="AC23" s="15">
        <f t="shared" si="4"/>
        <v>45.396610169491524</v>
      </c>
      <c r="AE23" s="8">
        <f t="shared" si="13"/>
        <v>11</v>
      </c>
      <c r="AF23" s="15">
        <f t="shared" si="12"/>
        <v>20.371322544872726</v>
      </c>
      <c r="AH23" s="8">
        <v>15</v>
      </c>
      <c r="AI23" s="15">
        <f t="shared" si="5"/>
        <v>1.8065601331200001</v>
      </c>
      <c r="AK23" s="8">
        <v>15</v>
      </c>
      <c r="AL23" s="15">
        <f t="shared" si="6"/>
        <v>4.3881568665600001</v>
      </c>
      <c r="AP23" s="8">
        <v>15</v>
      </c>
      <c r="AQ23" s="15">
        <f t="shared" si="8"/>
        <v>236.62072686211386</v>
      </c>
      <c r="AS23" s="8">
        <v>207.58799999999999</v>
      </c>
      <c r="AT23" s="8">
        <f t="shared" si="15"/>
        <v>1936.617</v>
      </c>
    </row>
    <row r="24" spans="5:52" x14ac:dyDescent="0.25">
      <c r="E24" s="11">
        <v>15</v>
      </c>
      <c r="F24" s="12">
        <f t="shared" si="7"/>
        <v>15.490427586206895</v>
      </c>
      <c r="I24" s="8">
        <v>17</v>
      </c>
      <c r="J24" s="15">
        <f t="shared" si="1"/>
        <v>49.369087999999998</v>
      </c>
      <c r="M24" s="8">
        <v>18</v>
      </c>
      <c r="N24" s="15">
        <f t="shared" si="0"/>
        <v>81.6768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14"/>
        <v>3.1947434009289681</v>
      </c>
      <c r="AB24" s="8">
        <v>16</v>
      </c>
      <c r="AC24" s="15">
        <f t="shared" si="4"/>
        <v>42.559322033898304</v>
      </c>
      <c r="AE24" s="8">
        <f t="shared" si="13"/>
        <v>12</v>
      </c>
      <c r="AF24" s="15">
        <f t="shared" si="12"/>
        <v>18.673712332799997</v>
      </c>
      <c r="AH24" s="8">
        <v>16</v>
      </c>
      <c r="AI24" s="15">
        <f t="shared" si="5"/>
        <v>1.6936501248</v>
      </c>
      <c r="AK24" s="8">
        <v>16</v>
      </c>
      <c r="AL24" s="15">
        <f t="shared" si="6"/>
        <v>4.1138970624000004</v>
      </c>
      <c r="AP24" s="8">
        <v>16</v>
      </c>
      <c r="AQ24" s="15">
        <f t="shared" si="8"/>
        <v>238.25100232978349</v>
      </c>
      <c r="AS24" s="8">
        <v>184.12200000000001</v>
      </c>
      <c r="AT24" s="8">
        <f t="shared" si="15"/>
        <v>1960.0829999999999</v>
      </c>
    </row>
    <row r="25" spans="5:52" x14ac:dyDescent="0.25">
      <c r="E25" s="11">
        <v>16</v>
      </c>
      <c r="F25" s="12">
        <f t="shared" si="7"/>
        <v>16.523122758620687</v>
      </c>
      <c r="I25" s="8">
        <v>18</v>
      </c>
      <c r="J25" s="15">
        <f t="shared" si="1"/>
        <v>52.273151999999996</v>
      </c>
      <c r="M25" s="8">
        <v>19</v>
      </c>
      <c r="N25" s="15">
        <f t="shared" si="0"/>
        <v>86.214400000000012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14"/>
        <v>2.8397719119368605</v>
      </c>
      <c r="AB25" s="8">
        <v>17</v>
      </c>
      <c r="AC25" s="15">
        <f t="shared" si="4"/>
        <v>40.055832502492521</v>
      </c>
      <c r="AE25" s="8">
        <f t="shared" si="13"/>
        <v>13</v>
      </c>
      <c r="AF25" s="15">
        <f t="shared" si="12"/>
        <v>17.237272922584616</v>
      </c>
      <c r="AH25" s="8">
        <v>17</v>
      </c>
      <c r="AI25" s="15">
        <f t="shared" si="5"/>
        <v>1.5940236468705882</v>
      </c>
      <c r="AK25" s="8">
        <v>17</v>
      </c>
      <c r="AL25" s="15">
        <f t="shared" si="6"/>
        <v>3.8719031175529417</v>
      </c>
      <c r="AP25" s="8">
        <v>17</v>
      </c>
      <c r="AQ25" s="15">
        <f t="shared" si="8"/>
        <v>240.68646411565825</v>
      </c>
      <c r="AS25" s="8">
        <v>387.072</v>
      </c>
      <c r="AT25" s="8">
        <f t="shared" si="15"/>
        <v>1757.1329999999998</v>
      </c>
    </row>
    <row r="26" spans="5:52" x14ac:dyDescent="0.25">
      <c r="E26" s="11">
        <v>17</v>
      </c>
      <c r="F26" s="12">
        <f t="shared" si="7"/>
        <v>17.555817931034479</v>
      </c>
      <c r="I26" s="8">
        <v>19</v>
      </c>
      <c r="J26" s="15">
        <f t="shared" si="1"/>
        <v>55.177216000000001</v>
      </c>
      <c r="M26" s="8">
        <v>20</v>
      </c>
      <c r="N26" s="15">
        <f t="shared" si="0"/>
        <v>90.75200000000001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14"/>
        <v>2.5557947207431746</v>
      </c>
      <c r="AB26" s="8">
        <v>18</v>
      </c>
      <c r="AC26" s="15">
        <f t="shared" si="4"/>
        <v>37.83050847457627</v>
      </c>
      <c r="AE26" s="8">
        <f t="shared" si="13"/>
        <v>14</v>
      </c>
      <c r="AF26" s="15">
        <f t="shared" si="12"/>
        <v>16.006039142399999</v>
      </c>
      <c r="AH26" s="8">
        <v>18</v>
      </c>
      <c r="AI26" s="15">
        <f t="shared" si="5"/>
        <v>1.5054667775999999</v>
      </c>
      <c r="AK26" s="8">
        <v>18</v>
      </c>
      <c r="AL26" s="15">
        <f t="shared" si="6"/>
        <v>3.6567973888000003</v>
      </c>
      <c r="AP26" s="8">
        <v>18</v>
      </c>
      <c r="AQ26" s="15">
        <f t="shared" si="8"/>
        <v>243.7929145000374</v>
      </c>
      <c r="AS26" s="8">
        <v>369.68900000000002</v>
      </c>
      <c r="AT26" s="8">
        <f t="shared" si="15"/>
        <v>1774.5159999999998</v>
      </c>
    </row>
    <row r="27" spans="5:52" x14ac:dyDescent="0.25">
      <c r="E27" s="11">
        <v>18</v>
      </c>
      <c r="F27" s="12">
        <f t="shared" si="7"/>
        <v>18.588513103448271</v>
      </c>
      <c r="I27" s="8">
        <v>20</v>
      </c>
      <c r="J27" s="15">
        <f t="shared" si="1"/>
        <v>58.08128</v>
      </c>
      <c r="M27" s="8">
        <v>21</v>
      </c>
      <c r="N27" s="15">
        <f t="shared" si="0"/>
        <v>95.289600000000007</v>
      </c>
      <c r="P27" s="8">
        <v>20</v>
      </c>
      <c r="Q27" s="15">
        <f t="shared" ref="Q27:Q47" si="16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14"/>
        <v>2.3234497461301586</v>
      </c>
      <c r="AB27" s="8">
        <v>19</v>
      </c>
      <c r="AC27" s="15">
        <f t="shared" si="4"/>
        <v>35.839429081177521</v>
      </c>
      <c r="AE27" s="8">
        <f t="shared" si="13"/>
        <v>15</v>
      </c>
      <c r="AF27" s="15">
        <f t="shared" si="12"/>
        <v>14.938969866239999</v>
      </c>
      <c r="AH27" s="8">
        <v>19</v>
      </c>
      <c r="AI27" s="15">
        <f t="shared" si="5"/>
        <v>1.4262316840421052</v>
      </c>
      <c r="AK27" s="8">
        <v>19</v>
      </c>
      <c r="AL27" s="15">
        <f t="shared" si="6"/>
        <v>3.4643343683368424</v>
      </c>
      <c r="AP27" s="8">
        <v>19</v>
      </c>
      <c r="AQ27" s="15">
        <f t="shared" si="8"/>
        <v>247.464407914736</v>
      </c>
      <c r="AS27" s="8">
        <v>421.42399999999998</v>
      </c>
      <c r="AT27" s="8">
        <f t="shared" si="15"/>
        <v>1722.7809999999999</v>
      </c>
    </row>
    <row r="28" spans="5:52" x14ac:dyDescent="0.25">
      <c r="E28" s="11">
        <v>19</v>
      </c>
      <c r="F28" s="12">
        <f t="shared" si="7"/>
        <v>19.621208275862067</v>
      </c>
      <c r="I28" s="8">
        <v>21</v>
      </c>
      <c r="J28" s="15">
        <f t="shared" si="1"/>
        <v>60.985343999999998</v>
      </c>
      <c r="M28" s="8">
        <v>22</v>
      </c>
      <c r="N28" s="15">
        <f t="shared" si="0"/>
        <v>99.827200000000005</v>
      </c>
      <c r="P28" s="8">
        <v>21</v>
      </c>
      <c r="Q28" s="15">
        <f t="shared" si="16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14"/>
        <v>2.1298289339526453</v>
      </c>
      <c r="AB28" s="8">
        <v>20</v>
      </c>
      <c r="AC28" s="15">
        <f t="shared" si="4"/>
        <v>34.047457627118646</v>
      </c>
      <c r="AE28" s="8">
        <f>AE27+1</f>
        <v>16</v>
      </c>
      <c r="AF28" s="15">
        <f t="shared" si="12"/>
        <v>14.005284249599999</v>
      </c>
      <c r="AH28" s="8">
        <v>20</v>
      </c>
      <c r="AI28" s="15">
        <f t="shared" si="5"/>
        <v>1.3549200998399999</v>
      </c>
      <c r="AK28" s="8">
        <v>20</v>
      </c>
      <c r="AL28" s="15">
        <f t="shared" si="6"/>
        <v>3.2911176499200003</v>
      </c>
      <c r="AP28" s="8">
        <v>20</v>
      </c>
      <c r="AQ28" s="15">
        <f t="shared" si="8"/>
        <v>251.61618790520612</v>
      </c>
      <c r="AS28" s="8">
        <v>442.11700000000002</v>
      </c>
      <c r="AT28" s="8">
        <f t="shared" si="15"/>
        <v>1702.088</v>
      </c>
    </row>
    <row r="29" spans="5:52" x14ac:dyDescent="0.25">
      <c r="E29" s="11">
        <v>20</v>
      </c>
      <c r="F29" s="12">
        <f t="shared" si="7"/>
        <v>20.653903448275859</v>
      </c>
      <c r="I29" s="8">
        <v>22</v>
      </c>
      <c r="J29" s="15">
        <f t="shared" si="1"/>
        <v>63.889408000000003</v>
      </c>
      <c r="M29" s="8">
        <v>23</v>
      </c>
      <c r="N29" s="15">
        <f t="shared" si="0"/>
        <v>104.3648</v>
      </c>
      <c r="P29" s="8">
        <v>22</v>
      </c>
      <c r="Q29" s="15">
        <f t="shared" si="16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14"/>
        <v>1.9659959390332111</v>
      </c>
      <c r="AB29" s="8">
        <v>21</v>
      </c>
      <c r="AC29" s="15">
        <f t="shared" si="4"/>
        <v>32.426150121065376</v>
      </c>
      <c r="AE29" s="8">
        <f t="shared" si="13"/>
        <v>17</v>
      </c>
      <c r="AF29" s="15">
        <f t="shared" si="12"/>
        <v>13.181443999623529</v>
      </c>
      <c r="AH29" s="8">
        <v>21</v>
      </c>
      <c r="AI29" s="15">
        <f t="shared" si="5"/>
        <v>1.2904000950857142</v>
      </c>
      <c r="AK29" s="8">
        <v>21</v>
      </c>
      <c r="AL29" s="15">
        <f t="shared" si="6"/>
        <v>3.1343977618285717</v>
      </c>
      <c r="AP29" s="8">
        <v>21</v>
      </c>
      <c r="AQ29" s="15">
        <f t="shared" si="8"/>
        <v>256.17964210348038</v>
      </c>
    </row>
    <row r="30" spans="5:52" x14ac:dyDescent="0.25">
      <c r="E30" s="11">
        <v>21</v>
      </c>
      <c r="F30" s="12">
        <f t="shared" si="7"/>
        <v>21.686598620689651</v>
      </c>
      <c r="I30" s="8">
        <v>23</v>
      </c>
      <c r="J30" s="15">
        <f t="shared" si="1"/>
        <v>66.793471999999994</v>
      </c>
      <c r="M30" s="8">
        <v>24</v>
      </c>
      <c r="N30" s="15">
        <f t="shared" si="0"/>
        <v>108.9024</v>
      </c>
      <c r="P30" s="8">
        <v>23</v>
      </c>
      <c r="Q30" s="15">
        <f t="shared" si="16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14"/>
        <v>1.8255676576736961</v>
      </c>
      <c r="AB30" s="8">
        <v>22</v>
      </c>
      <c r="AC30" s="15">
        <f t="shared" si="4"/>
        <v>30.952234206471495</v>
      </c>
      <c r="AE30" s="8">
        <f t="shared" si="13"/>
        <v>18</v>
      </c>
      <c r="AF30" s="15">
        <f t="shared" si="12"/>
        <v>12.449141555199999</v>
      </c>
      <c r="AH30" s="8">
        <v>22</v>
      </c>
      <c r="AI30" s="15">
        <f t="shared" si="5"/>
        <v>1.2317455453090909</v>
      </c>
      <c r="AK30" s="8">
        <v>22</v>
      </c>
      <c r="AL30" s="15">
        <f t="shared" si="6"/>
        <v>2.9919251362909094</v>
      </c>
      <c r="AP30" s="8">
        <v>22</v>
      </c>
      <c r="AQ30" s="15">
        <f t="shared" si="8"/>
        <v>261.09863311758545</v>
      </c>
    </row>
    <row r="31" spans="5:52" x14ac:dyDescent="0.25">
      <c r="E31" s="11">
        <v>22</v>
      </c>
      <c r="F31" s="12">
        <f t="shared" si="7"/>
        <v>22.719293793103446</v>
      </c>
      <c r="I31" s="8">
        <v>24</v>
      </c>
      <c r="J31" s="15">
        <f t="shared" si="1"/>
        <v>69.697535999999999</v>
      </c>
      <c r="M31" s="8">
        <v>25</v>
      </c>
      <c r="N31" s="15">
        <f t="shared" si="0"/>
        <v>113.44000000000001</v>
      </c>
      <c r="P31" s="8">
        <v>24</v>
      </c>
      <c r="Q31" s="15">
        <f t="shared" si="16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14"/>
        <v>1.7038631471621164</v>
      </c>
      <c r="AB31" s="8">
        <v>23</v>
      </c>
      <c r="AC31" s="15">
        <f t="shared" si="4"/>
        <v>29.606484893146646</v>
      </c>
      <c r="AE31" s="8">
        <f>AE30+1</f>
        <v>19</v>
      </c>
      <c r="AF31" s="15">
        <f t="shared" si="12"/>
        <v>11.793923578610526</v>
      </c>
      <c r="AH31" s="8">
        <v>23</v>
      </c>
      <c r="AI31" s="15">
        <f t="shared" si="5"/>
        <v>1.1781913911652173</v>
      </c>
      <c r="AK31" s="8">
        <v>23</v>
      </c>
      <c r="AL31" s="15">
        <f t="shared" si="6"/>
        <v>2.8618414347130439</v>
      </c>
      <c r="AP31" s="8">
        <v>23</v>
      </c>
      <c r="AQ31" s="15">
        <f t="shared" si="8"/>
        <v>266.32678658023917</v>
      </c>
    </row>
    <row r="32" spans="5:52" x14ac:dyDescent="0.25">
      <c r="E32" s="11">
        <v>23</v>
      </c>
      <c r="F32" s="12">
        <f t="shared" si="7"/>
        <v>23.751988965517238</v>
      </c>
      <c r="I32" s="8">
        <v>25</v>
      </c>
      <c r="J32" s="15">
        <f t="shared" si="1"/>
        <v>72.601600000000005</v>
      </c>
      <c r="M32" s="8">
        <v>26</v>
      </c>
      <c r="N32" s="15">
        <f t="shared" si="0"/>
        <v>117.97760000000001</v>
      </c>
      <c r="P32" s="8">
        <v>25</v>
      </c>
      <c r="Q32" s="15">
        <f t="shared" si="16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14"/>
        <v>1.5973717004644841</v>
      </c>
      <c r="AB32" s="8">
        <v>24</v>
      </c>
      <c r="AC32" s="15">
        <f t="shared" si="4"/>
        <v>28.372881355932204</v>
      </c>
      <c r="AE32" s="8">
        <f t="shared" ref="AE32:AE52" si="17">AE31+1</f>
        <v>20</v>
      </c>
      <c r="AF32" s="15">
        <f t="shared" si="12"/>
        <v>11.204227399679999</v>
      </c>
      <c r="AH32" s="8">
        <v>24</v>
      </c>
      <c r="AI32" s="15">
        <f t="shared" si="5"/>
        <v>1.1291000832</v>
      </c>
      <c r="AK32" s="8">
        <v>24</v>
      </c>
      <c r="AL32" s="15">
        <f t="shared" si="6"/>
        <v>2.7425980416000004</v>
      </c>
      <c r="AP32" s="8">
        <v>24</v>
      </c>
      <c r="AQ32" s="15">
        <f t="shared" si="8"/>
        <v>271.8254571853729</v>
      </c>
    </row>
    <row r="33" spans="5:43" x14ac:dyDescent="0.25">
      <c r="E33" s="11">
        <v>24</v>
      </c>
      <c r="F33" s="12">
        <f t="shared" si="7"/>
        <v>24.784684137931031</v>
      </c>
      <c r="I33" s="8">
        <v>26</v>
      </c>
      <c r="J33" s="15">
        <f t="shared" si="1"/>
        <v>75.505663999999996</v>
      </c>
      <c r="M33" s="8">
        <v>27</v>
      </c>
      <c r="N33" s="15">
        <f t="shared" si="0"/>
        <v>122.51520000000001</v>
      </c>
      <c r="P33" s="8">
        <v>26</v>
      </c>
      <c r="Q33" s="15">
        <f t="shared" si="16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14"/>
        <v>1.5034086592606908</v>
      </c>
      <c r="AB33" s="8">
        <v>25</v>
      </c>
      <c r="AC33" s="15">
        <f t="shared" si="4"/>
        <v>27.237966101694916</v>
      </c>
      <c r="AE33" s="8">
        <f t="shared" si="17"/>
        <v>21</v>
      </c>
      <c r="AF33" s="15">
        <f t="shared" si="12"/>
        <v>10.6706927616</v>
      </c>
      <c r="AH33" s="8">
        <v>25</v>
      </c>
      <c r="AI33" s="15">
        <f t="shared" si="5"/>
        <v>1.0839360798719999</v>
      </c>
      <c r="AK33" s="8">
        <v>25</v>
      </c>
      <c r="AL33" s="15">
        <f t="shared" si="6"/>
        <v>2.6328941199360001</v>
      </c>
      <c r="AP33" s="8">
        <v>25</v>
      </c>
      <c r="AQ33" s="15">
        <f t="shared" si="8"/>
        <v>277.56218287588899</v>
      </c>
    </row>
    <row r="34" spans="5:43" x14ac:dyDescent="0.25">
      <c r="E34" s="11">
        <v>25</v>
      </c>
      <c r="F34" s="12">
        <f t="shared" si="7"/>
        <v>25.817379310344823</v>
      </c>
      <c r="I34" s="8">
        <v>27</v>
      </c>
      <c r="J34" s="15">
        <f t="shared" si="1"/>
        <v>78.409728000000001</v>
      </c>
      <c r="M34" s="8">
        <v>28</v>
      </c>
      <c r="N34" s="15">
        <f t="shared" si="0"/>
        <v>127.0528</v>
      </c>
      <c r="P34" s="8">
        <v>27</v>
      </c>
      <c r="Q34" s="15">
        <f t="shared" si="16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14"/>
        <v>1.4198859559684303</v>
      </c>
      <c r="AB34" s="8">
        <v>26</v>
      </c>
      <c r="AC34" s="15">
        <f t="shared" si="4"/>
        <v>26.190352020860495</v>
      </c>
      <c r="AE34" s="8">
        <f t="shared" si="17"/>
        <v>22</v>
      </c>
      <c r="AF34" s="15">
        <f t="shared" si="12"/>
        <v>10.185661272436363</v>
      </c>
      <c r="AH34" s="8">
        <v>26</v>
      </c>
      <c r="AI34" s="15">
        <f t="shared" si="5"/>
        <v>1.0422462306461537</v>
      </c>
      <c r="AK34" s="8">
        <v>26</v>
      </c>
      <c r="AL34" s="15">
        <f t="shared" si="6"/>
        <v>2.5316289614769234</v>
      </c>
      <c r="AP34" s="8">
        <v>26</v>
      </c>
      <c r="AQ34" s="15">
        <f t="shared" si="8"/>
        <v>283.50949575732028</v>
      </c>
    </row>
    <row r="35" spans="5:43" x14ac:dyDescent="0.25">
      <c r="E35" s="11">
        <v>26</v>
      </c>
      <c r="F35" s="12">
        <f t="shared" si="7"/>
        <v>26.850074482758615</v>
      </c>
      <c r="I35" s="8">
        <v>28</v>
      </c>
      <c r="J35" s="15">
        <f t="shared" si="1"/>
        <v>81.313792000000007</v>
      </c>
      <c r="M35" s="8">
        <v>29</v>
      </c>
      <c r="N35" s="15">
        <f t="shared" si="0"/>
        <v>131.59040000000002</v>
      </c>
      <c r="P35" s="8">
        <v>28</v>
      </c>
      <c r="Q35" s="15">
        <f t="shared" si="16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  <c r="AE35" s="8">
        <f t="shared" si="17"/>
        <v>23</v>
      </c>
      <c r="AF35" s="15">
        <f t="shared" si="12"/>
        <v>9.742806434504347</v>
      </c>
      <c r="AH35" s="8">
        <v>27</v>
      </c>
      <c r="AI35" s="15">
        <f t="shared" si="5"/>
        <v>1.0036445184</v>
      </c>
      <c r="AK35" s="8">
        <v>27</v>
      </c>
      <c r="AL35" s="15">
        <f t="shared" si="6"/>
        <v>2.4378649258666667</v>
      </c>
      <c r="AP35" s="8">
        <v>27</v>
      </c>
      <c r="AQ35" s="15">
        <f t="shared" si="8"/>
        <v>289.64399725289854</v>
      </c>
    </row>
    <row r="36" spans="5:43" x14ac:dyDescent="0.25">
      <c r="E36" s="11">
        <v>27</v>
      </c>
      <c r="F36" s="12">
        <f t="shared" si="7"/>
        <v>27.88276965517241</v>
      </c>
      <c r="I36" s="8">
        <v>29</v>
      </c>
      <c r="J36" s="15">
        <f t="shared" si="1"/>
        <v>84.217855999999998</v>
      </c>
      <c r="M36" s="8">
        <v>30</v>
      </c>
      <c r="N36" s="15">
        <f t="shared" si="0"/>
        <v>136.12800000000001</v>
      </c>
      <c r="P36" s="8">
        <v>29</v>
      </c>
      <c r="Q36" s="15">
        <f t="shared" si="16"/>
        <v>21.125500910344829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56" si="18">$W$14/V36</f>
        <v>1.2778973603715873</v>
      </c>
      <c r="AB36" s="8">
        <v>28</v>
      </c>
      <c r="AC36" s="15">
        <f t="shared" si="4"/>
        <v>24.319612590799032</v>
      </c>
      <c r="AE36" s="8">
        <f t="shared" si="17"/>
        <v>24</v>
      </c>
      <c r="AF36" s="15">
        <f t="shared" si="12"/>
        <v>9.3368561663999987</v>
      </c>
      <c r="AH36" s="8">
        <v>28</v>
      </c>
      <c r="AI36" s="15">
        <f t="shared" si="5"/>
        <v>0.96780007131428569</v>
      </c>
      <c r="AK36" s="8">
        <v>28</v>
      </c>
      <c r="AL36" s="15">
        <f t="shared" si="6"/>
        <v>2.3507983213714287</v>
      </c>
      <c r="AP36" s="8">
        <v>28</v>
      </c>
      <c r="AQ36" s="15">
        <f t="shared" si="8"/>
        <v>295.94563143967923</v>
      </c>
    </row>
    <row r="37" spans="5:43" x14ac:dyDescent="0.25">
      <c r="E37" s="11">
        <v>28</v>
      </c>
      <c r="F37" s="12">
        <f t="shared" si="7"/>
        <v>28.915464827586202</v>
      </c>
      <c r="I37" s="8">
        <v>30</v>
      </c>
      <c r="J37" s="15">
        <f t="shared" si="1"/>
        <v>87.121920000000003</v>
      </c>
      <c r="M37" s="8">
        <v>31</v>
      </c>
      <c r="N37" s="15">
        <f t="shared" si="0"/>
        <v>140.66560000000001</v>
      </c>
      <c r="P37" s="8">
        <v>30</v>
      </c>
      <c r="Q37" s="15">
        <f t="shared" si="16"/>
        <v>20.421317546666668</v>
      </c>
      <c r="S37" s="8">
        <v>29</v>
      </c>
      <c r="T37" s="15">
        <f t="shared" si="3"/>
        <v>0.22166068965517241</v>
      </c>
      <c r="V37" s="8">
        <v>21</v>
      </c>
      <c r="W37" s="15">
        <f t="shared" si="18"/>
        <v>1.2170451051157973</v>
      </c>
      <c r="AB37" s="8">
        <v>29</v>
      </c>
      <c r="AC37" s="15">
        <f t="shared" si="4"/>
        <v>23.481005260081822</v>
      </c>
      <c r="AE37" s="8">
        <f t="shared" si="17"/>
        <v>25</v>
      </c>
      <c r="AF37" s="15">
        <f t="shared" si="12"/>
        <v>8.9633819197440001</v>
      </c>
      <c r="AH37" s="8">
        <v>29</v>
      </c>
      <c r="AI37" s="15">
        <f t="shared" si="5"/>
        <v>0.93442765506206893</v>
      </c>
      <c r="AK37" s="8">
        <v>29</v>
      </c>
      <c r="AL37" s="15">
        <f t="shared" si="6"/>
        <v>2.2697363102896553</v>
      </c>
      <c r="AP37" s="8">
        <v>29</v>
      </c>
      <c r="AQ37" s="15">
        <f t="shared" si="8"/>
        <v>302.39710872891737</v>
      </c>
    </row>
    <row r="38" spans="5:43" x14ac:dyDescent="0.25">
      <c r="E38" s="11">
        <v>29</v>
      </c>
      <c r="F38" s="12">
        <f t="shared" si="7"/>
        <v>29.948159999999994</v>
      </c>
      <c r="I38" s="8">
        <v>31</v>
      </c>
      <c r="J38" s="15">
        <f t="shared" si="1"/>
        <v>90.025983999999994</v>
      </c>
      <c r="M38" s="8">
        <v>32</v>
      </c>
      <c r="N38" s="15">
        <f t="shared" si="0"/>
        <v>145.20320000000001</v>
      </c>
      <c r="P38" s="8">
        <v>31</v>
      </c>
      <c r="Q38" s="15">
        <f t="shared" si="16"/>
        <v>19.762565367741935</v>
      </c>
      <c r="S38" s="8">
        <v>30</v>
      </c>
      <c r="T38" s="15">
        <f t="shared" si="3"/>
        <v>0.21427199999999999</v>
      </c>
      <c r="V38" s="8">
        <v>22</v>
      </c>
      <c r="W38" s="15">
        <f t="shared" si="18"/>
        <v>1.1617248730650793</v>
      </c>
      <c r="AB38" s="8">
        <v>30</v>
      </c>
      <c r="AC38" s="15">
        <f t="shared" si="4"/>
        <v>22.698305084745762</v>
      </c>
      <c r="AE38" s="8">
        <f t="shared" si="17"/>
        <v>26</v>
      </c>
      <c r="AF38" s="15">
        <f t="shared" si="12"/>
        <v>8.6186364612923079</v>
      </c>
      <c r="AH38" s="8">
        <v>30</v>
      </c>
      <c r="AI38" s="15">
        <f t="shared" si="5"/>
        <v>0.90328006656000004</v>
      </c>
      <c r="AK38" s="8">
        <v>30</v>
      </c>
      <c r="AL38" s="15">
        <f t="shared" si="6"/>
        <v>2.1940784332800001</v>
      </c>
      <c r="AP38" s="8">
        <v>30</v>
      </c>
      <c r="AQ38" s="15">
        <f t="shared" si="8"/>
        <v>308.9834448103673</v>
      </c>
    </row>
    <row r="39" spans="5:43" x14ac:dyDescent="0.25">
      <c r="E39" s="11">
        <v>30</v>
      </c>
      <c r="F39" s="12">
        <f t="shared" si="7"/>
        <v>30.98085517241379</v>
      </c>
      <c r="I39" s="8">
        <v>32</v>
      </c>
      <c r="J39" s="15">
        <f t="shared" si="1"/>
        <v>92.930047999999999</v>
      </c>
      <c r="M39" s="8">
        <v>33</v>
      </c>
      <c r="N39" s="15">
        <f t="shared" si="0"/>
        <v>149.74080000000001</v>
      </c>
      <c r="P39" s="8">
        <v>32</v>
      </c>
      <c r="Q39" s="15">
        <f t="shared" si="16"/>
        <v>19.144985200000001</v>
      </c>
      <c r="S39" s="8">
        <v>31</v>
      </c>
      <c r="T39" s="15">
        <f t="shared" si="3"/>
        <v>0.20736000000000002</v>
      </c>
      <c r="V39" s="8">
        <v>23</v>
      </c>
      <c r="W39" s="15">
        <f t="shared" si="18"/>
        <v>1.1112150959752933</v>
      </c>
      <c r="AB39" s="8">
        <v>31</v>
      </c>
      <c r="AC39" s="15">
        <f t="shared" si="4"/>
        <v>21.966101694915253</v>
      </c>
      <c r="AE39" s="8">
        <f t="shared" si="17"/>
        <v>27</v>
      </c>
      <c r="AF39" s="15">
        <f t="shared" si="12"/>
        <v>8.2994277034666659</v>
      </c>
      <c r="AH39" s="8">
        <v>31</v>
      </c>
      <c r="AI39" s="15">
        <f t="shared" si="5"/>
        <v>0.87414199989677421</v>
      </c>
      <c r="AK39" s="8">
        <v>31</v>
      </c>
      <c r="AL39" s="15">
        <f t="shared" si="6"/>
        <v>2.1233017096258067</v>
      </c>
      <c r="AP39" s="8">
        <v>31</v>
      </c>
      <c r="AQ39" s="15">
        <f t="shared" si="8"/>
        <v>315.6915888331697</v>
      </c>
    </row>
    <row r="40" spans="5:43" x14ac:dyDescent="0.25">
      <c r="E40" s="11">
        <v>31</v>
      </c>
      <c r="F40" s="12">
        <f t="shared" si="7"/>
        <v>32.013550344827578</v>
      </c>
      <c r="I40" s="8">
        <v>33</v>
      </c>
      <c r="J40" s="15">
        <f t="shared" si="1"/>
        <v>95.834112000000005</v>
      </c>
      <c r="M40" s="8">
        <v>34</v>
      </c>
      <c r="N40" s="15">
        <f t="shared" si="0"/>
        <v>154.2784</v>
      </c>
      <c r="P40" s="8">
        <v>33</v>
      </c>
      <c r="Q40" s="15">
        <f t="shared" si="16"/>
        <v>18.564834133333335</v>
      </c>
      <c r="S40" s="8">
        <v>32</v>
      </c>
      <c r="T40" s="15">
        <f t="shared" si="3"/>
        <v>0.20088</v>
      </c>
      <c r="V40" s="8">
        <v>24</v>
      </c>
      <c r="W40" s="15">
        <f t="shared" si="18"/>
        <v>1.0649144669763226</v>
      </c>
      <c r="AB40" s="8">
        <v>32</v>
      </c>
      <c r="AC40" s="15">
        <f t="shared" si="4"/>
        <v>21.279661016949152</v>
      </c>
      <c r="AE40" s="8">
        <f t="shared" si="17"/>
        <v>28</v>
      </c>
      <c r="AF40" s="15">
        <f t="shared" si="12"/>
        <v>8.0030195711999994</v>
      </c>
      <c r="AH40" s="8">
        <v>32</v>
      </c>
      <c r="AI40" s="15">
        <f t="shared" si="5"/>
        <v>0.84682506239999999</v>
      </c>
      <c r="AK40" s="8">
        <v>32</v>
      </c>
      <c r="AL40" s="15">
        <f t="shared" si="6"/>
        <v>2.0569485312000002</v>
      </c>
      <c r="AP40" s="8">
        <v>32</v>
      </c>
      <c r="AQ40" s="15">
        <f t="shared" si="8"/>
        <v>322.51012130282277</v>
      </c>
    </row>
    <row r="41" spans="5:43" x14ac:dyDescent="0.25">
      <c r="E41" s="11">
        <v>32</v>
      </c>
      <c r="F41" s="12">
        <f t="shared" si="7"/>
        <v>33.046245517241374</v>
      </c>
      <c r="I41" s="8">
        <v>34</v>
      </c>
      <c r="J41" s="15">
        <f t="shared" si="1"/>
        <v>98.738175999999996</v>
      </c>
      <c r="M41" s="8">
        <v>35</v>
      </c>
      <c r="N41" s="15">
        <f t="shared" si="0"/>
        <v>158.816</v>
      </c>
      <c r="P41" s="8">
        <v>34</v>
      </c>
      <c r="Q41" s="15">
        <f t="shared" si="16"/>
        <v>18.018809600000001</v>
      </c>
      <c r="S41" s="8">
        <v>33</v>
      </c>
      <c r="T41" s="15">
        <f t="shared" si="3"/>
        <v>0.19479272727272728</v>
      </c>
      <c r="V41" s="8">
        <v>25</v>
      </c>
      <c r="W41" s="15">
        <f t="shared" si="18"/>
        <v>1.0223178882972699</v>
      </c>
      <c r="AB41" s="8">
        <v>33</v>
      </c>
      <c r="AC41" s="15">
        <f t="shared" si="4"/>
        <v>20.634822804314329</v>
      </c>
      <c r="AE41" s="8">
        <f t="shared" si="17"/>
        <v>29</v>
      </c>
      <c r="AF41" s="15">
        <f t="shared" si="12"/>
        <v>7.7270533790896545</v>
      </c>
      <c r="AH41" s="8">
        <v>33</v>
      </c>
      <c r="AI41" s="15">
        <f t="shared" si="5"/>
        <v>0.82116369687272728</v>
      </c>
      <c r="AK41" s="8">
        <v>33</v>
      </c>
      <c r="AL41" s="15">
        <f t="shared" si="6"/>
        <v>1.9946167575272729</v>
      </c>
      <c r="AP41" s="8">
        <v>33</v>
      </c>
      <c r="AQ41" s="15">
        <f t="shared" si="8"/>
        <v>329.42900690597656</v>
      </c>
    </row>
    <row r="42" spans="5:43" x14ac:dyDescent="0.25">
      <c r="E42" s="11">
        <v>33</v>
      </c>
      <c r="F42" s="12">
        <f t="shared" si="7"/>
        <v>34.07894068965517</v>
      </c>
      <c r="I42" s="8">
        <v>35</v>
      </c>
      <c r="J42" s="15">
        <f t="shared" si="1"/>
        <v>101.64224</v>
      </c>
      <c r="M42" s="8">
        <v>36</v>
      </c>
      <c r="N42" s="15">
        <f t="shared" si="0"/>
        <v>163.3536</v>
      </c>
      <c r="P42" s="8">
        <v>35</v>
      </c>
      <c r="Q42" s="15">
        <f t="shared" si="16"/>
        <v>17.50398646857143</v>
      </c>
      <c r="S42" s="8">
        <v>34</v>
      </c>
      <c r="T42" s="15">
        <f t="shared" si="3"/>
        <v>0.18906352941176471</v>
      </c>
      <c r="V42" s="8">
        <v>26</v>
      </c>
      <c r="W42" s="15">
        <f t="shared" si="18"/>
        <v>0.98299796951660556</v>
      </c>
      <c r="AB42" s="8">
        <v>34</v>
      </c>
      <c r="AC42" s="15">
        <f t="shared" si="4"/>
        <v>20.027916251246261</v>
      </c>
      <c r="AE42" s="8">
        <f t="shared" si="17"/>
        <v>30</v>
      </c>
      <c r="AF42" s="15">
        <f t="shared" si="12"/>
        <v>7.4694849331199995</v>
      </c>
      <c r="AH42" s="8">
        <v>34</v>
      </c>
      <c r="AI42" s="15">
        <f t="shared" si="5"/>
        <v>0.79701182343529409</v>
      </c>
      <c r="AK42" s="8">
        <v>34</v>
      </c>
      <c r="AL42" s="15">
        <f t="shared" si="6"/>
        <v>1.9359515587764708</v>
      </c>
      <c r="AP42" s="8">
        <v>34</v>
      </c>
      <c r="AQ42" s="15">
        <f t="shared" si="8"/>
        <v>336.43939095438088</v>
      </c>
    </row>
    <row r="43" spans="5:43" x14ac:dyDescent="0.25">
      <c r="E43" s="11">
        <v>34</v>
      </c>
      <c r="F43" s="12">
        <f t="shared" si="7"/>
        <v>35.111635862068958</v>
      </c>
      <c r="I43" s="8">
        <v>36</v>
      </c>
      <c r="J43" s="15">
        <f t="shared" si="1"/>
        <v>104.54630399999999</v>
      </c>
      <c r="M43" s="8">
        <v>37</v>
      </c>
      <c r="N43" s="15">
        <f t="shared" si="0"/>
        <v>167.8912</v>
      </c>
      <c r="P43" s="8">
        <v>36</v>
      </c>
      <c r="Q43" s="15">
        <f t="shared" si="16"/>
        <v>17.017764622222224</v>
      </c>
      <c r="S43" s="8">
        <v>35</v>
      </c>
      <c r="T43" s="15">
        <f t="shared" si="3"/>
        <v>0.18366171428571429</v>
      </c>
      <c r="V43" s="8">
        <v>27</v>
      </c>
      <c r="W43" s="15">
        <f t="shared" si="18"/>
        <v>0.94659063731228688</v>
      </c>
      <c r="AB43" s="8">
        <v>35</v>
      </c>
      <c r="AC43" s="15">
        <f t="shared" si="4"/>
        <v>19.455690072639225</v>
      </c>
      <c r="AE43" s="8">
        <f t="shared" si="17"/>
        <v>31</v>
      </c>
      <c r="AF43" s="15">
        <f t="shared" si="12"/>
        <v>7.228533806245161</v>
      </c>
      <c r="AH43" s="8">
        <v>35</v>
      </c>
      <c r="AI43" s="15">
        <f t="shared" si="5"/>
        <v>0.77424005705142862</v>
      </c>
      <c r="AK43" s="8">
        <v>35</v>
      </c>
      <c r="AL43" s="15">
        <f t="shared" si="6"/>
        <v>1.880638657097143</v>
      </c>
      <c r="AP43" s="8">
        <v>35</v>
      </c>
      <c r="AQ43" s="15">
        <f t="shared" si="8"/>
        <v>343.53343072415726</v>
      </c>
    </row>
    <row r="44" spans="5:43" x14ac:dyDescent="0.25">
      <c r="E44" s="11">
        <v>35</v>
      </c>
      <c r="F44" s="12">
        <f t="shared" si="7"/>
        <v>36.144331034482754</v>
      </c>
      <c r="I44" s="8">
        <v>37</v>
      </c>
      <c r="J44" s="15">
        <f t="shared" si="1"/>
        <v>107.450368</v>
      </c>
      <c r="M44" s="8">
        <v>38</v>
      </c>
      <c r="N44" s="15">
        <f t="shared" si="0"/>
        <v>172.42880000000002</v>
      </c>
      <c r="P44" s="8">
        <v>37</v>
      </c>
      <c r="Q44" s="15">
        <f t="shared" si="16"/>
        <v>16.557825037837837</v>
      </c>
      <c r="S44" s="8">
        <v>36</v>
      </c>
      <c r="T44" s="15">
        <f t="shared" si="3"/>
        <v>0.17856</v>
      </c>
      <c r="V44" s="8">
        <v>28</v>
      </c>
      <c r="W44" s="15">
        <f t="shared" si="18"/>
        <v>0.91278382883684805</v>
      </c>
      <c r="AB44" s="8">
        <v>36</v>
      </c>
      <c r="AC44" s="15">
        <f t="shared" si="4"/>
        <v>18.915254237288135</v>
      </c>
      <c r="AE44" s="8">
        <f t="shared" si="17"/>
        <v>32</v>
      </c>
      <c r="AF44" s="15">
        <f t="shared" si="12"/>
        <v>7.0026421247999995</v>
      </c>
      <c r="AH44" s="8">
        <v>36</v>
      </c>
      <c r="AI44" s="15">
        <f t="shared" si="5"/>
        <v>0.75273338879999996</v>
      </c>
      <c r="AK44" s="8">
        <v>36</v>
      </c>
      <c r="AL44" s="15">
        <f t="shared" si="6"/>
        <v>1.8283986944000001</v>
      </c>
      <c r="AP44" s="8">
        <v>36</v>
      </c>
      <c r="AQ44" s="15">
        <f t="shared" si="8"/>
        <v>350.7041549051911</v>
      </c>
    </row>
    <row r="45" spans="5:43" x14ac:dyDescent="0.25">
      <c r="E45" s="11">
        <v>36</v>
      </c>
      <c r="F45" s="12">
        <f t="shared" si="7"/>
        <v>37.177026206896542</v>
      </c>
      <c r="I45" s="8">
        <v>38</v>
      </c>
      <c r="J45" s="15">
        <f t="shared" si="1"/>
        <v>110.354432</v>
      </c>
      <c r="M45" s="8">
        <v>39</v>
      </c>
      <c r="N45" s="15">
        <f t="shared" si="0"/>
        <v>176.96640000000002</v>
      </c>
      <c r="P45" s="8">
        <v>38</v>
      </c>
      <c r="Q45" s="15">
        <f t="shared" si="16"/>
        <v>16.122092800000001</v>
      </c>
      <c r="S45" s="8">
        <v>37</v>
      </c>
      <c r="T45" s="15">
        <f t="shared" si="3"/>
        <v>0.17373405405405407</v>
      </c>
      <c r="V45" s="8">
        <v>29</v>
      </c>
      <c r="W45" s="15">
        <f t="shared" si="18"/>
        <v>0.88130852439419816</v>
      </c>
      <c r="AB45" s="8">
        <v>37</v>
      </c>
      <c r="AC45" s="15">
        <f t="shared" si="4"/>
        <v>18.404031149793862</v>
      </c>
      <c r="AE45" s="8">
        <f t="shared" si="17"/>
        <v>33</v>
      </c>
      <c r="AF45" s="15">
        <f t="shared" si="12"/>
        <v>6.7904408482909089</v>
      </c>
      <c r="AH45" s="8">
        <v>37</v>
      </c>
      <c r="AI45" s="15">
        <f t="shared" si="5"/>
        <v>0.7323892431567568</v>
      </c>
      <c r="AK45" s="8">
        <v>37</v>
      </c>
      <c r="AL45" s="15">
        <f t="shared" si="6"/>
        <v>1.7789825134702704</v>
      </c>
      <c r="AP45" s="8">
        <v>37</v>
      </c>
      <c r="AQ45" s="15">
        <f t="shared" si="8"/>
        <v>357.94534584251596</v>
      </c>
    </row>
    <row r="46" spans="5:43" x14ac:dyDescent="0.25">
      <c r="E46" s="11">
        <v>37</v>
      </c>
      <c r="F46" s="12">
        <f t="shared" si="7"/>
        <v>38.209721379310338</v>
      </c>
      <c r="I46" s="8">
        <v>39</v>
      </c>
      <c r="J46" s="15">
        <f t="shared" si="1"/>
        <v>113.25849599999999</v>
      </c>
      <c r="M46" s="8">
        <v>40</v>
      </c>
      <c r="N46" s="15">
        <f t="shared" si="0"/>
        <v>181.50400000000002</v>
      </c>
      <c r="P46" s="8">
        <v>39</v>
      </c>
      <c r="Q46" s="15">
        <f t="shared" si="16"/>
        <v>15.708705805128206</v>
      </c>
      <c r="S46" s="8">
        <v>38</v>
      </c>
      <c r="T46" s="15">
        <f t="shared" si="3"/>
        <v>0.16916210526315789</v>
      </c>
      <c r="V46" s="8">
        <v>30</v>
      </c>
      <c r="W46" s="15">
        <f t="shared" si="18"/>
        <v>0.8519315735810582</v>
      </c>
      <c r="AB46" s="8">
        <v>38</v>
      </c>
      <c r="AC46" s="15">
        <f t="shared" si="4"/>
        <v>17.91971454058876</v>
      </c>
      <c r="AE46" s="8">
        <f t="shared" si="17"/>
        <v>34</v>
      </c>
      <c r="AF46" s="15">
        <f t="shared" si="12"/>
        <v>6.5907219998117643</v>
      </c>
      <c r="AH46" s="8">
        <v>38</v>
      </c>
      <c r="AI46" s="15">
        <f t="shared" si="5"/>
        <v>0.7131158420210526</v>
      </c>
      <c r="AK46" s="8">
        <v>38</v>
      </c>
      <c r="AL46" s="15">
        <f t="shared" si="6"/>
        <v>1.7321671841684212</v>
      </c>
      <c r="AP46" s="8">
        <v>38</v>
      </c>
      <c r="AQ46" s="15">
        <f t="shared" si="8"/>
        <v>365.25144037116115</v>
      </c>
    </row>
    <row r="47" spans="5:43" x14ac:dyDescent="0.25">
      <c r="E47" s="11">
        <v>38</v>
      </c>
      <c r="F47" s="12">
        <f t="shared" si="7"/>
        <v>39.242416551724133</v>
      </c>
      <c r="I47" s="8">
        <v>40</v>
      </c>
      <c r="J47" s="15">
        <f t="shared" si="1"/>
        <v>116.16256</v>
      </c>
      <c r="P47" s="8">
        <v>40</v>
      </c>
      <c r="Q47" s="15">
        <f t="shared" si="16"/>
        <v>15.31598816</v>
      </c>
      <c r="S47" s="8">
        <v>39</v>
      </c>
      <c r="T47" s="15">
        <f t="shared" si="3"/>
        <v>0.16482461538461537</v>
      </c>
      <c r="V47" s="8">
        <v>31</v>
      </c>
      <c r="W47" s="15">
        <f t="shared" si="18"/>
        <v>0.82444990991715306</v>
      </c>
      <c r="AB47" s="8">
        <v>39</v>
      </c>
      <c r="AC47" s="15">
        <f t="shared" si="4"/>
        <v>17.460234680573663</v>
      </c>
      <c r="AE47" s="8">
        <f t="shared" si="17"/>
        <v>35</v>
      </c>
      <c r="AF47" s="15">
        <f t="shared" si="12"/>
        <v>6.4024156569599997</v>
      </c>
      <c r="AH47" s="8">
        <v>39</v>
      </c>
      <c r="AI47" s="15">
        <f t="shared" si="5"/>
        <v>0.69483082043076927</v>
      </c>
      <c r="AK47" s="8">
        <v>39</v>
      </c>
      <c r="AL47" s="15">
        <f t="shared" si="6"/>
        <v>1.6877526409846155</v>
      </c>
      <c r="AP47" s="8">
        <v>39</v>
      </c>
      <c r="AQ47" s="15">
        <f t="shared" si="8"/>
        <v>372.61744590717905</v>
      </c>
    </row>
    <row r="48" spans="5:43" x14ac:dyDescent="0.25">
      <c r="E48" s="11">
        <v>39</v>
      </c>
      <c r="F48" s="12">
        <f t="shared" si="7"/>
        <v>40.275111724137922</v>
      </c>
      <c r="S48" s="8">
        <v>40</v>
      </c>
      <c r="T48" s="15">
        <f t="shared" si="3"/>
        <v>0.16070400000000001</v>
      </c>
      <c r="V48" s="8">
        <v>32</v>
      </c>
      <c r="W48" s="15">
        <f t="shared" si="18"/>
        <v>0.79868585023224203</v>
      </c>
      <c r="AB48" s="8">
        <v>40</v>
      </c>
      <c r="AC48" s="15">
        <f t="shared" si="4"/>
        <v>17.023728813559323</v>
      </c>
      <c r="AE48" s="8">
        <f t="shared" si="17"/>
        <v>36</v>
      </c>
      <c r="AF48" s="15">
        <f t="shared" si="12"/>
        <v>6.2245707775999994</v>
      </c>
      <c r="AH48" s="8">
        <v>40</v>
      </c>
      <c r="AI48" s="15">
        <f t="shared" si="5"/>
        <v>0.67746004991999997</v>
      </c>
      <c r="AK48" s="8">
        <v>40</v>
      </c>
      <c r="AL48" s="15">
        <f t="shared" si="6"/>
        <v>1.6455588249600002</v>
      </c>
      <c r="AP48" s="8">
        <v>40</v>
      </c>
      <c r="AQ48" s="15">
        <f>F49+J47+N46+Q47+T48+W56+AC48+AF52+AI48+AL48</f>
        <v>380.0388691250169</v>
      </c>
    </row>
    <row r="49" spans="5:32" x14ac:dyDescent="0.25">
      <c r="E49" s="11">
        <v>40</v>
      </c>
      <c r="F49" s="12">
        <f t="shared" si="7"/>
        <v>41.307806896551718</v>
      </c>
      <c r="V49" s="8">
        <v>33</v>
      </c>
      <c r="W49" s="15">
        <f t="shared" si="18"/>
        <v>0.77448324871005292</v>
      </c>
      <c r="AE49" s="8">
        <f t="shared" si="17"/>
        <v>37</v>
      </c>
      <c r="AF49" s="15">
        <f t="shared" si="12"/>
        <v>6.0563391349621618</v>
      </c>
    </row>
    <row r="50" spans="5:32" x14ac:dyDescent="0.25">
      <c r="V50" s="8">
        <v>34</v>
      </c>
      <c r="W50" s="15">
        <f t="shared" si="18"/>
        <v>0.75170432963034539</v>
      </c>
      <c r="AE50" s="8">
        <f t="shared" si="17"/>
        <v>38</v>
      </c>
      <c r="AF50" s="15">
        <f t="shared" si="12"/>
        <v>5.896961789305263</v>
      </c>
    </row>
    <row r="51" spans="5:32" x14ac:dyDescent="0.25">
      <c r="V51" s="8">
        <v>35</v>
      </c>
      <c r="W51" s="15">
        <f t="shared" si="18"/>
        <v>0.73022706306947838</v>
      </c>
      <c r="AE51" s="8">
        <f t="shared" si="17"/>
        <v>39</v>
      </c>
      <c r="AF51" s="15">
        <f t="shared" si="12"/>
        <v>5.7457576408615383</v>
      </c>
    </row>
    <row r="52" spans="5:32" x14ac:dyDescent="0.25">
      <c r="V52" s="8">
        <v>36</v>
      </c>
      <c r="W52" s="15">
        <f t="shared" si="18"/>
        <v>0.70994297798421513</v>
      </c>
      <c r="AE52" s="8">
        <f t="shared" si="17"/>
        <v>40</v>
      </c>
      <c r="AF52" s="15">
        <f t="shared" si="12"/>
        <v>5.6021136998399994</v>
      </c>
    </row>
    <row r="53" spans="5:32" x14ac:dyDescent="0.25">
      <c r="V53" s="8">
        <v>37</v>
      </c>
      <c r="W53" s="15">
        <f t="shared" si="18"/>
        <v>0.69075532993058775</v>
      </c>
    </row>
    <row r="54" spans="5:32" x14ac:dyDescent="0.25">
      <c r="V54" s="8">
        <v>38</v>
      </c>
      <c r="W54" s="15">
        <f t="shared" si="18"/>
        <v>0.67257755809030906</v>
      </c>
    </row>
    <row r="55" spans="5:32" x14ac:dyDescent="0.25">
      <c r="V55" s="8">
        <v>39</v>
      </c>
      <c r="W55" s="15">
        <f t="shared" si="18"/>
        <v>0.65533197967773704</v>
      </c>
    </row>
    <row r="56" spans="5:32" x14ac:dyDescent="0.25">
      <c r="V56" s="8">
        <v>40</v>
      </c>
      <c r="W56" s="15">
        <f t="shared" si="18"/>
        <v>0.63894868018579365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M30" sqref="M30"/>
    </sheetView>
  </sheetViews>
  <sheetFormatPr defaultRowHeight="15" x14ac:dyDescent="0.25"/>
  <sheetData>
    <row r="1" spans="1:11" x14ac:dyDescent="0.25">
      <c r="A1" s="4" t="s">
        <v>77</v>
      </c>
      <c r="B1" s="2">
        <v>0.22</v>
      </c>
      <c r="D1" s="4" t="s">
        <v>81</v>
      </c>
      <c r="E1" s="2">
        <v>7.0000000000000007E-2</v>
      </c>
      <c r="G1" s="4" t="s">
        <v>84</v>
      </c>
      <c r="H1" s="2">
        <v>0.5</v>
      </c>
      <c r="J1" s="4" t="s">
        <v>88</v>
      </c>
      <c r="K1" s="2">
        <v>0.2</v>
      </c>
    </row>
    <row r="2" spans="1:11" x14ac:dyDescent="0.25">
      <c r="A2" s="4" t="s">
        <v>78</v>
      </c>
      <c r="B2" s="2">
        <v>0.5</v>
      </c>
      <c r="D2" s="4" t="s">
        <v>82</v>
      </c>
      <c r="E2" s="2">
        <v>0.3</v>
      </c>
      <c r="G2" s="4" t="s">
        <v>85</v>
      </c>
      <c r="H2" s="2">
        <v>2.1000000000000001E-2</v>
      </c>
      <c r="J2" s="4" t="s">
        <v>89</v>
      </c>
      <c r="K2" s="2">
        <v>0.35</v>
      </c>
    </row>
    <row r="3" spans="1:11" x14ac:dyDescent="0.25">
      <c r="A3" s="4" t="s">
        <v>79</v>
      </c>
      <c r="B3" s="2">
        <v>0.08</v>
      </c>
      <c r="D3" s="20" t="s">
        <v>83</v>
      </c>
      <c r="E3" s="21">
        <f>(B4*E1*E2)/(1+B3)</f>
        <v>41.692875000000001</v>
      </c>
      <c r="G3" s="4" t="s">
        <v>86</v>
      </c>
      <c r="H3" s="2">
        <v>0.55000000000000004</v>
      </c>
      <c r="J3" s="20" t="s">
        <v>90</v>
      </c>
      <c r="K3" s="21">
        <f>(B4*K1*K2)/(1+B3)</f>
        <v>138.97624999999999</v>
      </c>
    </row>
    <row r="4" spans="1:11" x14ac:dyDescent="0.25">
      <c r="A4" s="4" t="s">
        <v>80</v>
      </c>
      <c r="B4" s="2">
        <f>'a_r=0.5'!AS2</f>
        <v>2144.2049999999999</v>
      </c>
      <c r="G4" s="20" t="s">
        <v>87</v>
      </c>
      <c r="H4" s="21">
        <f>(B4*H1*H2*H3)/(1+B3)</f>
        <v>11.465540625000001</v>
      </c>
    </row>
    <row r="5" spans="1:11" x14ac:dyDescent="0.25">
      <c r="A5" s="20" t="s">
        <v>106</v>
      </c>
      <c r="B5" s="21">
        <f>(B4*B1*B2)/((1+B1)*(1+B3))</f>
        <v>179.00922131147539</v>
      </c>
    </row>
    <row r="7" spans="1:11" x14ac:dyDescent="0.25">
      <c r="A7" s="22" t="s">
        <v>91</v>
      </c>
      <c r="B7" s="9">
        <f>B5+E3+H4+K3</f>
        <v>371.14388693647538</v>
      </c>
    </row>
    <row r="10" spans="1:11" x14ac:dyDescent="0.25">
      <c r="A10" t="s">
        <v>115</v>
      </c>
      <c r="D10" t="s">
        <v>116</v>
      </c>
      <c r="G10" t="s">
        <v>117</v>
      </c>
    </row>
    <row r="11" spans="1:11" x14ac:dyDescent="0.25">
      <c r="A11">
        <f>B4*0.3</f>
        <v>643.26149999999996</v>
      </c>
      <c r="D11">
        <f>B4*0.5</f>
        <v>1072.1025</v>
      </c>
      <c r="G11">
        <f>B4+A11+D11</f>
        <v>3859.569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A k q S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A C S p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k q S V t Y Z e J B j A Q A A z Q Y A A B M A H A B G b 3 J t d W x h c y 9 T Z W N 0 a W 9 u M S 5 t I K I Y A C i g F A A A A A A A A A A A A A A A A A A A A A A A A A A A A O W R M U 7 D M B S G 9 0 i 5 g 5 U O T a Q o I m m 7 g D K 1 I B Z A q G E i D G 7 j t K a J X d l O 1 V B 1 g I W B C / Q i i I I o X M G 5 E a 9 k Q D C x V r V k 2 U / v 2 f + v / 5 N k q C h n q F + f / p F p m I Y c Y 0 E S V A Y o R B l R p o F g 6 V V 1 X z 3 o j + p R b / R a v 0 G v K 2 d e j w + L n D B l n 9 C M e F 3 O F B T S t k 4 P 4 7 M S p T x L i I i v G J 0 R I a k q m x K l M C h j / 0 C N k S I i b w a t O C J z N e B 8 I l 0 0 F f w W v M j 4 Q o w w o 3 f 4 2 x 5 m C c o x w y O y 1 U I 8 3 c 4 l R e 0 d w z G j i s K v O c 4 m l M V l 4 K m 5 s h z 3 u k c y m l P Q C a 2 G r f D A s V z U 5 V m R M x n 6 L j p m Q 5 5 Q N g r 9 o A P l Z c E V 6 a s y I + H P 1 T v n j N w 4 b h 1 D w 9 I r / a L f 9 T P E s N 2 b 6 k m / I k h m r T 8 t C C X C A 3 g T C c x k y k V e i 0 X l l E j 7 b 4 T u Y m H V f R 9 s K Z i B R O Z q u X R M g 7 L / 6 P 3 C 1 d p Z X K 1 9 x N X e W V z t f c T V 2 V l c n X 3 B 9 Q V Q S w E C L Q A U A A I A C A A C S p J W P a h X Y K Y A A A D 4 A A A A E g A A A A A A A A A A A A A A A A A A A A A A Q 2 9 u Z m l n L 1 B h Y 2 t h Z 2 U u e G 1 s U E s B A i 0 A F A A C A A g A A k q S V g / K 6 a u k A A A A 6 Q A A A B M A A A A A A A A A A A A A A A A A 8 g A A A F t D b 2 5 0 Z W 5 0 X 1 R 5 c G V z X S 5 4 b W x Q S w E C L Q A U A A I A C A A C S p J W 1 h l 4 k G M B A A D N B g A A E w A A A A A A A A A A A A A A A A D j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H A A A A A A A A O 0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5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l Q x O T o 1 N z o 0 N C 4 y O T c 0 N j E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E 2 O j E w O j U 4 L j g w O T Y z N T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D Y 6 M j E u N T Q 4 O T c 3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y M D o z O T o y N y 4 4 M D E 2 O D Y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J X u A + r O v h E B N b Z T I 5 G b e a e K B f l 9 Y j C Y f c c p V Z F n / Z X l A A A A A A 6 A A A A A A g A A I A A A A L D L n g E s p 5 9 Z x O G d t J 6 9 / R N k / j u v 9 J F X A R 9 o x F 5 / L X d 0 U A A A A A G i 2 D 7 f S c A Q w i k 6 M D i E d o P O 6 y 3 g h T B b s d / q 7 A 5 R Q z b 4 L F 8 a A e S l H C Z 3 I m 7 S G t a N W T G T V w J 5 g 0 F g M X Y x e Y D 3 h q B K D a K x e J H h i c g U x o t F u U f n Q A A A A N 5 w u X I Y b M P o K b k g 3 6 S d M S V D w k M e X s R + w 5 W H V N C w 6 8 U 3 s 5 l p 1 v 0 j f J 8 J Z g p 6 f w k l e T S z 2 m S V f t z S g h D f Q d l i I x o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a_r=0,667</vt:lpstr>
      <vt:lpstr>a_r=0,625</vt:lpstr>
      <vt:lpstr>a_r=0,75</vt:lpstr>
      <vt:lpstr>a_r=0,8</vt:lpstr>
      <vt:lpstr>effects</vt:lpstr>
      <vt:lpstr>contractor</vt:lpstr>
      <vt:lpstr>ЧДД</vt:lpstr>
      <vt:lpstr>y5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2023-04-26T23:25:23Z</dcterms:modified>
</cp:coreProperties>
</file>