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EB2746-A1DA-4A87-8A27-CC08EAF4BDC4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 l="1"/>
  <c r="J2" i="2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<sst xmlns="http://schemas.openxmlformats.org/spreadsheetml/2006/main" count="62" uniqueCount="32">
  <si>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</si>
  <si>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</si>
  <si>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</si>
  <si>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</si>
  <si>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</si>
  <si>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</si>
  <si>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</si>
  <si>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</si>
  <si>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</si>
  <si>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</si>
  <si>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</si>
  <si>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</si>
  <si>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</si>
  <si>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</si>
  <si>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</si>
  <si>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</si>
  <si>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</si>
  <si>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</si>
  <si>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</si>
  <si>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</si>
  <si>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</si>
  <si>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</si>
  <si>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</si>
  <si>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</si>
  <si>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</si>
  <si>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</si>
  <si>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</si>
  <si>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</si>
  <si>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</si>
  <si>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</si>
  <si>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</si>
  <si>
    <t>y=1,09+1,01x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</si>
</sst>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9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3.1064638783270038</c:v>
                </c:pt>
                <c:pt idx="1">
                  <c:v>5.1216730038022895</c:v>
                </c:pt>
                <c:pt idx="2">
                  <c:v>6.1292775665399324</c:v>
                </c:pt>
                <c:pt idx="3">
                  <c:v>7.1368821292775753</c:v>
                </c:pt>
                <c:pt idx="4">
                  <c:v>9.152091254752861</c:v>
                </c:pt>
                <c:pt idx="5">
                  <c:v>10.159695817490505</c:v>
                </c:pt>
                <c:pt idx="6">
                  <c:v>12.174904942965789</c:v>
                </c:pt>
                <c:pt idx="7">
                  <c:v>13.182509505703432</c:v>
                </c:pt>
                <c:pt idx="8">
                  <c:v>14.190114068441076</c:v>
                </c:pt>
                <c:pt idx="9">
                  <c:v>16.20532319391636</c:v>
                </c:pt>
                <c:pt idx="10">
                  <c:v>17.212927756654004</c:v>
                </c:pt>
                <c:pt idx="11">
                  <c:v>19.228136882129292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9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3.0257945825025292</c:v>
                </c:pt>
                <c:pt idx="1">
                  <c:v>5.0974513904545873</c:v>
                </c:pt>
                <c:pt idx="2">
                  <c:v>6.1272116715223994</c:v>
                </c:pt>
                <c:pt idx="3">
                  <c:v>7.1529265373180682</c:v>
                </c:pt>
                <c:pt idx="4">
                  <c:v>9.1922200230929718</c:v>
                </c:pt>
                <c:pt idx="5">
                  <c:v>10.205798643072207</c:v>
                </c:pt>
                <c:pt idx="6">
                  <c:v>12.220819637214245</c:v>
                </c:pt>
                <c:pt idx="7">
                  <c:v>13.222262011377047</c:v>
                </c:pt>
                <c:pt idx="8">
                  <c:v>14.219658970267705</c:v>
                </c:pt>
                <c:pt idx="9">
                  <c:v>16.202316642232589</c:v>
                </c:pt>
                <c:pt idx="10">
                  <c:v>17.187577355306814</c:v>
                </c:pt>
                <c:pt idx="11">
                  <c:v>19.14596253563883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9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4.2326917317069537</c:v>
                </c:pt>
                <c:pt idx="1">
                  <c:v>5.2291383471652964</c:v>
                </c:pt>
                <c:pt idx="2">
                  <c:v>5.8121508590904911</c:v>
                </c:pt>
                <c:pt idx="3">
                  <c:v>6.4601652062120296</c:v>
                </c:pt>
                <c:pt idx="4">
                  <c:v>7.9809964320749476</c:v>
                </c:pt>
                <c:pt idx="5">
                  <c:v>8.8708219575465428</c:v>
                </c:pt>
                <c:pt idx="6">
                  <c:v>10.959162209144811</c:v>
                </c:pt>
                <c:pt idx="7">
                  <c:v>12.181032479915675</c:v>
                </c:pt>
                <c:pt idx="8">
                  <c:v>13.539132777225236</c:v>
                </c:pt>
                <c:pt idx="9">
                  <c:v>16.726471682878675</c:v>
                </c:pt>
                <c:pt idx="10">
                  <c:v>18.591356798562625</c:v>
                </c:pt>
                <c:pt idx="11">
                  <c:v>22.968073964127463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152400</xdr:colOff>
      <xdr:row>8</xdr:row>
      <xdr:rowOff>9525</xdr:rowOff>
    </xdr:from>
    <xdr:ext cx="172861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2D43A8-5C4A-4AA2-AF2A-D33057972F9E}"/>
                </a:ext>
              </a:extLst>
            </xdr:cNvPr>
            <xdr:cNvSpPr txBox="1"/>
          </xdr:nvSpPr>
          <xdr:spPr>
            <a:xfrm>
              <a:off x="8934450" y="1533525"/>
              <a:ext cx="17286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=0,94+1,05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−0,002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2D43A8-5C4A-4AA2-AF2A-D33057972F9E}"/>
                </a:ext>
              </a:extLst>
            </xdr:cNvPr>
            <xdr:cNvSpPr txBox="1"/>
          </xdr:nvSpPr>
          <xdr:spPr>
            <a:xfrm>
              <a:off x="8934450" y="1533525"/>
              <a:ext cx="17286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𝑦=0,94+1,0</a:t>
              </a:r>
              <a:r>
                <a:rPr lang="ru-RU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latin typeface="Cambria Math" panose="02040503050406030204" pitchFamily="18" charset="0"/>
                </a:rPr>
                <a:t>𝑥−0,002𝑥^2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76200</xdr:colOff>
      <xdr:row>8</xdr:row>
      <xdr:rowOff>9525</xdr:rowOff>
    </xdr:from>
    <xdr:ext cx="90698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82B5254-0E28-4A81-9B53-DBC3CAA664EF}"/>
                </a:ext>
              </a:extLst>
            </xdr:cNvPr>
            <xdr:cNvSpPr txBox="1"/>
          </xdr:nvSpPr>
          <xdr:spPr>
            <a:xfrm>
              <a:off x="8001000" y="1533525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=3,43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82B5254-0E28-4A81-9B53-DBC3CAA664EF}"/>
                </a:ext>
              </a:extLst>
            </xdr:cNvPr>
            <xdr:cNvSpPr txBox="1"/>
          </xdr:nvSpPr>
          <xdr:spPr>
            <a:xfrm>
              <a:off x="8001000" y="1533525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𝑦=3,43𝑒^0,11𝑥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24" sqref="N24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1606</v>
      </c>
    </row>
    <row r="2" spans="1:19" x14ac:dyDescent="0.25">
      <c r="A2" s="2">
        <v>2</v>
      </c>
      <c r="B2" s="2">
        <v>3</v>
      </c>
      <c r="C2" s="2">
        <f>A2^2</f>
        <v>4</v>
      </c>
      <c r="D2" s="2">
        <f>A2*B2</f>
        <v>6</v>
      </c>
      <c r="E2" s="2">
        <f>$P$4+$P$5*A2</f>
        <v>3.1064638783270038</v>
      </c>
      <c r="F2" s="2">
        <f>B2-E2</f>
        <v>-0.10646387832700377</v>
      </c>
      <c r="G2" s="2">
        <f>F2^2</f>
        <v>1.1334557388427063E-2</v>
      </c>
      <c r="H2" s="2"/>
      <c r="I2" s="2"/>
      <c r="M2">
        <v>12</v>
      </c>
      <c r="N2">
        <f>A15</f>
        <v>119</v>
      </c>
      <c r="P2">
        <f>B15</f>
        <v>133</v>
      </c>
    </row>
    <row r="3" spans="1:19" x14ac:dyDescent="0.25">
      <c r="A3" s="2">
        <v>4</v>
      </c>
      <c r="B3" s="2">
        <v>6</v>
      </c>
      <c r="C3" s="2">
        <f t="shared" ref="C3:C14" si="0">A3^2</f>
        <v>16</v>
      </c>
      <c r="D3" s="2">
        <f t="shared" ref="D3:D13" si="1">A3*B3</f>
        <v>24</v>
      </c>
      <c r="E3" s="2">
        <f t="shared" ref="E3:E13" si="2">$P$4+$P$5*A3</f>
        <v>5.1216730038022895</v>
      </c>
      <c r="F3" s="2">
        <f t="shared" ref="F3:F13" si="3">B3-E3</f>
        <v>0.87832699619771049</v>
      </c>
      <c r="G3" s="2">
        <f t="shared" ref="G3:G13" si="4">F3^2</f>
        <v>0.77145831224969297</v>
      </c>
      <c r="H3" s="2">
        <f>(F3-F2)^2</f>
        <v>0.96981306654715149</v>
      </c>
      <c r="I3" s="2"/>
    </row>
    <row r="4" spans="1:19" x14ac:dyDescent="0.25">
      <c r="A4" s="2">
        <v>5</v>
      </c>
      <c r="B4" s="2">
        <v>6</v>
      </c>
      <c r="C4" s="2">
        <f t="shared" si="0"/>
        <v>25</v>
      </c>
      <c r="D4" s="2">
        <f t="shared" si="1"/>
        <v>30</v>
      </c>
      <c r="E4" s="2">
        <f t="shared" si="2"/>
        <v>6.1292775665399324</v>
      </c>
      <c r="F4" s="2">
        <f t="shared" si="3"/>
        <v>-0.12927756653993239</v>
      </c>
      <c r="G4" s="2">
        <f t="shared" si="4"/>
        <v>1.6712689210486645E-2</v>
      </c>
      <c r="H4" s="2">
        <f t="shared" ref="H4:H13" si="5">(F4-F3)^2</f>
        <v>1.0152669548497164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1.091254752851718</v>
      </c>
    </row>
    <row r="5" spans="1:19" x14ac:dyDescent="0.25">
      <c r="A5" s="2">
        <v>6</v>
      </c>
      <c r="B5" s="2">
        <v>6</v>
      </c>
      <c r="C5" s="2">
        <f t="shared" si="0"/>
        <v>36</v>
      </c>
      <c r="D5" s="2">
        <f t="shared" si="1"/>
        <v>36</v>
      </c>
      <c r="E5" s="2">
        <f t="shared" si="2"/>
        <v>7.1368821292775753</v>
      </c>
      <c r="F5" s="2">
        <f t="shared" si="3"/>
        <v>-1.1368821292775753</v>
      </c>
      <c r="G5" s="2">
        <f t="shared" si="4"/>
        <v>1.2925009758707133</v>
      </c>
      <c r="H5" s="2">
        <f t="shared" si="5"/>
        <v>1.0152669548497164</v>
      </c>
      <c r="I5" s="2"/>
      <c r="M5">
        <v>3.5097981866042704E-3</v>
      </c>
      <c r="N5">
        <v>-3.4805498683825681E-2</v>
      </c>
      <c r="O5" s="4" t="s">
        <v>7</v>
      </c>
      <c r="P5">
        <v>1.0076045627376429</v>
      </c>
    </row>
    <row r="6" spans="1:19" x14ac:dyDescent="0.25">
      <c r="A6" s="2">
        <v>8</v>
      </c>
      <c r="B6" s="2">
        <v>10</v>
      </c>
      <c r="C6" s="2">
        <f t="shared" si="0"/>
        <v>64</v>
      </c>
      <c r="D6" s="2">
        <f t="shared" si="1"/>
        <v>80</v>
      </c>
      <c r="E6" s="2">
        <f t="shared" si="2"/>
        <v>9.152091254752861</v>
      </c>
      <c r="F6" s="2">
        <f t="shared" si="3"/>
        <v>0.847908745247139</v>
      </c>
      <c r="G6" s="2">
        <f t="shared" si="4"/>
        <v>0.71894924026657769</v>
      </c>
      <c r="H6" s="2">
        <f t="shared" si="5"/>
        <v>3.9393948155965801</v>
      </c>
      <c r="I6" s="2"/>
    </row>
    <row r="7" spans="1:19" x14ac:dyDescent="0.25">
      <c r="A7" s="2">
        <v>9</v>
      </c>
      <c r="B7" s="2">
        <v>9</v>
      </c>
      <c r="C7" s="2">
        <f t="shared" si="0"/>
        <v>81</v>
      </c>
      <c r="D7" s="2">
        <f t="shared" si="1"/>
        <v>81</v>
      </c>
      <c r="E7" s="2">
        <f t="shared" si="2"/>
        <v>10.159695817490505</v>
      </c>
      <c r="F7" s="2">
        <f t="shared" si="3"/>
        <v>-1.1596958174905048</v>
      </c>
      <c r="G7" s="2">
        <f t="shared" si="4"/>
        <v>1.3448943891049701</v>
      </c>
      <c r="H7" s="2">
        <f t="shared" si="5"/>
        <v>4.0304760803250055</v>
      </c>
      <c r="I7" s="2"/>
      <c r="O7" t="s">
        <v>31</v>
      </c>
    </row>
    <row r="8" spans="1:19" x14ac:dyDescent="0.25">
      <c r="A8" s="2">
        <v>11</v>
      </c>
      <c r="B8" s="2">
        <v>12</v>
      </c>
      <c r="C8" s="2">
        <f t="shared" si="0"/>
        <v>121</v>
      </c>
      <c r="D8" s="2">
        <f t="shared" si="1"/>
        <v>132</v>
      </c>
      <c r="E8" s="2">
        <f t="shared" si="2"/>
        <v>12.174904942965789</v>
      </c>
      <c r="F8" s="2">
        <f t="shared" si="3"/>
        <v>-0.17490494296578873</v>
      </c>
      <c r="G8" s="2">
        <f t="shared" si="4"/>
        <v>3.0591739073865809E-2</v>
      </c>
      <c r="H8" s="2">
        <f t="shared" si="5"/>
        <v>0.96981306654715504</v>
      </c>
      <c r="I8" s="2"/>
    </row>
    <row r="9" spans="1:19" x14ac:dyDescent="0.25">
      <c r="A9" s="2">
        <v>12</v>
      </c>
      <c r="B9" s="2">
        <v>14</v>
      </c>
      <c r="C9" s="2">
        <f t="shared" si="0"/>
        <v>144</v>
      </c>
      <c r="D9" s="2">
        <f t="shared" si="1"/>
        <v>168</v>
      </c>
      <c r="E9" s="2">
        <f t="shared" si="2"/>
        <v>13.182509505703432</v>
      </c>
      <c r="F9" s="2">
        <f t="shared" si="3"/>
        <v>0.8174904942965675</v>
      </c>
      <c r="G9" s="2">
        <f t="shared" si="4"/>
        <v>0.66829070826524628</v>
      </c>
      <c r="H9" s="2">
        <f t="shared" si="5"/>
        <v>0.98484870389914325</v>
      </c>
      <c r="I9" s="2"/>
    </row>
    <row r="10" spans="1:19" x14ac:dyDescent="0.25">
      <c r="A10" s="2">
        <v>13</v>
      </c>
      <c r="B10" s="2">
        <v>15</v>
      </c>
      <c r="C10" s="2">
        <f t="shared" si="0"/>
        <v>169</v>
      </c>
      <c r="D10" s="2">
        <f t="shared" si="1"/>
        <v>195</v>
      </c>
      <c r="E10" s="2">
        <f t="shared" si="2"/>
        <v>14.190114068441076</v>
      </c>
      <c r="F10" s="2">
        <f t="shared" si="3"/>
        <v>0.80988593155892374</v>
      </c>
      <c r="G10" s="2">
        <f t="shared" si="4"/>
        <v>0.65591522213706577</v>
      </c>
      <c r="H10" s="2">
        <f t="shared" si="5"/>
        <v>5.7829374430759969E-5</v>
      </c>
      <c r="I10" s="2"/>
    </row>
    <row r="11" spans="1:19" x14ac:dyDescent="0.25">
      <c r="A11" s="2">
        <v>15</v>
      </c>
      <c r="B11" s="2">
        <v>16</v>
      </c>
      <c r="C11" s="2">
        <f t="shared" si="0"/>
        <v>225</v>
      </c>
      <c r="D11" s="2">
        <f t="shared" si="1"/>
        <v>240</v>
      </c>
      <c r="E11" s="2">
        <f t="shared" si="2"/>
        <v>16.20532319391636</v>
      </c>
      <c r="F11" s="2">
        <f t="shared" si="3"/>
        <v>-0.20532319391636022</v>
      </c>
      <c r="G11" s="2">
        <f t="shared" si="4"/>
        <v>4.2157613960015265E-2</v>
      </c>
      <c r="H11" s="2">
        <f t="shared" si="5"/>
        <v>1.0306495684482908</v>
      </c>
      <c r="I11" s="2"/>
    </row>
    <row r="12" spans="1:19" x14ac:dyDescent="0.25">
      <c r="A12" s="2">
        <v>16</v>
      </c>
      <c r="B12" s="2">
        <v>17</v>
      </c>
      <c r="C12" s="2">
        <f t="shared" si="0"/>
        <v>256</v>
      </c>
      <c r="D12" s="2">
        <f t="shared" si="1"/>
        <v>272</v>
      </c>
      <c r="E12" s="2">
        <f t="shared" si="2"/>
        <v>17.212927756654004</v>
      </c>
      <c r="F12" s="2">
        <f t="shared" si="3"/>
        <v>-0.21292775665400399</v>
      </c>
      <c r="G12" s="2">
        <f t="shared" si="4"/>
        <v>4.5338229553706741E-2</v>
      </c>
      <c r="H12" s="2">
        <f t="shared" si="5"/>
        <v>5.7829374430759969E-5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19</v>
      </c>
      <c r="C13" s="2">
        <f t="shared" si="0"/>
        <v>324</v>
      </c>
      <c r="D13" s="2">
        <f t="shared" si="1"/>
        <v>342</v>
      </c>
      <c r="E13" s="2">
        <f t="shared" si="2"/>
        <v>19.228136882129292</v>
      </c>
      <c r="F13" s="2">
        <f t="shared" si="3"/>
        <v>-0.22813688212929151</v>
      </c>
      <c r="G13" s="2">
        <f t="shared" si="4"/>
        <v>5.2046436987674249E-2</v>
      </c>
      <c r="H13" s="2">
        <f t="shared" si="5"/>
        <v>2.3131749772303987E-4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21</v>
      </c>
      <c r="B14" s="5"/>
      <c r="C14" s="5">
        <f t="shared" si="0"/>
        <v>441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-9.9920072216264089E-15</v>
      </c>
      <c r="R14" t="s">
        <v>28</v>
      </c>
    </row>
    <row r="15" spans="1:19" x14ac:dyDescent="0.25">
      <c r="A15" s="3">
        <f>SUM(A2:A13)</f>
        <v>119</v>
      </c>
      <c r="B15" s="3">
        <f>SUM(B2:B14)</f>
        <v>133</v>
      </c>
      <c r="C15" s="3">
        <f>SUM(C2:C13)</f>
        <v>1465</v>
      </c>
      <c r="D15" s="3">
        <f t="shared" ref="D15:G15" si="6">SUM(D2:D14)</f>
        <v>1606</v>
      </c>
      <c r="E15" s="3">
        <f t="shared" si="6"/>
        <v>133.00000000000011</v>
      </c>
      <c r="F15" s="3">
        <f>SUM(F2:F13)</f>
        <v>-1.1990408665951691E-13</v>
      </c>
      <c r="G15" s="3">
        <f t="shared" si="6"/>
        <v>5.6501901140684412</v>
      </c>
      <c r="H15" s="9">
        <f>SUM(H3:H13)</f>
        <v>13.955876187309345</v>
      </c>
      <c r="M15" s="4" t="s">
        <v>15</v>
      </c>
      <c r="N15">
        <f>H15/F15</f>
        <v>-116391997771842.86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10" sqref="S10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133</v>
      </c>
    </row>
    <row r="2" spans="1:19" x14ac:dyDescent="0.25">
      <c r="A2" s="2">
        <v>2</v>
      </c>
      <c r="B2" s="2">
        <v>3</v>
      </c>
      <c r="C2" s="2">
        <f>A2^2</f>
        <v>4</v>
      </c>
      <c r="D2" s="2">
        <f>A2*B2</f>
        <v>6</v>
      </c>
      <c r="E2" s="2">
        <f>A2^3</f>
        <v>8</v>
      </c>
      <c r="F2" s="2">
        <f>A2^4</f>
        <v>16</v>
      </c>
      <c r="G2" s="2">
        <f>A2^2*B2</f>
        <v>12</v>
      </c>
      <c r="H2" s="2">
        <f>$Q$5+$Q$6*A2+$Q$7*(A2^2)</f>
        <v>3.0257945825025292</v>
      </c>
      <c r="I2" s="2">
        <f>B2-H2</f>
        <v>-2.5794582502529195E-2</v>
      </c>
      <c r="J2">
        <f>I2^2</f>
        <v>6.6536048647978531E-4</v>
      </c>
      <c r="M2">
        <f>A15</f>
        <v>119</v>
      </c>
      <c r="N2">
        <f>C15</f>
        <v>1465</v>
      </c>
      <c r="O2">
        <f>E15</f>
        <v>20213</v>
      </c>
      <c r="Q2">
        <f>D15</f>
        <v>1606</v>
      </c>
    </row>
    <row r="3" spans="1:19" x14ac:dyDescent="0.25">
      <c r="A3" s="2">
        <v>4</v>
      </c>
      <c r="B3" s="2">
        <v>6</v>
      </c>
      <c r="C3" s="2">
        <f t="shared" ref="C3:C14" si="0">A3^2</f>
        <v>16</v>
      </c>
      <c r="D3" s="2">
        <f t="shared" ref="D3:D13" si="1">A3*B3</f>
        <v>24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96</v>
      </c>
      <c r="H3" s="2">
        <f t="shared" ref="H3:H13" si="5">$Q$5+$Q$6*A3+$Q$7*(A3^2)</f>
        <v>5.0974513904545873</v>
      </c>
      <c r="I3" s="2">
        <f t="shared" ref="I3:I13" si="6">B3-H3</f>
        <v>0.90254860954541272</v>
      </c>
      <c r="J3">
        <f t="shared" ref="J3:J13" si="7">I3^2</f>
        <v>0.81459399259235787</v>
      </c>
      <c r="K3">
        <f>(I3-I2)^2</f>
        <v>0.86182108222176201</v>
      </c>
      <c r="M3">
        <f>C15</f>
        <v>1465</v>
      </c>
      <c r="N3">
        <f>E15</f>
        <v>20213</v>
      </c>
      <c r="O3">
        <f>F15</f>
        <v>297925</v>
      </c>
      <c r="Q3">
        <f>G15</f>
        <v>21954</v>
      </c>
    </row>
    <row r="4" spans="1:19" x14ac:dyDescent="0.25">
      <c r="A4" s="2">
        <v>5</v>
      </c>
      <c r="B4" s="2">
        <v>6</v>
      </c>
      <c r="C4" s="2">
        <f t="shared" si="0"/>
        <v>25</v>
      </c>
      <c r="D4" s="2">
        <f t="shared" si="1"/>
        <v>30</v>
      </c>
      <c r="E4" s="2">
        <f t="shared" si="2"/>
        <v>125</v>
      </c>
      <c r="F4" s="2">
        <f t="shared" si="3"/>
        <v>625</v>
      </c>
      <c r="G4" s="2">
        <f t="shared" si="4"/>
        <v>150</v>
      </c>
      <c r="H4" s="2">
        <f t="shared" si="5"/>
        <v>6.1272116715223994</v>
      </c>
      <c r="I4" s="2">
        <f t="shared" si="6"/>
        <v>-0.12721167152239943</v>
      </c>
      <c r="J4">
        <f t="shared" si="7"/>
        <v>1.618280937152285E-2</v>
      </c>
      <c r="K4">
        <f t="shared" ref="K4:K13" si="8">(I4-I3)^2</f>
        <v>1.0604062364648594</v>
      </c>
      <c r="O4" s="4"/>
    </row>
    <row r="5" spans="1:19" x14ac:dyDescent="0.25">
      <c r="A5" s="2">
        <v>6</v>
      </c>
      <c r="B5" s="2">
        <v>6</v>
      </c>
      <c r="C5" s="2">
        <f t="shared" si="0"/>
        <v>36</v>
      </c>
      <c r="D5" s="2">
        <f t="shared" si="1"/>
        <v>36</v>
      </c>
      <c r="E5" s="2">
        <f t="shared" si="2"/>
        <v>216</v>
      </c>
      <c r="F5" s="2">
        <f t="shared" si="3"/>
        <v>1296</v>
      </c>
      <c r="G5" s="2">
        <f t="shared" si="4"/>
        <v>216</v>
      </c>
      <c r="H5" s="2">
        <f t="shared" si="5"/>
        <v>7.1529265373180682</v>
      </c>
      <c r="I5" s="2">
        <f t="shared" si="6"/>
        <v>-1.1529265373180682</v>
      </c>
      <c r="J5">
        <f t="shared" si="7"/>
        <v>1.3292396004522309</v>
      </c>
      <c r="K5">
        <f t="shared" si="8"/>
        <v>1.0520909859142267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0.93795611346189389</v>
      </c>
    </row>
    <row r="6" spans="1:19" x14ac:dyDescent="0.25">
      <c r="A6" s="2">
        <v>8</v>
      </c>
      <c r="B6" s="2">
        <v>10</v>
      </c>
      <c r="C6" s="2">
        <f t="shared" si="0"/>
        <v>64</v>
      </c>
      <c r="D6" s="2">
        <f t="shared" si="1"/>
        <v>80</v>
      </c>
      <c r="E6" s="2">
        <f t="shared" si="2"/>
        <v>512</v>
      </c>
      <c r="F6" s="2">
        <f t="shared" si="3"/>
        <v>4096</v>
      </c>
      <c r="G6" s="2">
        <f t="shared" si="4"/>
        <v>640</v>
      </c>
      <c r="H6" s="2">
        <f t="shared" si="5"/>
        <v>9.1922200230929718</v>
      </c>
      <c r="I6" s="2">
        <f t="shared" si="6"/>
        <v>0.80777997690702819</v>
      </c>
      <c r="J6">
        <f t="shared" si="7"/>
        <v>0.652508491091919</v>
      </c>
      <c r="K6">
        <f t="shared" si="8"/>
        <v>3.8443700349247281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1.047964649792462</v>
      </c>
    </row>
    <row r="7" spans="1:19" x14ac:dyDescent="0.25">
      <c r="A7" s="2">
        <v>9</v>
      </c>
      <c r="B7" s="2">
        <v>9</v>
      </c>
      <c r="C7" s="2">
        <f t="shared" si="0"/>
        <v>81</v>
      </c>
      <c r="D7" s="2">
        <f t="shared" si="1"/>
        <v>81</v>
      </c>
      <c r="E7" s="2">
        <f t="shared" si="2"/>
        <v>729</v>
      </c>
      <c r="F7" s="2">
        <f t="shared" si="3"/>
        <v>6561</v>
      </c>
      <c r="G7" s="2">
        <f t="shared" si="4"/>
        <v>729</v>
      </c>
      <c r="H7" s="2">
        <f t="shared" si="5"/>
        <v>10.205798643072207</v>
      </c>
      <c r="I7" s="2">
        <f t="shared" si="6"/>
        <v>-1.2057986430722067</v>
      </c>
      <c r="J7">
        <f t="shared" si="7"/>
        <v>1.4539503676347751</v>
      </c>
      <c r="K7">
        <f t="shared" si="8"/>
        <v>4.05449885883748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-2.0227076360721519E-3</v>
      </c>
    </row>
    <row r="8" spans="1:19" x14ac:dyDescent="0.25">
      <c r="A8" s="2">
        <v>11</v>
      </c>
      <c r="B8" s="2">
        <v>12</v>
      </c>
      <c r="C8" s="2">
        <f t="shared" si="0"/>
        <v>121</v>
      </c>
      <c r="D8" s="2">
        <f t="shared" si="1"/>
        <v>132</v>
      </c>
      <c r="E8" s="2">
        <f t="shared" si="2"/>
        <v>1331</v>
      </c>
      <c r="F8" s="2">
        <f t="shared" si="3"/>
        <v>14641</v>
      </c>
      <c r="G8" s="2">
        <f t="shared" si="4"/>
        <v>1452</v>
      </c>
      <c r="H8" s="2">
        <f t="shared" si="5"/>
        <v>12.220819637214245</v>
      </c>
      <c r="I8" s="2">
        <f t="shared" si="6"/>
        <v>-0.22081963721424458</v>
      </c>
      <c r="J8">
        <f t="shared" si="7"/>
        <v>4.876131217943059E-2</v>
      </c>
      <c r="K8">
        <f t="shared" si="8"/>
        <v>0.97018364198093943</v>
      </c>
    </row>
    <row r="9" spans="1:19" x14ac:dyDescent="0.25">
      <c r="A9" s="2">
        <v>12</v>
      </c>
      <c r="B9" s="2">
        <v>14</v>
      </c>
      <c r="C9" s="2">
        <f t="shared" si="0"/>
        <v>144</v>
      </c>
      <c r="D9" s="2">
        <f t="shared" si="1"/>
        <v>168</v>
      </c>
      <c r="E9" s="2">
        <f t="shared" si="2"/>
        <v>1728</v>
      </c>
      <c r="F9" s="2">
        <f t="shared" si="3"/>
        <v>20736</v>
      </c>
      <c r="G9" s="2">
        <f t="shared" si="4"/>
        <v>2016</v>
      </c>
      <c r="H9" s="2">
        <f t="shared" si="5"/>
        <v>13.222262011377047</v>
      </c>
      <c r="I9" s="2">
        <f t="shared" si="6"/>
        <v>0.77773798862295251</v>
      </c>
      <c r="J9">
        <f t="shared" si="7"/>
        <v>0.60487637894727586</v>
      </c>
      <c r="K9">
        <f t="shared" si="8"/>
        <v>0.99711733211761966</v>
      </c>
    </row>
    <row r="10" spans="1:19" x14ac:dyDescent="0.25">
      <c r="A10" s="2">
        <v>13</v>
      </c>
      <c r="B10" s="2">
        <v>15</v>
      </c>
      <c r="C10" s="2">
        <f t="shared" si="0"/>
        <v>169</v>
      </c>
      <c r="D10" s="2">
        <f t="shared" si="1"/>
        <v>195</v>
      </c>
      <c r="E10" s="2">
        <f t="shared" si="2"/>
        <v>2197</v>
      </c>
      <c r="F10" s="2">
        <f t="shared" si="3"/>
        <v>28561</v>
      </c>
      <c r="G10" s="2">
        <f t="shared" si="4"/>
        <v>2535</v>
      </c>
      <c r="H10" s="2">
        <f t="shared" si="5"/>
        <v>14.219658970267705</v>
      </c>
      <c r="I10" s="2">
        <f t="shared" si="6"/>
        <v>0.7803410297322948</v>
      </c>
      <c r="J10">
        <f t="shared" si="7"/>
        <v>0.60893212268365815</v>
      </c>
      <c r="K10">
        <f t="shared" si="8"/>
        <v>6.7758230169259172E-6</v>
      </c>
    </row>
    <row r="11" spans="1:19" x14ac:dyDescent="0.25">
      <c r="A11" s="2">
        <v>15</v>
      </c>
      <c r="B11" s="2">
        <v>16</v>
      </c>
      <c r="C11" s="2">
        <f t="shared" si="0"/>
        <v>225</v>
      </c>
      <c r="D11" s="2">
        <f t="shared" si="1"/>
        <v>240</v>
      </c>
      <c r="E11" s="2">
        <f t="shared" si="2"/>
        <v>3375</v>
      </c>
      <c r="F11" s="2">
        <f t="shared" si="3"/>
        <v>50625</v>
      </c>
      <c r="G11" s="2">
        <f t="shared" si="4"/>
        <v>3600</v>
      </c>
      <c r="H11" s="2">
        <f t="shared" si="5"/>
        <v>16.202316642232589</v>
      </c>
      <c r="I11" s="2">
        <f t="shared" si="6"/>
        <v>-0.20231664223258861</v>
      </c>
      <c r="J11">
        <f t="shared" si="7"/>
        <v>4.0932023724269254E-2</v>
      </c>
      <c r="K11">
        <f t="shared" si="8"/>
        <v>0.9656161002714444</v>
      </c>
    </row>
    <row r="12" spans="1:19" x14ac:dyDescent="0.25">
      <c r="A12" s="2">
        <v>16</v>
      </c>
      <c r="B12" s="2">
        <v>17</v>
      </c>
      <c r="C12" s="2">
        <f t="shared" si="0"/>
        <v>256</v>
      </c>
      <c r="D12" s="2">
        <f t="shared" si="1"/>
        <v>272</v>
      </c>
      <c r="E12" s="2">
        <f t="shared" si="2"/>
        <v>4096</v>
      </c>
      <c r="F12" s="2">
        <f t="shared" si="3"/>
        <v>65536</v>
      </c>
      <c r="G12" s="2">
        <f t="shared" si="4"/>
        <v>4352</v>
      </c>
      <c r="H12" s="2">
        <f t="shared" si="5"/>
        <v>17.187577355306814</v>
      </c>
      <c r="I12" s="2">
        <f t="shared" si="6"/>
        <v>-0.1875773553068143</v>
      </c>
      <c r="J12">
        <f t="shared" si="7"/>
        <v>3.5185264223898852E-2</v>
      </c>
      <c r="K12">
        <f t="shared" si="8"/>
        <v>2.1724657908030146E-4</v>
      </c>
    </row>
    <row r="13" spans="1:19" x14ac:dyDescent="0.25">
      <c r="A13" s="2">
        <v>18</v>
      </c>
      <c r="B13" s="2">
        <v>19</v>
      </c>
      <c r="C13" s="2">
        <f t="shared" si="0"/>
        <v>324</v>
      </c>
      <c r="D13" s="2">
        <f t="shared" si="1"/>
        <v>342</v>
      </c>
      <c r="E13" s="2">
        <f t="shared" si="2"/>
        <v>5832</v>
      </c>
      <c r="F13" s="2">
        <f t="shared" si="3"/>
        <v>104976</v>
      </c>
      <c r="G13" s="2">
        <f t="shared" si="4"/>
        <v>6156</v>
      </c>
      <c r="H13" s="2">
        <f t="shared" si="5"/>
        <v>19.14596253563883</v>
      </c>
      <c r="I13" s="2">
        <f t="shared" si="6"/>
        <v>-0.1459625356388301</v>
      </c>
      <c r="J13">
        <f t="shared" si="7"/>
        <v>2.1305061810116748E-2</v>
      </c>
      <c r="K13">
        <f t="shared" si="8"/>
        <v>1.7317932159988439E-3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21</v>
      </c>
      <c r="B14" s="5"/>
      <c r="C14" s="5">
        <f t="shared" si="0"/>
        <v>441</v>
      </c>
      <c r="D14" s="5"/>
      <c r="E14" s="5">
        <f t="shared" si="2"/>
        <v>9261</v>
      </c>
      <c r="F14" s="5">
        <f t="shared" si="3"/>
        <v>194481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133</v>
      </c>
      <c r="C15" s="1">
        <f>SUM(C2:C13)</f>
        <v>1465</v>
      </c>
      <c r="D15" s="1">
        <f t="shared" ref="D15:G15" si="9">SUM(D2:D14)</f>
        <v>1606</v>
      </c>
      <c r="E15" s="1">
        <f>SUM(E2:E13)</f>
        <v>20213</v>
      </c>
      <c r="F15" s="1">
        <f>SUM(F2:F13)</f>
        <v>297925</v>
      </c>
      <c r="G15" s="1">
        <f t="shared" si="9"/>
        <v>21954</v>
      </c>
      <c r="H15" s="1"/>
      <c r="I15" s="1">
        <f>SUM(I2:I13)</f>
        <v>7.1054273576010019E-15</v>
      </c>
      <c r="J15" s="1">
        <f>SUM(J2:J13)</f>
        <v>5.6271327851979356</v>
      </c>
      <c r="K15" s="1">
        <f>SUM(K3:K13)</f>
        <v>13.808060088351157</v>
      </c>
      <c r="M15" s="4" t="s">
        <v>15</v>
      </c>
      <c r="N15">
        <f>K15/J15</f>
        <v>2.4538358370843838</v>
      </c>
      <c r="P15" s="11" t="s">
        <v>24</v>
      </c>
      <c r="Q15" s="10">
        <f>I15/Q13</f>
        <v>5.9211894646675012E-16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Q9" sqref="Q9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27.355955592650446</v>
      </c>
    </row>
    <row r="2" spans="1:21" x14ac:dyDescent="0.25">
      <c r="A2" s="2">
        <v>2</v>
      </c>
      <c r="B2" s="2">
        <v>3</v>
      </c>
      <c r="C2" s="2">
        <f>A2^2</f>
        <v>4</v>
      </c>
      <c r="D2" s="2">
        <f>LN(B2)</f>
        <v>1.0986122886681098</v>
      </c>
      <c r="E2" s="2">
        <f>A2*D2</f>
        <v>2.1972245773362196</v>
      </c>
      <c r="F2" s="2">
        <f>$P$7*EXP($P$5*A2)</f>
        <v>4.2326917317069537</v>
      </c>
      <c r="G2" s="2">
        <f>B2-F2</f>
        <v>-1.2326917317069537</v>
      </c>
      <c r="H2" s="2">
        <f>G2^2</f>
        <v>1.5195289054186882</v>
      </c>
      <c r="I2" s="2"/>
      <c r="M2">
        <f>A15</f>
        <v>119</v>
      </c>
      <c r="N2">
        <f>C15</f>
        <v>1465</v>
      </c>
      <c r="P2">
        <f>E15</f>
        <v>301.3967782366073</v>
      </c>
    </row>
    <row r="3" spans="1:21" x14ac:dyDescent="0.25">
      <c r="A3" s="2">
        <v>4</v>
      </c>
      <c r="B3" s="2">
        <v>6</v>
      </c>
      <c r="C3" s="2">
        <f t="shared" ref="C3:C14" si="0">A3^2</f>
        <v>16</v>
      </c>
      <c r="D3" s="2">
        <f t="shared" ref="D3:D13" si="1">LN(B3)</f>
        <v>1.791759469228055</v>
      </c>
      <c r="E3" s="2">
        <f t="shared" ref="E3:E13" si="2">A3*D3</f>
        <v>7.1670378769122198</v>
      </c>
      <c r="F3" s="2">
        <f t="shared" ref="F3:F13" si="3">$P$7*EXP($P$5*A3)</f>
        <v>5.2291383471652964</v>
      </c>
      <c r="G3" s="2">
        <f t="shared" ref="G3:G13" si="4">B3-F3</f>
        <v>0.77086165283470365</v>
      </c>
      <c r="H3" s="2">
        <f t="shared" ref="H3:H13" si="5">G3^2</f>
        <v>0.59422768781105118</v>
      </c>
      <c r="I3" s="2">
        <f>(G3-G2)^2</f>
        <v>4.0142261647083304</v>
      </c>
    </row>
    <row r="4" spans="1:21" x14ac:dyDescent="0.25">
      <c r="A4" s="2">
        <v>5</v>
      </c>
      <c r="B4" s="2">
        <v>6</v>
      </c>
      <c r="C4" s="2">
        <f t="shared" si="0"/>
        <v>25</v>
      </c>
      <c r="D4" s="2">
        <f t="shared" si="1"/>
        <v>1.791759469228055</v>
      </c>
      <c r="E4" s="2">
        <f t="shared" si="2"/>
        <v>8.9587973461402743</v>
      </c>
      <c r="F4" s="2">
        <f t="shared" si="3"/>
        <v>5.8121508590904911</v>
      </c>
      <c r="G4" s="2">
        <f t="shared" si="4"/>
        <v>0.18784914090950888</v>
      </c>
      <c r="H4" s="2">
        <f t="shared" si="5"/>
        <v>3.5287299740440523E-2</v>
      </c>
      <c r="I4" s="2">
        <f t="shared" ref="I4:I13" si="6">(G4-G3)^2</f>
        <v>0.3399035890613254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1.2314297552139912</v>
      </c>
      <c r="U4" s="4"/>
    </row>
    <row r="5" spans="1:21" x14ac:dyDescent="0.25">
      <c r="A5" s="2">
        <v>6</v>
      </c>
      <c r="B5" s="2">
        <v>6</v>
      </c>
      <c r="C5" s="2">
        <f t="shared" si="0"/>
        <v>36</v>
      </c>
      <c r="D5" s="2">
        <f t="shared" si="1"/>
        <v>1.791759469228055</v>
      </c>
      <c r="E5" s="2">
        <f t="shared" si="2"/>
        <v>10.750556815368331</v>
      </c>
      <c r="F5" s="2">
        <f t="shared" si="3"/>
        <v>6.4601652062120296</v>
      </c>
      <c r="G5" s="2">
        <f t="shared" si="4"/>
        <v>-0.46016520621202961</v>
      </c>
      <c r="H5" s="2">
        <f t="shared" si="5"/>
        <v>0.21175201700815974</v>
      </c>
      <c r="I5" s="2">
        <f t="shared" si="6"/>
        <v>0.41992259407535376</v>
      </c>
      <c r="M5">
        <v>-3.4805498683825681E-2</v>
      </c>
      <c r="N5">
        <v>3.5097981866042704E-3</v>
      </c>
      <c r="O5" s="4" t="s">
        <v>7</v>
      </c>
      <c r="P5">
        <v>0.10570418932842496</v>
      </c>
      <c r="U5" s="4"/>
    </row>
    <row r="6" spans="1:21" x14ac:dyDescent="0.25">
      <c r="A6" s="2">
        <v>8</v>
      </c>
      <c r="B6" s="2">
        <v>10</v>
      </c>
      <c r="C6" s="2">
        <f t="shared" si="0"/>
        <v>64</v>
      </c>
      <c r="D6" s="2">
        <f t="shared" si="1"/>
        <v>2.3025850929940459</v>
      </c>
      <c r="E6" s="2">
        <f t="shared" si="2"/>
        <v>18.420680743952367</v>
      </c>
      <c r="F6" s="2">
        <f t="shared" si="3"/>
        <v>7.9809964320749476</v>
      </c>
      <c r="G6" s="2">
        <f t="shared" si="4"/>
        <v>2.0190035679250524</v>
      </c>
      <c r="H6" s="2">
        <f t="shared" si="5"/>
        <v>4.0763754072940914</v>
      </c>
      <c r="I6" s="2">
        <f t="shared" si="6"/>
        <v>6.146277810656362</v>
      </c>
    </row>
    <row r="7" spans="1:21" x14ac:dyDescent="0.25">
      <c r="A7" s="2">
        <v>9</v>
      </c>
      <c r="B7" s="2">
        <v>9</v>
      </c>
      <c r="C7" s="2">
        <f t="shared" si="0"/>
        <v>81</v>
      </c>
      <c r="D7" s="2">
        <f t="shared" si="1"/>
        <v>2.1972245773362196</v>
      </c>
      <c r="E7" s="2">
        <f t="shared" si="2"/>
        <v>19.775021196025975</v>
      </c>
      <c r="F7" s="2">
        <f t="shared" si="3"/>
        <v>8.8708219575465428</v>
      </c>
      <c r="G7" s="2">
        <f t="shared" si="4"/>
        <v>0.12917804245345721</v>
      </c>
      <c r="H7" s="2">
        <f t="shared" si="5"/>
        <v>1.6686966652107192E-2</v>
      </c>
      <c r="I7" s="2">
        <f t="shared" si="6"/>
        <v>3.5714405167239911</v>
      </c>
      <c r="O7" s="4" t="s">
        <v>6</v>
      </c>
      <c r="P7">
        <f>EXP(P4)</f>
        <v>3.4261245555632427</v>
      </c>
      <c r="U7" s="4"/>
    </row>
    <row r="8" spans="1:21" x14ac:dyDescent="0.25">
      <c r="A8" s="2">
        <v>11</v>
      </c>
      <c r="B8" s="2">
        <v>12</v>
      </c>
      <c r="C8" s="2">
        <f t="shared" si="0"/>
        <v>121</v>
      </c>
      <c r="D8" s="2">
        <f t="shared" si="1"/>
        <v>2.4849066497880004</v>
      </c>
      <c r="E8" s="2">
        <f t="shared" si="2"/>
        <v>27.333973147668004</v>
      </c>
      <c r="F8" s="2">
        <f t="shared" si="3"/>
        <v>10.959162209144811</v>
      </c>
      <c r="G8" s="2">
        <f t="shared" si="4"/>
        <v>1.0408377908551891</v>
      </c>
      <c r="H8" s="2">
        <f t="shared" si="5"/>
        <v>1.0833433068723104</v>
      </c>
      <c r="I8" s="2">
        <f t="shared" si="6"/>
        <v>0.83112349685590914</v>
      </c>
    </row>
    <row r="9" spans="1:21" x14ac:dyDescent="0.25">
      <c r="A9" s="2">
        <v>12</v>
      </c>
      <c r="B9" s="2">
        <v>14</v>
      </c>
      <c r="C9" s="2">
        <f t="shared" si="0"/>
        <v>144</v>
      </c>
      <c r="D9" s="2">
        <f t="shared" si="1"/>
        <v>2.6390573296152584</v>
      </c>
      <c r="E9" s="2">
        <f t="shared" si="2"/>
        <v>31.668687955383099</v>
      </c>
      <c r="F9" s="2">
        <f t="shared" si="3"/>
        <v>12.181032479915675</v>
      </c>
      <c r="G9" s="2">
        <f t="shared" si="4"/>
        <v>1.8189675200843247</v>
      </c>
      <c r="H9" s="2">
        <f t="shared" si="5"/>
        <v>3.3086428391217182</v>
      </c>
      <c r="I9" s="2">
        <f t="shared" si="6"/>
        <v>0.60548587551020783</v>
      </c>
    </row>
    <row r="10" spans="1:21" x14ac:dyDescent="0.25">
      <c r="A10" s="2">
        <v>13</v>
      </c>
      <c r="B10" s="2">
        <v>15</v>
      </c>
      <c r="C10" s="2">
        <f t="shared" si="0"/>
        <v>169</v>
      </c>
      <c r="D10" s="2">
        <f t="shared" si="1"/>
        <v>2.7080502011022101</v>
      </c>
      <c r="E10" s="2">
        <f t="shared" si="2"/>
        <v>35.204652614328729</v>
      </c>
      <c r="F10" s="2">
        <f t="shared" si="3"/>
        <v>13.539132777225236</v>
      </c>
      <c r="G10" s="2">
        <f t="shared" si="4"/>
        <v>1.4608672227747643</v>
      </c>
      <c r="H10" s="2">
        <f t="shared" si="5"/>
        <v>2.1341330425776528</v>
      </c>
      <c r="I10" s="2">
        <f t="shared" si="6"/>
        <v>0.12823582293319555</v>
      </c>
    </row>
    <row r="11" spans="1:21" x14ac:dyDescent="0.25">
      <c r="A11" s="2">
        <v>15</v>
      </c>
      <c r="B11" s="2">
        <v>16</v>
      </c>
      <c r="C11" s="2">
        <f t="shared" si="0"/>
        <v>225</v>
      </c>
      <c r="D11" s="2">
        <f t="shared" si="1"/>
        <v>2.7725887222397811</v>
      </c>
      <c r="E11" s="2">
        <f t="shared" si="2"/>
        <v>41.588830833596717</v>
      </c>
      <c r="F11" s="2">
        <f t="shared" si="3"/>
        <v>16.726471682878675</v>
      </c>
      <c r="G11" s="2">
        <f t="shared" si="4"/>
        <v>-0.72647168287867459</v>
      </c>
      <c r="H11" s="2">
        <f t="shared" si="5"/>
        <v>0.52776110602457349</v>
      </c>
      <c r="I11" s="2">
        <f t="shared" si="6"/>
        <v>4.7844514881851836</v>
      </c>
    </row>
    <row r="12" spans="1:21" x14ac:dyDescent="0.25">
      <c r="A12" s="2">
        <v>16</v>
      </c>
      <c r="B12" s="2">
        <v>17</v>
      </c>
      <c r="C12" s="2">
        <f t="shared" si="0"/>
        <v>256</v>
      </c>
      <c r="D12" s="2">
        <f t="shared" si="1"/>
        <v>2.8332133440562162</v>
      </c>
      <c r="E12" s="2">
        <f t="shared" si="2"/>
        <v>45.331413504899459</v>
      </c>
      <c r="F12" s="2">
        <f t="shared" si="3"/>
        <v>18.591356798562625</v>
      </c>
      <c r="G12" s="2">
        <f t="shared" si="4"/>
        <v>-1.5913567985626251</v>
      </c>
      <c r="H12" s="2">
        <f t="shared" si="5"/>
        <v>2.5324164603314876</v>
      </c>
      <c r="I12" s="2">
        <f t="shared" si="6"/>
        <v>0.74802626333164046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19</v>
      </c>
      <c r="C13" s="2">
        <f t="shared" si="0"/>
        <v>324</v>
      </c>
      <c r="D13" s="2">
        <f t="shared" si="1"/>
        <v>2.9444389791664403</v>
      </c>
      <c r="E13" s="2">
        <f t="shared" si="2"/>
        <v>52.999901624995928</v>
      </c>
      <c r="F13" s="2">
        <f t="shared" si="3"/>
        <v>22.968073964127463</v>
      </c>
      <c r="G13" s="2">
        <f t="shared" si="4"/>
        <v>-3.9680739641274627</v>
      </c>
      <c r="H13" s="2">
        <f t="shared" si="5"/>
        <v>15.745610984786236</v>
      </c>
      <c r="I13" s="2">
        <f t="shared" si="6"/>
        <v>5.6487844850905553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21</v>
      </c>
      <c r="B14" s="5"/>
      <c r="C14" s="5">
        <f t="shared" si="0"/>
        <v>441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-4.5932870470895448E-2</v>
      </c>
    </row>
    <row r="15" spans="1:21" x14ac:dyDescent="0.25">
      <c r="A15" s="3">
        <f>SUM(A2:A13)</f>
        <v>119</v>
      </c>
      <c r="B15" s="3">
        <f>SUM(B2:B14)</f>
        <v>133</v>
      </c>
      <c r="C15" s="3">
        <f>SUM(C2:C13)</f>
        <v>1465</v>
      </c>
      <c r="D15" s="3">
        <f t="shared" ref="D15" si="7">SUM(D2:D14)</f>
        <v>27.355955592650446</v>
      </c>
      <c r="E15" s="3">
        <f>SUM(E2:E13)</f>
        <v>301.3967782366073</v>
      </c>
      <c r="F15" s="3"/>
      <c r="G15" s="3">
        <f>SUM(G2:G13)</f>
        <v>-0.55119444565074538</v>
      </c>
      <c r="H15" s="9">
        <f>SUM(H2:H13)</f>
        <v>31.785766023638516</v>
      </c>
      <c r="I15" s="1">
        <f>SUM(I3:I13)</f>
        <v>27.237878107132058</v>
      </c>
      <c r="M15" s="4" t="s">
        <v>15</v>
      </c>
      <c r="N15" s="10">
        <f>I15/H15</f>
        <v>0.8569206130465985</v>
      </c>
      <c r="P15" s="4" t="s">
        <v>25</v>
      </c>
      <c r="Q15" s="10">
        <f>SQRT(H15/(Q12-Q13-1))</f>
        <v>1.7828563044631083</v>
      </c>
    </row>
    <row r="16" spans="1:21" x14ac:dyDescent="0.25">
      <c r="P16" s="4" t="s">
        <v>26</v>
      </c>
      <c r="Q16" s="10">
        <f>((ABS(Q14)-0)/Q15)*SQRT(Q12)</f>
        <v>8.924787173695338E-2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2023-04-05T08:23:14Z</dcterms:modified>
</cp:coreProperties>
</file>