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 defaultThemeVersion="124226"/>
  <xr:revisionPtr revIDLastSave="0" documentId="13_ncr:1_{B045B670-F890-48E5-A3A5-82C6C0DA710B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Лист1" sheetId="1" r:id="rId1"/>
    <sheet name="Лист2" sheetId="2" r:id="rId2"/>
  </sheets>
  <definedNames>
    <definedName name="solver_adj" localSheetId="0" hidden="1">Лист1!$U$10:$U$15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Лист1!$V$11</definedName>
    <definedName name="solver_lhs2" localSheetId="0" hidden="1">Лист1!$V$12</definedName>
    <definedName name="solver_lhs3" localSheetId="0" hidden="1">Лист1!$V$13</definedName>
    <definedName name="solver_lhs4" localSheetId="0" hidden="1">Лист1!$V$14</definedName>
    <definedName name="solver_lhs5" localSheetId="0" hidden="1">Лист1!$V$14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Лист1!$U$10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hs1" localSheetId="0" hidden="1">0</definedName>
    <definedName name="solver_rhs2" localSheetId="0" hidden="1">0</definedName>
    <definedName name="solver_rhs3" localSheetId="0" hidden="1">0</definedName>
    <definedName name="solver_rhs4" localSheetId="0" hidden="1">0</definedName>
    <definedName name="solver_rhs5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9"/>
</workbook>
</file>

<file path=xl/calcChain.xml><?xml version="1.0" encoding="utf-8"?>
<calcChain xmlns="http://schemas.openxmlformats.org/spreadsheetml/2006/main">
  <c r="C13" i="2" l="1"/>
  <c r="W21" i="1" l="1"/>
  <c r="W22" i="1"/>
  <c r="W23" i="1"/>
  <c r="W24" i="1"/>
  <c r="W25" i="1"/>
  <c r="W20" i="1"/>
  <c r="V11" i="1" l="1"/>
  <c r="V14" i="1"/>
  <c r="V15" i="1"/>
  <c r="V10" i="1"/>
  <c r="V13" i="1"/>
  <c r="V12" i="1"/>
  <c r="C30" i="2" l="1"/>
  <c r="C31" i="2" s="1"/>
  <c r="C32" i="2" s="1"/>
  <c r="C33" i="2" s="1"/>
  <c r="B30" i="2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A30" i="2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J29" i="2"/>
  <c r="K29" i="2" s="1"/>
  <c r="L29" i="2" s="1"/>
  <c r="M29" i="2" s="1"/>
  <c r="F29" i="2"/>
  <c r="G29" i="2" s="1"/>
  <c r="B13" i="2"/>
  <c r="A13" i="2"/>
  <c r="A14" i="2" s="1"/>
  <c r="A15" i="2" s="1"/>
  <c r="A16" i="2" s="1"/>
  <c r="A17" i="2" s="1"/>
  <c r="A18" i="2" s="1"/>
  <c r="A19" i="2" s="1"/>
  <c r="A20" i="2" s="1"/>
  <c r="A21" i="2" s="1"/>
  <c r="A22" i="2" s="1"/>
  <c r="J12" i="2"/>
  <c r="F12" i="2"/>
  <c r="G12" i="2" s="1"/>
  <c r="C4" i="2"/>
  <c r="B14" i="2" l="1"/>
  <c r="B15" i="2" s="1"/>
  <c r="B16" i="2" s="1"/>
  <c r="B17" i="2" s="1"/>
  <c r="B18" i="2" s="1"/>
  <c r="B19" i="2" s="1"/>
  <c r="B20" i="2" s="1"/>
  <c r="B21" i="2" s="1"/>
  <c r="B22" i="2" s="1"/>
  <c r="C14" i="2"/>
  <c r="C15" i="2" s="1"/>
  <c r="C16" i="2" s="1"/>
  <c r="C17" i="2" s="1"/>
  <c r="C18" i="2" s="1"/>
  <c r="C19" i="2" s="1"/>
  <c r="C20" i="2" s="1"/>
  <c r="C21" i="2" s="1"/>
  <c r="C22" i="2" s="1"/>
  <c r="K12" i="2"/>
  <c r="L12" i="2" s="1"/>
  <c r="M12" i="2" s="1"/>
  <c r="E13" i="2"/>
  <c r="F13" i="2" s="1"/>
  <c r="C34" i="2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E30" i="2"/>
  <c r="R10" i="1" a="1"/>
  <c r="R10" i="1" s="1"/>
  <c r="V20" i="1" s="1"/>
  <c r="G13" i="2" l="1"/>
  <c r="E14" i="2" s="1"/>
  <c r="F14" i="2" s="1"/>
  <c r="G14" i="2" s="1"/>
  <c r="I13" i="2"/>
  <c r="F30" i="2"/>
  <c r="G30" i="2" s="1"/>
  <c r="I30" i="2"/>
  <c r="R12" i="1"/>
  <c r="V22" i="1" s="1"/>
  <c r="R15" i="1"/>
  <c r="V25" i="1" s="1"/>
  <c r="R11" i="1"/>
  <c r="V21" i="1" s="1"/>
  <c r="R13" i="1"/>
  <c r="V23" i="1" s="1"/>
  <c r="R14" i="1"/>
  <c r="V24" i="1" s="1"/>
  <c r="J13" i="2" l="1"/>
  <c r="K13" i="2" s="1"/>
  <c r="L13" i="2" s="1"/>
  <c r="M13" i="2" s="1"/>
  <c r="J30" i="2"/>
  <c r="K30" i="2" s="1"/>
  <c r="L30" i="2" s="1"/>
  <c r="M30" i="2" s="1"/>
  <c r="E31" i="2"/>
  <c r="E15" i="2"/>
  <c r="I14" i="2" l="1"/>
  <c r="I31" i="2"/>
  <c r="F15" i="2"/>
  <c r="G15" i="2" s="1"/>
  <c r="E16" i="2" s="1"/>
  <c r="J14" i="2"/>
  <c r="K14" i="2" s="1"/>
  <c r="L14" i="2" s="1"/>
  <c r="M14" i="2" s="1"/>
  <c r="F31" i="2"/>
  <c r="G31" i="2" l="1"/>
  <c r="E32" i="2" s="1"/>
  <c r="J31" i="2"/>
  <c r="K31" i="2" s="1"/>
  <c r="L31" i="2" s="1"/>
  <c r="M31" i="2" s="1"/>
  <c r="F16" i="2"/>
  <c r="I15" i="2"/>
  <c r="F32" i="2" l="1"/>
  <c r="G16" i="2"/>
  <c r="E17" i="2" s="1"/>
  <c r="J15" i="2"/>
  <c r="K15" i="2" s="1"/>
  <c r="L15" i="2" s="1"/>
  <c r="M15" i="2" s="1"/>
  <c r="G32" i="2" l="1"/>
  <c r="E33" i="2" s="1"/>
  <c r="I32" i="2"/>
  <c r="F17" i="2"/>
  <c r="I16" i="2"/>
  <c r="F33" i="2" l="1"/>
  <c r="G33" i="2" s="1"/>
  <c r="J32" i="2"/>
  <c r="K32" i="2" s="1"/>
  <c r="G17" i="2"/>
  <c r="E18" i="2" s="1"/>
  <c r="J16" i="2"/>
  <c r="K16" i="2" s="1"/>
  <c r="L16" i="2" s="1"/>
  <c r="M16" i="2" s="1"/>
  <c r="E34" i="2" l="1"/>
  <c r="L32" i="2"/>
  <c r="F18" i="2"/>
  <c r="I17" i="2"/>
  <c r="F34" i="2" l="1"/>
  <c r="M32" i="2"/>
  <c r="I33" i="2" s="1"/>
  <c r="G18" i="2"/>
  <c r="E19" i="2" s="1"/>
  <c r="J17" i="2"/>
  <c r="K17" i="2" s="1"/>
  <c r="L17" i="2" s="1"/>
  <c r="M17" i="2" s="1"/>
  <c r="G34" i="2" l="1"/>
  <c r="E35" i="2" s="1"/>
  <c r="J33" i="2"/>
  <c r="K33" i="2" s="1"/>
  <c r="L33" i="2" s="1"/>
  <c r="F19" i="2"/>
  <c r="I18" i="2"/>
  <c r="F35" i="2" l="1"/>
  <c r="M33" i="2"/>
  <c r="I34" i="2" s="1"/>
  <c r="G19" i="2"/>
  <c r="E20" i="2" s="1"/>
  <c r="J18" i="2"/>
  <c r="K18" i="2" s="1"/>
  <c r="L18" i="2" s="1"/>
  <c r="M18" i="2" s="1"/>
  <c r="G35" i="2" l="1"/>
  <c r="E36" i="2" s="1"/>
  <c r="J34" i="2"/>
  <c r="K34" i="2" s="1"/>
  <c r="L34" i="2" s="1"/>
  <c r="M34" i="2" s="1"/>
  <c r="I35" i="2" s="1"/>
  <c r="F20" i="2"/>
  <c r="I19" i="2"/>
  <c r="F36" i="2" l="1"/>
  <c r="G36" i="2" s="1"/>
  <c r="E37" i="2" s="1"/>
  <c r="J35" i="2"/>
  <c r="K35" i="2" s="1"/>
  <c r="L35" i="2" s="1"/>
  <c r="M35" i="2" s="1"/>
  <c r="I36" i="2" s="1"/>
  <c r="G20" i="2"/>
  <c r="E21" i="2" s="1"/>
  <c r="J19" i="2"/>
  <c r="K19" i="2" s="1"/>
  <c r="L19" i="2" s="1"/>
  <c r="M19" i="2" s="1"/>
  <c r="F37" i="2" l="1"/>
  <c r="G37" i="2" s="1"/>
  <c r="E38" i="2" s="1"/>
  <c r="J36" i="2"/>
  <c r="K36" i="2" s="1"/>
  <c r="L36" i="2" s="1"/>
  <c r="M36" i="2" s="1"/>
  <c r="F21" i="2"/>
  <c r="G21" i="2" s="1"/>
  <c r="E22" i="2" s="1"/>
  <c r="I20" i="2"/>
  <c r="F38" i="2" l="1"/>
  <c r="I37" i="2"/>
  <c r="J20" i="2"/>
  <c r="K20" i="2" s="1"/>
  <c r="L20" i="2" s="1"/>
  <c r="M20" i="2" s="1"/>
  <c r="G38" i="2" l="1"/>
  <c r="E39" i="2" s="1"/>
  <c r="J37" i="2"/>
  <c r="K37" i="2" s="1"/>
  <c r="L37" i="2" s="1"/>
  <c r="M37" i="2" s="1"/>
  <c r="I21" i="2"/>
  <c r="F39" i="2" l="1"/>
  <c r="G39" i="2" s="1"/>
  <c r="E40" i="2" s="1"/>
  <c r="I38" i="2"/>
  <c r="J21" i="2"/>
  <c r="F40" i="2" l="1"/>
  <c r="G40" i="2" s="1"/>
  <c r="E41" i="2" s="1"/>
  <c r="J38" i="2"/>
  <c r="K38" i="2" s="1"/>
  <c r="L38" i="2" s="1"/>
  <c r="M38" i="2" s="1"/>
  <c r="K21" i="2"/>
  <c r="F41" i="2" l="1"/>
  <c r="I39" i="2"/>
  <c r="L21" i="2"/>
  <c r="G41" i="2" l="1"/>
  <c r="E42" i="2" s="1"/>
  <c r="J39" i="2"/>
  <c r="K39" i="2" s="1"/>
  <c r="L39" i="2" s="1"/>
  <c r="M39" i="2" s="1"/>
  <c r="M21" i="2"/>
  <c r="I22" i="2" s="1"/>
  <c r="F42" i="2" l="1"/>
  <c r="I40" i="2"/>
  <c r="G42" i="2" l="1"/>
  <c r="E43" i="2" s="1"/>
  <c r="J40" i="2"/>
  <c r="K40" i="2" s="1"/>
  <c r="F43" i="2" l="1"/>
  <c r="G43" i="2" s="1"/>
  <c r="E44" i="2" s="1"/>
  <c r="L40" i="2"/>
  <c r="F44" i="2" l="1"/>
  <c r="G44" i="2" s="1"/>
  <c r="M40" i="2"/>
  <c r="I41" i="2" s="1"/>
  <c r="E45" i="2" l="1"/>
  <c r="J41" i="2"/>
  <c r="K41" i="2" s="1"/>
  <c r="L41" i="2" s="1"/>
  <c r="M41" i="2" s="1"/>
  <c r="F45" i="2" l="1"/>
  <c r="I42" i="2"/>
  <c r="J42" i="2" s="1"/>
  <c r="K42" i="2" s="1"/>
  <c r="G45" i="2" l="1"/>
  <c r="E46" i="2" s="1"/>
  <c r="L42" i="2"/>
  <c r="F46" i="2" l="1"/>
  <c r="M42" i="2"/>
  <c r="I43" i="2" s="1"/>
  <c r="G46" i="2" l="1"/>
  <c r="E47" i="2" s="1"/>
  <c r="J43" i="2"/>
  <c r="K43" i="2" s="1"/>
  <c r="L43" i="2" s="1"/>
  <c r="M43" i="2" s="1"/>
  <c r="F47" i="2" l="1"/>
  <c r="I44" i="2"/>
  <c r="J44" i="2" s="1"/>
  <c r="K44" i="2" s="1"/>
  <c r="L44" i="2" s="1"/>
  <c r="G47" i="2" l="1"/>
  <c r="E48" i="2" s="1"/>
  <c r="M44" i="2"/>
  <c r="I45" i="2" s="1"/>
  <c r="F48" i="2" l="1"/>
  <c r="G48" i="2" s="1"/>
  <c r="E49" i="2" s="1"/>
  <c r="J45" i="2"/>
  <c r="K45" i="2" s="1"/>
  <c r="L45" i="2" s="1"/>
  <c r="M45" i="2" s="1"/>
  <c r="I46" i="2" l="1"/>
  <c r="J46" i="2" l="1"/>
  <c r="K46" i="2" s="1"/>
  <c r="L46" i="2" s="1"/>
  <c r="M46" i="2" s="1"/>
  <c r="I47" i="2" l="1"/>
  <c r="J47" i="2" l="1"/>
  <c r="K47" i="2" s="1"/>
  <c r="L47" i="2" s="1"/>
  <c r="M47" i="2" s="1"/>
  <c r="I48" i="2" l="1"/>
  <c r="J48" i="2" l="1"/>
  <c r="K48" i="2"/>
  <c r="L48" i="2" s="1"/>
  <c r="M48" i="2" s="1"/>
  <c r="I49" i="2" l="1"/>
</calcChain>
</file>

<file path=xl/sharedStrings.xml><?xml version="1.0" encoding="utf-8"?>
<sst xmlns="http://schemas.openxmlformats.org/spreadsheetml/2006/main" count="54" uniqueCount="28">
  <si>
    <t>y0</t>
  </si>
  <si>
    <t>y1</t>
  </si>
  <si>
    <t>y2</t>
  </si>
  <si>
    <t>y3</t>
  </si>
  <si>
    <t>y4</t>
  </si>
  <si>
    <t>y5</t>
  </si>
  <si>
    <t>опред</t>
  </si>
  <si>
    <t>х</t>
  </si>
  <si>
    <t>Поиск решения</t>
  </si>
  <si>
    <t>Численное решение дифференциальных уравнений</t>
  </si>
  <si>
    <t>a</t>
  </si>
  <si>
    <t>b</t>
  </si>
  <si>
    <t>n</t>
  </si>
  <si>
    <t>h</t>
  </si>
  <si>
    <t>c</t>
  </si>
  <si>
    <t>начальное условие</t>
  </si>
  <si>
    <t>y(a)</t>
  </si>
  <si>
    <t>Метод Эйлера</t>
  </si>
  <si>
    <t>исправленный метод Эйлера</t>
  </si>
  <si>
    <t>Метод Рунте-Кутты</t>
  </si>
  <si>
    <t>i</t>
  </si>
  <si>
    <t>x</t>
  </si>
  <si>
    <t>k1</t>
  </si>
  <si>
    <t>k2</t>
  </si>
  <si>
    <t>k3</t>
  </si>
  <si>
    <t>k4</t>
  </si>
  <si>
    <t>y</t>
  </si>
  <si>
    <t>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</si>
</sst>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/>
    <xf numFmtId="0" fontId="0" fillId="0" borderId="0" xfId="0" applyBorder="1" applyAlignment="1"/>
    <xf numFmtId="49" fontId="0" fillId="0" borderId="0" xfId="0" applyNumberFormat="1" applyAlignment="1"/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2" fontId="0" fillId="2" borderId="1" xfId="0" applyNumberFormat="1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Лист1!$O$11:$O$16</c:f>
              <c:numCache>
                <c:formatCode>General</c:formatCode>
                <c:ptCount val="6"/>
                <c:pt idx="0">
                  <c:v>-2.4</c:v>
                </c:pt>
                <c:pt idx="1">
                  <c:v>-1.42</c:v>
                </c:pt>
                <c:pt idx="2">
                  <c:v>-0.44</c:v>
                </c:pt>
                <c:pt idx="3">
                  <c:v>0.54</c:v>
                </c:pt>
                <c:pt idx="4">
                  <c:v>1.52</c:v>
                </c:pt>
                <c:pt idx="5">
                  <c:v>2.5</c:v>
                </c:pt>
              </c:numCache>
            </c:numRef>
          </c:xVal>
          <c:yVal>
            <c:numRef>
              <c:f>Лист1!$P$11:$P$16</c:f>
              <c:numCache>
                <c:formatCode>General</c:formatCode>
                <c:ptCount val="6"/>
                <c:pt idx="0">
                  <c:v>9.7647209869726539E-3</c:v>
                </c:pt>
                <c:pt idx="1">
                  <c:v>-0.2774876594197167</c:v>
                </c:pt>
                <c:pt idx="2">
                  <c:v>-0.12339109975952717</c:v>
                </c:pt>
                <c:pt idx="3">
                  <c:v>-0.10654079236867005</c:v>
                </c:pt>
                <c:pt idx="4">
                  <c:v>-0.59894176153251499</c:v>
                </c:pt>
                <c:pt idx="5">
                  <c:v>-1.0813911704642571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90-4CBB-A1DE-8B13D9D3D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591048"/>
        <c:axId val="394586736"/>
      </c:scatterChart>
      <c:valAx>
        <c:axId val="394591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4586736"/>
        <c:crosses val="autoZero"/>
        <c:crossBetween val="midCat"/>
      </c:valAx>
      <c:valAx>
        <c:axId val="39458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4591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Лист1!$V$19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Лист1!$U$20:$U$25</c:f>
              <c:numCache>
                <c:formatCode>General</c:formatCode>
                <c:ptCount val="6"/>
                <c:pt idx="0">
                  <c:v>-2.4</c:v>
                </c:pt>
                <c:pt idx="1">
                  <c:v>-1.42</c:v>
                </c:pt>
                <c:pt idx="2">
                  <c:v>-0.44</c:v>
                </c:pt>
                <c:pt idx="3">
                  <c:v>0.54</c:v>
                </c:pt>
                <c:pt idx="4">
                  <c:v>1.52</c:v>
                </c:pt>
                <c:pt idx="5">
                  <c:v>2.5</c:v>
                </c:pt>
              </c:numCache>
            </c:numRef>
          </c:xVal>
          <c:yVal>
            <c:numRef>
              <c:f>Лист1!$V$20:$V$25</c:f>
              <c:numCache>
                <c:formatCode>General</c:formatCode>
                <c:ptCount val="6"/>
                <c:pt idx="0">
                  <c:v>9.7647209869726539E-3</c:v>
                </c:pt>
                <c:pt idx="1">
                  <c:v>-0.2774876594197167</c:v>
                </c:pt>
                <c:pt idx="2">
                  <c:v>-0.12339109975952717</c:v>
                </c:pt>
                <c:pt idx="3">
                  <c:v>-0.10654079236867005</c:v>
                </c:pt>
                <c:pt idx="4">
                  <c:v>-0.59894176153251499</c:v>
                </c:pt>
                <c:pt idx="5">
                  <c:v>-1.0813911704642571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35-49BB-AC44-87CFF520B09F}"/>
            </c:ext>
          </c:extLst>
        </c:ser>
        <c:ser>
          <c:idx val="1"/>
          <c:order val="1"/>
          <c:tx>
            <c:strRef>
              <c:f>Лист1!$W$19</c:f>
              <c:strCache>
                <c:ptCount val="1"/>
                <c:pt idx="0">
                  <c:v>yx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Лист1!$U$20:$U$25</c:f>
              <c:numCache>
                <c:formatCode>General</c:formatCode>
                <c:ptCount val="6"/>
                <c:pt idx="0">
                  <c:v>-2.4</c:v>
                </c:pt>
                <c:pt idx="1">
                  <c:v>-1.42</c:v>
                </c:pt>
                <c:pt idx="2">
                  <c:v>-0.44</c:v>
                </c:pt>
                <c:pt idx="3">
                  <c:v>0.54</c:v>
                </c:pt>
                <c:pt idx="4">
                  <c:v>1.52</c:v>
                </c:pt>
                <c:pt idx="5">
                  <c:v>2.5</c:v>
                </c:pt>
              </c:numCache>
            </c:numRef>
          </c:xVal>
          <c:yVal>
            <c:numRef>
              <c:f>Лист1!$W$20:$W$25</c:f>
              <c:numCache>
                <c:formatCode>General</c:formatCode>
                <c:ptCount val="6"/>
                <c:pt idx="0">
                  <c:v>-2.7392000000000027E-2</c:v>
                </c:pt>
                <c:pt idx="1">
                  <c:v>-0.17329518399999999</c:v>
                </c:pt>
                <c:pt idx="2">
                  <c:v>-0.17452371199999997</c:v>
                </c:pt>
                <c:pt idx="3">
                  <c:v>-0.21178644799999999</c:v>
                </c:pt>
                <c:pt idx="4">
                  <c:v>-0.46579225600000002</c:v>
                </c:pt>
                <c:pt idx="5">
                  <c:v>-1.1172499999999999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E35-49BB-AC44-87CFF520B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591440"/>
        <c:axId val="394588304"/>
      </c:scatterChart>
      <c:valAx>
        <c:axId val="39459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4588304"/>
        <c:crosses val="autoZero"/>
        <c:crossBetween val="midCat"/>
      </c:valAx>
      <c:valAx>
        <c:axId val="39458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4591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Лист2!$B$12:$B$22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</c:numCache>
            </c:numRef>
          </c:xVal>
          <c:yVal>
            <c:numRef>
              <c:f>Лист2!$C$12:$C$22</c:f>
              <c:numCache>
                <c:formatCode>General</c:formatCode>
                <c:ptCount val="11"/>
                <c:pt idx="0">
                  <c:v>0.3</c:v>
                </c:pt>
                <c:pt idx="1">
                  <c:v>0.30207928275605866</c:v>
                </c:pt>
                <c:pt idx="2">
                  <c:v>0.30915336594478848</c:v>
                </c:pt>
                <c:pt idx="3">
                  <c:v>0.3212095901648116</c:v>
                </c:pt>
                <c:pt idx="4">
                  <c:v>0.33823479693443231</c:v>
                </c:pt>
                <c:pt idx="5">
                  <c:v>0.36021503574674718</c:v>
                </c:pt>
                <c:pt idx="6">
                  <c:v>0.387135396885537</c:v>
                </c:pt>
                <c:pt idx="7">
                  <c:v>0.41898002072265483</c:v>
                </c:pt>
                <c:pt idx="8">
                  <c:v>0.45573232997336255</c:v>
                </c:pt>
                <c:pt idx="9">
                  <c:v>0.4973755193452945</c:v>
                </c:pt>
                <c:pt idx="10">
                  <c:v>0.54389331368839233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F9-4EF3-85A5-D94D4802098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Лист2!$B$12:$B$22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</c:numCache>
            </c:numRef>
          </c:xVal>
          <c:yVal>
            <c:numRef>
              <c:f>Лист2!$E$12:$E$22</c:f>
              <c:numCache>
                <c:formatCode>General</c:formatCode>
                <c:ptCount val="11"/>
                <c:pt idx="0">
                  <c:v>0.3</c:v>
                </c:pt>
                <c:pt idx="1">
                  <c:v>0.30332820246351944</c:v>
                </c:pt>
                <c:pt idx="2">
                  <c:v>0.31164549714173617</c:v>
                </c:pt>
                <c:pt idx="3">
                  <c:v>0.3249392121684726</c:v>
                </c:pt>
                <c:pt idx="4">
                  <c:v>0.3431961441980943</c:v>
                </c:pt>
                <c:pt idx="5">
                  <c:v>0.36640229599522778</c:v>
                </c:pt>
                <c:pt idx="6">
                  <c:v>0.39454275289449375</c:v>
                </c:pt>
                <c:pt idx="7">
                  <c:v>0.42760174680230517</c:v>
                </c:pt>
                <c:pt idx="8">
                  <c:v>0.46556295029601369</c:v>
                </c:pt>
                <c:pt idx="9">
                  <c:v>0.50841002872057728</c:v>
                </c:pt>
                <c:pt idx="10">
                  <c:v>0.55612745185921841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F9-4EF3-85A5-D94D4802098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Лист2!$B$12:$B$22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</c:numCache>
            </c:numRef>
          </c:xVal>
          <c:yVal>
            <c:numRef>
              <c:f>Лист2!$I$12:$I$22</c:f>
              <c:numCache>
                <c:formatCode>General</c:formatCode>
                <c:ptCount val="11"/>
                <c:pt idx="0">
                  <c:v>0.3</c:v>
                </c:pt>
                <c:pt idx="1">
                  <c:v>0.30393702373231118</c:v>
                </c:pt>
                <c:pt idx="2">
                  <c:v>0.31283322742151792</c:v>
                </c:pt>
                <c:pt idx="3">
                  <c:v>0.32665157566434377</c:v>
                </c:pt>
                <c:pt idx="4">
                  <c:v>0.34536223744859174</c:v>
                </c:pt>
                <c:pt idx="5">
                  <c:v>0.36894438082123121</c:v>
                </c:pt>
                <c:pt idx="6">
                  <c:v>0.39738651409558901</c:v>
                </c:pt>
                <c:pt idx="7">
                  <c:v>0.43068553882378524</c:v>
                </c:pt>
                <c:pt idx="8">
                  <c:v>0.46884492952563328</c:v>
                </c:pt>
                <c:pt idx="9">
                  <c:v>0.51187255938941134</c:v>
                </c:pt>
                <c:pt idx="10">
                  <c:v>0.55977864702087476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1F9-4EF3-85A5-D94D4802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591832"/>
        <c:axId val="394588696"/>
      </c:scatterChart>
      <c:valAx>
        <c:axId val="394591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4588696"/>
        <c:crosses val="autoZero"/>
        <c:crossBetween val="midCat"/>
      </c:valAx>
      <c:valAx>
        <c:axId val="39458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4591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Лист2!$B$29:$B$49</c:f>
              <c:numCache>
                <c:formatCode>General</c:formatCode>
                <c:ptCount val="2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7.5000000000000011E-2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0.19999999999999998</c:v>
                </c:pt>
                <c:pt idx="9">
                  <c:v>0.22499999999999998</c:v>
                </c:pt>
                <c:pt idx="10">
                  <c:v>0.24999999999999997</c:v>
                </c:pt>
                <c:pt idx="11">
                  <c:v>0.27499999999999997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0.35000000000000003</c:v>
                </c:pt>
                <c:pt idx="15">
                  <c:v>0.37500000000000006</c:v>
                </c:pt>
                <c:pt idx="16">
                  <c:v>0.40000000000000008</c:v>
                </c:pt>
                <c:pt idx="17">
                  <c:v>0.4250000000000001</c:v>
                </c:pt>
                <c:pt idx="18">
                  <c:v>0.45000000000000012</c:v>
                </c:pt>
                <c:pt idx="19">
                  <c:v>0.47500000000000014</c:v>
                </c:pt>
                <c:pt idx="20">
                  <c:v>0.50000000000000011</c:v>
                </c:pt>
              </c:numCache>
            </c:numRef>
          </c:xVal>
          <c:yVal>
            <c:numRef>
              <c:f>Лист2!$C$29:$C$49</c:f>
              <c:numCache>
                <c:formatCode>General</c:formatCode>
                <c:ptCount val="21"/>
                <c:pt idx="0">
                  <c:v>0.3</c:v>
                </c:pt>
                <c:pt idx="1">
                  <c:v>0.30207928275605866</c:v>
                </c:pt>
                <c:pt idx="2">
                  <c:v>0.30665336594478848</c:v>
                </c:pt>
                <c:pt idx="3">
                  <c:v>0.31371593110537155</c:v>
                </c:pt>
                <c:pt idx="4">
                  <c:v>0.3232605013837051</c:v>
                </c:pt>
                <c:pt idx="5">
                  <c:v>0.33528036158536362</c:v>
                </c:pt>
                <c:pt idx="6">
                  <c:v>0.34976849688423017</c:v>
                </c:pt>
                <c:pt idx="7">
                  <c:v>0.36671755648961046</c:v>
                </c:pt>
                <c:pt idx="8">
                  <c:v>0.38611984848581565</c:v>
                </c:pt>
                <c:pt idx="9">
                  <c:v>0.40796737168464653</c:v>
                </c:pt>
                <c:pt idx="10">
                  <c:v>0.43225188950968046</c:v>
                </c:pt>
                <c:pt idx="11">
                  <c:v>0.45896504950127354</c:v>
                </c:pt>
                <c:pt idx="12">
                  <c:v>0.48809854986071177</c:v>
                </c:pt>
                <c:pt idx="13">
                  <c:v>0.51964435146986765</c:v>
                </c:pt>
                <c:pt idx="14">
                  <c:v>0.55359493005547344</c:v>
                </c:pt>
                <c:pt idx="15">
                  <c:v>0.58994355877414006</c:v>
                </c:pt>
                <c:pt idx="16">
                  <c:v>0.62868460679448135</c:v>
                </c:pt>
                <c:pt idx="17">
                  <c:v>0.66981383493267821</c:v>
                </c:pt>
                <c:pt idx="18">
                  <c:v>0.71332866569147935</c:v>
                </c:pt>
                <c:pt idx="19">
                  <c:v>0.75922840288529991</c:v>
                </c:pt>
                <c:pt idx="20">
                  <c:v>0.80751437612755306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89-47E9-8AEC-8212A1A687A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Лист2!$B$29:$B$49</c:f>
              <c:numCache>
                <c:formatCode>General</c:formatCode>
                <c:ptCount val="2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7.5000000000000011E-2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0.19999999999999998</c:v>
                </c:pt>
                <c:pt idx="9">
                  <c:v>0.22499999999999998</c:v>
                </c:pt>
                <c:pt idx="10">
                  <c:v>0.24999999999999997</c:v>
                </c:pt>
                <c:pt idx="11">
                  <c:v>0.27499999999999997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0.35000000000000003</c:v>
                </c:pt>
                <c:pt idx="15">
                  <c:v>0.37500000000000006</c:v>
                </c:pt>
                <c:pt idx="16">
                  <c:v>0.40000000000000008</c:v>
                </c:pt>
                <c:pt idx="17">
                  <c:v>0.4250000000000001</c:v>
                </c:pt>
                <c:pt idx="18">
                  <c:v>0.45000000000000012</c:v>
                </c:pt>
                <c:pt idx="19">
                  <c:v>0.47500000000000014</c:v>
                </c:pt>
                <c:pt idx="20">
                  <c:v>0.50000000000000011</c:v>
                </c:pt>
              </c:numCache>
            </c:numRef>
          </c:xVal>
          <c:yVal>
            <c:numRef>
              <c:f>Лист2!$E$29:$E$49</c:f>
              <c:numCache>
                <c:formatCode>General</c:formatCode>
                <c:ptCount val="21"/>
                <c:pt idx="0">
                  <c:v>0.3</c:v>
                </c:pt>
                <c:pt idx="1">
                  <c:v>0.30332820246351944</c:v>
                </c:pt>
                <c:pt idx="2">
                  <c:v>0.30914678772333676</c:v>
                </c:pt>
                <c:pt idx="3">
                  <c:v>0.31744940772847641</c:v>
                </c:pt>
                <c:pt idx="4">
                  <c:v>0.32822952559625868</c:v>
                </c:pt>
                <c:pt idx="5">
                  <c:v>0.3414803445255537</c:v>
                </c:pt>
                <c:pt idx="6">
                  <c:v>0.35719475859680039</c:v>
                </c:pt>
                <c:pt idx="7">
                  <c:v>0.3753653316267716</c:v>
                </c:pt>
                <c:pt idx="8">
                  <c:v>0.39598431001941209</c:v>
                </c:pt>
                <c:pt idx="9">
                  <c:v>0.41904367496806</c:v>
                </c:pt>
                <c:pt idx="10">
                  <c:v>0.44453523825710023</c:v>
                </c:pt>
                <c:pt idx="11">
                  <c:v>0.47245078413559399</c:v>
                </c:pt>
                <c:pt idx="12">
                  <c:v>0.50278225718830716</c:v>
                </c:pt>
                <c:pt idx="13">
                  <c:v>0.53552199278545221</c:v>
                </c:pt>
                <c:pt idx="14">
                  <c:v>0.57066298264016069</c:v>
                </c:pt>
                <c:pt idx="15">
                  <c:v>0.60819916347668612</c:v>
                </c:pt>
                <c:pt idx="16">
                  <c:v>0.64812571221096027</c:v>
                </c:pt>
                <c:pt idx="17">
                  <c:v>0.69043932692578647</c:v>
                </c:pt>
                <c:pt idx="18">
                  <c:v>0.73513846996529375</c:v>
                </c:pt>
                <c:pt idx="19">
                  <c:v>0.78222354840465969</c:v>
                </c:pt>
                <c:pt idx="20">
                  <c:v>0.83169700863468521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889-47E9-8AEC-8212A1A687A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Лист2!$B$29:$B$49</c:f>
              <c:numCache>
                <c:formatCode>General</c:formatCode>
                <c:ptCount val="2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7.5000000000000011E-2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0.19999999999999998</c:v>
                </c:pt>
                <c:pt idx="9">
                  <c:v>0.22499999999999998</c:v>
                </c:pt>
                <c:pt idx="10">
                  <c:v>0.24999999999999997</c:v>
                </c:pt>
                <c:pt idx="11">
                  <c:v>0.27499999999999997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0.35000000000000003</c:v>
                </c:pt>
                <c:pt idx="15">
                  <c:v>0.37500000000000006</c:v>
                </c:pt>
                <c:pt idx="16">
                  <c:v>0.40000000000000008</c:v>
                </c:pt>
                <c:pt idx="17">
                  <c:v>0.4250000000000001</c:v>
                </c:pt>
                <c:pt idx="18">
                  <c:v>0.45000000000000012</c:v>
                </c:pt>
                <c:pt idx="19">
                  <c:v>0.47500000000000014</c:v>
                </c:pt>
                <c:pt idx="20">
                  <c:v>0.50000000000000011</c:v>
                </c:pt>
              </c:numCache>
            </c:numRef>
          </c:xVal>
          <c:yVal>
            <c:numRef>
              <c:f>Лист2!$I$29:$I$49</c:f>
              <c:numCache>
                <c:formatCode>General</c:formatCode>
                <c:ptCount val="21"/>
                <c:pt idx="0">
                  <c:v>0.3</c:v>
                </c:pt>
                <c:pt idx="1">
                  <c:v>0.30393702373231118</c:v>
                </c:pt>
                <c:pt idx="2">
                  <c:v>0.31035406351486927</c:v>
                </c:pt>
                <c:pt idx="3">
                  <c:v>0.3192391253977323</c:v>
                </c:pt>
                <c:pt idx="4">
                  <c:v>0.33058096279089222</c:v>
                </c:pt>
                <c:pt idx="5">
                  <c:v>0.34436928848405357</c:v>
                </c:pt>
                <c:pt idx="6">
                  <c:v>0.36059494535581205</c:v>
                </c:pt>
                <c:pt idx="7">
                  <c:v>0.37925003082989639</c:v>
                </c:pt>
                <c:pt idx="8">
                  <c:v>0.40032797332939901</c:v>
                </c:pt>
                <c:pt idx="9">
                  <c:v>0.42382356217608991</c:v>
                </c:pt>
                <c:pt idx="10">
                  <c:v>0.44973293527087632</c:v>
                </c:pt>
                <c:pt idx="11">
                  <c:v>0.47805353119236904</c:v>
                </c:pt>
                <c:pt idx="12">
                  <c:v>0.50878401384520255</c:v>
                </c:pt>
                <c:pt idx="13">
                  <c:v>0.54192417835031137</c:v>
                </c:pt>
                <c:pt idx="14">
                  <c:v>0.57747484647615632</c:v>
                </c:pt>
                <c:pt idx="15">
                  <c:v>0.61543775865764538</c:v>
                </c:pt>
                <c:pt idx="16">
                  <c:v>0.65581546774016142</c:v>
                </c:pt>
                <c:pt idx="17">
                  <c:v>0.69861123730855312</c:v>
                </c:pt>
                <c:pt idx="18">
                  <c:v>0.7438289451585135</c:v>
                </c:pt>
                <c:pt idx="19">
                  <c:v>0.79147299049596986</c:v>
                </c:pt>
                <c:pt idx="20">
                  <c:v>0.84154820212746129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889-47E9-8AEC-8212A1A68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265144"/>
        <c:axId val="398272200"/>
      </c:scatterChart>
      <c:valAx>
        <c:axId val="398265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8272200"/>
        <c:crosses val="autoZero"/>
        <c:crossBetween val="midCat"/>
      </c:valAx>
      <c:valAx>
        <c:axId val="398272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8265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17</xdr:row>
      <xdr:rowOff>109537</xdr:rowOff>
    </xdr:from>
    <xdr:to>
      <xdr:col>17</xdr:col>
      <xdr:colOff>495300</xdr:colOff>
      <xdr:row>31</xdr:row>
      <xdr:rowOff>185737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209550</xdr:colOff>
      <xdr:row>17</xdr:row>
      <xdr:rowOff>180975</xdr:rowOff>
    </xdr:from>
    <xdr:to>
      <xdr:col>30</xdr:col>
      <xdr:colOff>514350</xdr:colOff>
      <xdr:row>32</xdr:row>
      <xdr:rowOff>66675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238125</xdr:colOff>
      <xdr:row>9</xdr:row>
      <xdr:rowOff>185737</xdr:rowOff>
    </xdr:from>
    <xdr:to>
      <xdr:col>20</xdr:col>
      <xdr:colOff>542925</xdr:colOff>
      <xdr:row>24</xdr:row>
      <xdr:rowOff>71437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257175</xdr:colOff>
      <xdr:row>26</xdr:row>
      <xdr:rowOff>185737</xdr:rowOff>
    </xdr:from>
    <xdr:to>
      <xdr:col>20</xdr:col>
      <xdr:colOff>561975</xdr:colOff>
      <xdr:row>41</xdr:row>
      <xdr:rowOff>71437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topLeftCell="K1" zoomScaleNormal="100" workbookViewId="0">
      <selection activeCell="V5" sqref="V5"/>
    </sheetView>
  </sheetViews>
  <sheetFormatPr defaultRowHeight="15" x14ac:dyDescent="0.25"/>
  <cols>
    <col min="9" max="9" width="12" customWidth="1"/>
    <col min="10" max="10" width="10.140625" customWidth="1"/>
  </cols>
  <sheetData>
    <row r="1" spans="1:22" x14ac:dyDescent="0.25">
      <c r="A1" s="5"/>
      <c r="B1" s="5"/>
      <c r="C1" s="5"/>
      <c r="D1" s="5"/>
      <c r="E1" s="5"/>
      <c r="F1" s="5"/>
      <c r="G1" s="5"/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/>
      <c r="Q1" s="1" t="s">
        <v>6</v>
      </c>
    </row>
    <row r="2" spans="1:22" x14ac:dyDescent="0.25">
      <c r="A2" s="5"/>
      <c r="B2" s="5"/>
      <c r="C2" s="5"/>
      <c r="D2" s="5"/>
      <c r="E2" s="5"/>
      <c r="F2" s="5"/>
      <c r="G2" s="5"/>
      <c r="J2" s="1">
        <v>2.0289999999999999</v>
      </c>
      <c r="K2" s="1">
        <v>7.1400000000000005E-2</v>
      </c>
      <c r="L2" s="1">
        <v>0</v>
      </c>
      <c r="M2" s="1">
        <v>0</v>
      </c>
      <c r="N2" s="1">
        <v>0</v>
      </c>
      <c r="O2" s="1">
        <v>0</v>
      </c>
      <c r="P2" s="1"/>
      <c r="Q2" s="1">
        <v>0</v>
      </c>
    </row>
    <row r="3" spans="1:22" x14ac:dyDescent="0.25">
      <c r="A3" s="5"/>
      <c r="B3" s="5"/>
      <c r="C3" s="5"/>
      <c r="D3" s="5"/>
      <c r="E3" s="5"/>
      <c r="F3" s="5"/>
      <c r="G3" s="5"/>
      <c r="J3" s="1">
        <v>2.0609999999999999</v>
      </c>
      <c r="K3" s="1">
        <v>-7.202</v>
      </c>
      <c r="L3" s="1">
        <v>2.1000000000000001E-2</v>
      </c>
      <c r="M3" s="1">
        <v>0</v>
      </c>
      <c r="N3" s="1">
        <v>0</v>
      </c>
      <c r="O3" s="1">
        <v>0</v>
      </c>
      <c r="P3" s="1"/>
      <c r="Q3" s="1">
        <v>2.016</v>
      </c>
    </row>
    <row r="4" spans="1:22" x14ac:dyDescent="0.25">
      <c r="A4" s="5"/>
      <c r="B4" s="5"/>
      <c r="C4" s="5"/>
      <c r="D4" s="5"/>
      <c r="E4" s="5"/>
      <c r="F4" s="5"/>
      <c r="G4" s="5"/>
      <c r="J4" s="1">
        <v>0</v>
      </c>
      <c r="K4" s="1">
        <v>2.0609999999999999</v>
      </c>
      <c r="L4" s="1">
        <v>-6.2220000000000004</v>
      </c>
      <c r="M4" s="1">
        <v>2.1000000000000001E-2</v>
      </c>
      <c r="N4" s="1">
        <v>0</v>
      </c>
      <c r="O4" s="1">
        <v>0</v>
      </c>
      <c r="P4" s="1"/>
      <c r="Q4" s="1">
        <v>0.19359999999999999</v>
      </c>
    </row>
    <row r="5" spans="1:22" x14ac:dyDescent="0.25">
      <c r="A5" s="5"/>
      <c r="B5" s="5"/>
      <c r="C5" s="5"/>
      <c r="D5" s="5"/>
      <c r="E5" s="5"/>
      <c r="F5" s="5"/>
      <c r="G5" s="5"/>
      <c r="J5" s="1">
        <v>0</v>
      </c>
      <c r="K5" s="1">
        <v>0</v>
      </c>
      <c r="L5" s="1">
        <v>2.0609999999999999</v>
      </c>
      <c r="M5" s="1">
        <v>-5.242</v>
      </c>
      <c r="N5" s="1">
        <v>2.1000000000000001E-2</v>
      </c>
      <c r="O5" s="1">
        <v>0</v>
      </c>
      <c r="P5" s="1"/>
      <c r="Q5" s="1">
        <v>0.29160000000000003</v>
      </c>
    </row>
    <row r="6" spans="1:22" x14ac:dyDescent="0.25">
      <c r="A6" s="5"/>
      <c r="B6" s="5"/>
      <c r="C6" s="5"/>
      <c r="D6" s="5"/>
      <c r="E6" s="5"/>
      <c r="F6" s="5"/>
      <c r="G6" s="5"/>
      <c r="J6" s="1">
        <v>0</v>
      </c>
      <c r="K6" s="1">
        <v>0</v>
      </c>
      <c r="L6" s="1">
        <v>0</v>
      </c>
      <c r="M6" s="1">
        <v>2.0609999999999999</v>
      </c>
      <c r="N6" s="1">
        <v>-4.2619999999999996</v>
      </c>
      <c r="O6" s="1">
        <v>2.1000000000000001E-2</v>
      </c>
      <c r="P6" s="1"/>
      <c r="Q6" s="1">
        <v>2.3104</v>
      </c>
    </row>
    <row r="7" spans="1:22" x14ac:dyDescent="0.25">
      <c r="A7" s="3"/>
      <c r="B7" s="3"/>
      <c r="C7" s="3"/>
      <c r="D7" s="3"/>
      <c r="E7" s="3"/>
      <c r="F7" s="3"/>
      <c r="G7" s="3"/>
      <c r="J7" s="1">
        <v>0</v>
      </c>
      <c r="K7" s="1">
        <v>0</v>
      </c>
      <c r="L7" s="1">
        <v>0</v>
      </c>
      <c r="M7" s="1">
        <v>0</v>
      </c>
      <c r="N7" s="1">
        <v>2.14</v>
      </c>
      <c r="O7" s="1">
        <v>-2.11</v>
      </c>
      <c r="P7" s="1"/>
      <c r="Q7" s="1">
        <v>1</v>
      </c>
    </row>
    <row r="9" spans="1:22" x14ac:dyDescent="0.25">
      <c r="U9" s="12" t="s">
        <v>8</v>
      </c>
      <c r="V9" s="12"/>
    </row>
    <row r="10" spans="1:22" x14ac:dyDescent="0.25">
      <c r="H10" s="3"/>
      <c r="I10" s="3"/>
      <c r="J10" s="3"/>
      <c r="K10" s="3"/>
      <c r="L10" s="3"/>
      <c r="M10" s="3"/>
      <c r="N10" s="4"/>
      <c r="O10" s="2" t="s">
        <v>7</v>
      </c>
      <c r="Q10" s="9" t="s">
        <v>0</v>
      </c>
      <c r="R10" s="10">
        <f t="array" ref="R10:R15">MMULT(MINVERSE(J2:O7),Q2:Q7)</f>
        <v>9.7647209869726539E-3</v>
      </c>
      <c r="U10" s="10">
        <v>0</v>
      </c>
      <c r="V10" s="11">
        <f t="shared" ref="V10:V15" si="0">J2*$U$10+K2*$U$11+L2*$U$12+M2*$U$13+N2*$U$14+O2*$U$15-Q2</f>
        <v>-2.0012330404587424E-2</v>
      </c>
    </row>
    <row r="11" spans="1:22" x14ac:dyDescent="0.25">
      <c r="A11" s="7"/>
      <c r="B11" s="7"/>
      <c r="C11" s="7"/>
      <c r="D11" s="7"/>
      <c r="E11" s="7"/>
      <c r="F11" s="7"/>
      <c r="G11" s="7"/>
      <c r="H11" s="6"/>
      <c r="I11" s="6"/>
      <c r="J11" s="6"/>
      <c r="K11" s="5"/>
      <c r="L11" s="5"/>
      <c r="M11" s="5"/>
      <c r="N11" s="4"/>
      <c r="O11" s="2">
        <v>-2.4</v>
      </c>
      <c r="P11">
        <v>9.7647209869726539E-3</v>
      </c>
      <c r="Q11" s="9" t="s">
        <v>1</v>
      </c>
      <c r="R11" s="10">
        <v>-0.2774876594197167</v>
      </c>
      <c r="U11" s="10">
        <v>-0.28028473956004796</v>
      </c>
      <c r="V11" s="11">
        <f t="shared" si="0"/>
        <v>1.5543122344752192E-14</v>
      </c>
    </row>
    <row r="12" spans="1:22" x14ac:dyDescent="0.25">
      <c r="A12" s="7"/>
      <c r="B12" s="7"/>
      <c r="C12" s="7"/>
      <c r="D12" s="7"/>
      <c r="E12" s="7"/>
      <c r="F12" s="7"/>
      <c r="G12" s="7"/>
      <c r="H12" s="6"/>
      <c r="I12" s="6"/>
      <c r="J12" s="6"/>
      <c r="K12" s="6"/>
      <c r="L12" s="6"/>
      <c r="M12" s="6"/>
      <c r="N12" s="4"/>
      <c r="O12" s="2">
        <v>-1.42</v>
      </c>
      <c r="P12">
        <v>-0.2774876594197167</v>
      </c>
      <c r="Q12" s="9" t="s">
        <v>2</v>
      </c>
      <c r="R12" s="10">
        <v>-0.12339109975952717</v>
      </c>
      <c r="U12" s="10">
        <v>-0.12431877673570947</v>
      </c>
      <c r="V12" s="11">
        <f t="shared" si="0"/>
        <v>-1.1345091532888318E-12</v>
      </c>
    </row>
    <row r="13" spans="1:22" x14ac:dyDescent="0.25">
      <c r="A13" s="7"/>
      <c r="B13" s="7"/>
      <c r="C13" s="7"/>
      <c r="D13" s="7"/>
      <c r="E13" s="7"/>
      <c r="F13" s="7"/>
      <c r="G13" s="7"/>
      <c r="H13" s="6"/>
      <c r="I13" s="6"/>
      <c r="J13" s="6"/>
      <c r="K13" s="5"/>
      <c r="L13" s="5"/>
      <c r="M13" s="5"/>
      <c r="N13" s="4"/>
      <c r="O13" s="2">
        <v>-0.44</v>
      </c>
      <c r="P13">
        <v>-0.12339109975952717</v>
      </c>
      <c r="Q13" s="9" t="s">
        <v>3</v>
      </c>
      <c r="R13" s="10">
        <v>-0.10654079236867005</v>
      </c>
      <c r="U13" s="10">
        <v>-0.10688479130761874</v>
      </c>
      <c r="V13" s="11">
        <f t="shared" si="0"/>
        <v>-2.8066676760474252E-10</v>
      </c>
    </row>
    <row r="14" spans="1:22" x14ac:dyDescent="0.25">
      <c r="A14" s="7"/>
      <c r="B14" s="7"/>
      <c r="C14" s="7"/>
      <c r="D14" s="7"/>
      <c r="E14" s="7"/>
      <c r="F14" s="7"/>
      <c r="G14" s="7"/>
      <c r="H14" s="5"/>
      <c r="I14" s="5"/>
      <c r="J14" s="5"/>
      <c r="K14" s="5"/>
      <c r="L14" s="5"/>
      <c r="M14" s="5"/>
      <c r="N14" s="4"/>
      <c r="O14" s="2">
        <v>0.54</v>
      </c>
      <c r="P14">
        <v>-0.10654079236867005</v>
      </c>
      <c r="Q14" s="9" t="s">
        <v>4</v>
      </c>
      <c r="R14" s="10">
        <v>-0.59894176153251499</v>
      </c>
      <c r="U14" s="10">
        <v>-0.59376559347175828</v>
      </c>
      <c r="V14" s="11">
        <f t="shared" si="0"/>
        <v>9.9999999969568876E-7</v>
      </c>
    </row>
    <row r="15" spans="1:22" x14ac:dyDescent="0.25">
      <c r="A15" s="7"/>
      <c r="B15" s="7"/>
      <c r="C15" s="7"/>
      <c r="D15" s="7"/>
      <c r="E15" s="7"/>
      <c r="F15" s="7"/>
      <c r="G15" s="7"/>
      <c r="H15" s="5"/>
      <c r="I15" s="5"/>
      <c r="J15" s="5"/>
      <c r="K15" s="5"/>
      <c r="L15" s="5"/>
      <c r="M15" s="5"/>
      <c r="N15" s="4"/>
      <c r="O15" s="2">
        <v>1.52</v>
      </c>
      <c r="P15">
        <v>-0.59894176153251499</v>
      </c>
      <c r="Q15" s="9" t="s">
        <v>5</v>
      </c>
      <c r="R15" s="10">
        <v>-1.0813911704642571</v>
      </c>
      <c r="U15" s="10">
        <v>2.9331194461148296E-3</v>
      </c>
      <c r="V15" s="11">
        <f t="shared" si="0"/>
        <v>-2.2768472520608651</v>
      </c>
    </row>
    <row r="16" spans="1:22" x14ac:dyDescent="0.25">
      <c r="A16" s="7"/>
      <c r="B16" s="7"/>
      <c r="C16" s="7"/>
      <c r="D16" s="7"/>
      <c r="E16" s="7"/>
      <c r="F16" s="7"/>
      <c r="G16" s="7"/>
      <c r="H16" s="5"/>
      <c r="I16" s="5"/>
      <c r="J16" s="5"/>
      <c r="K16" s="5"/>
      <c r="L16" s="5"/>
      <c r="M16" s="5"/>
      <c r="N16" s="4"/>
      <c r="O16" s="2">
        <v>2.5</v>
      </c>
      <c r="P16">
        <v>-1.0813911704642571</v>
      </c>
    </row>
    <row r="19" spans="21:23" x14ac:dyDescent="0.25">
      <c r="U19" t="s">
        <v>21</v>
      </c>
      <c r="V19" t="s">
        <v>26</v>
      </c>
      <c r="W19" t="s">
        <v>27</v>
      </c>
    </row>
    <row r="20" spans="21:23" x14ac:dyDescent="0.25">
      <c r="U20" s="2">
        <v>-2.4</v>
      </c>
      <c r="V20" s="10">
        <f>R10</f>
        <v>9.7647209869726539E-3</v>
      </c>
      <c r="W20">
        <f>-0.176-0.024*U20-0.061*U20^2-0.032*U20^3</f>
        <v>-2.7392000000000027E-2</v>
      </c>
    </row>
    <row r="21" spans="21:23" x14ac:dyDescent="0.25">
      <c r="U21" s="2">
        <v>-1.42</v>
      </c>
      <c r="V21" s="10">
        <f t="shared" ref="V21:V25" si="1">R11</f>
        <v>-0.2774876594197167</v>
      </c>
      <c r="W21">
        <f t="shared" ref="W21:W25" si="2">-0.176-0.024*U21-0.061*U21^2-0.032*U21^3</f>
        <v>-0.17329518399999999</v>
      </c>
    </row>
    <row r="22" spans="21:23" x14ac:dyDescent="0.25">
      <c r="U22" s="2">
        <v>-0.44</v>
      </c>
      <c r="V22" s="10">
        <f t="shared" si="1"/>
        <v>-0.12339109975952717</v>
      </c>
      <c r="W22">
        <f t="shared" si="2"/>
        <v>-0.17452371199999997</v>
      </c>
    </row>
    <row r="23" spans="21:23" x14ac:dyDescent="0.25">
      <c r="U23" s="2">
        <v>0.54</v>
      </c>
      <c r="V23" s="10">
        <f t="shared" si="1"/>
        <v>-0.10654079236867005</v>
      </c>
      <c r="W23">
        <f t="shared" si="2"/>
        <v>-0.21178644799999999</v>
      </c>
    </row>
    <row r="24" spans="21:23" x14ac:dyDescent="0.25">
      <c r="U24" s="2">
        <v>1.52</v>
      </c>
      <c r="V24" s="10">
        <f t="shared" si="1"/>
        <v>-0.59894176153251499</v>
      </c>
      <c r="W24">
        <f t="shared" si="2"/>
        <v>-0.46579225600000002</v>
      </c>
    </row>
    <row r="25" spans="21:23" x14ac:dyDescent="0.25">
      <c r="U25" s="2">
        <v>2.5</v>
      </c>
      <c r="V25" s="10">
        <f t="shared" si="1"/>
        <v>-1.0813911704642571</v>
      </c>
      <c r="W25">
        <f t="shared" si="2"/>
        <v>-1.1172499999999999</v>
      </c>
    </row>
  </sheetData>
  <mergeCells count="1">
    <mergeCell ref="U9:V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6"/>
  <sheetViews>
    <sheetView zoomScaleNormal="100" workbookViewId="0">
      <selection activeCell="A4" sqref="A4"/>
    </sheetView>
  </sheetViews>
  <sheetFormatPr defaultRowHeight="15" x14ac:dyDescent="0.25"/>
  <sheetData>
    <row r="1" spans="1:22" x14ac:dyDescent="0.25">
      <c r="A1" s="13" t="s">
        <v>9</v>
      </c>
      <c r="B1" s="13"/>
      <c r="C1" s="13"/>
      <c r="D1" s="13"/>
      <c r="E1" s="13"/>
      <c r="F1" s="13"/>
      <c r="G1" s="13"/>
    </row>
    <row r="2" spans="1:22" x14ac:dyDescent="0.25">
      <c r="A2" s="13"/>
      <c r="B2" s="13"/>
      <c r="C2" s="13"/>
      <c r="D2" s="13"/>
      <c r="E2" s="13"/>
    </row>
    <row r="3" spans="1:22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S3" s="8"/>
      <c r="T3" s="8"/>
      <c r="U3" s="8"/>
      <c r="V3" s="8"/>
    </row>
    <row r="4" spans="1:22" x14ac:dyDescent="0.25">
      <c r="A4" s="1">
        <v>0</v>
      </c>
      <c r="B4" s="1">
        <v>0.5</v>
      </c>
      <c r="C4" s="1">
        <f>(B4-A4)/D4</f>
        <v>10</v>
      </c>
      <c r="D4" s="1">
        <v>0.05</v>
      </c>
      <c r="E4" s="1">
        <v>0.3</v>
      </c>
      <c r="F4" s="1">
        <v>2.5000000000000001E-2</v>
      </c>
    </row>
    <row r="6" spans="1:22" x14ac:dyDescent="0.25">
      <c r="A6" s="13" t="s">
        <v>15</v>
      </c>
      <c r="B6" s="13"/>
      <c r="C6" s="13"/>
    </row>
    <row r="7" spans="1:22" x14ac:dyDescent="0.25">
      <c r="A7" s="1" t="s">
        <v>16</v>
      </c>
    </row>
    <row r="8" spans="1:22" x14ac:dyDescent="0.25">
      <c r="A8" s="1">
        <v>0.3</v>
      </c>
      <c r="D8" s="13"/>
      <c r="E8" s="13"/>
    </row>
    <row r="10" spans="1:22" x14ac:dyDescent="0.25">
      <c r="A10" s="13" t="s">
        <v>17</v>
      </c>
      <c r="B10" s="13"/>
      <c r="C10" s="13"/>
      <c r="E10" s="13" t="s">
        <v>18</v>
      </c>
      <c r="F10" s="13"/>
      <c r="G10" s="13"/>
      <c r="I10" s="13" t="s">
        <v>19</v>
      </c>
      <c r="J10" s="13"/>
      <c r="K10" s="13"/>
      <c r="L10" s="13"/>
      <c r="M10" s="13"/>
    </row>
    <row r="11" spans="1:22" x14ac:dyDescent="0.25">
      <c r="A11" s="2" t="s">
        <v>20</v>
      </c>
      <c r="B11" s="2" t="s">
        <v>21</v>
      </c>
      <c r="C11" s="2" t="s">
        <v>1</v>
      </c>
      <c r="E11" s="2" t="s">
        <v>2</v>
      </c>
      <c r="F11" s="2" t="s">
        <v>22</v>
      </c>
      <c r="G11" s="2" t="s">
        <v>23</v>
      </c>
      <c r="I11" s="2" t="s">
        <v>2</v>
      </c>
      <c r="J11" s="2" t="s">
        <v>22</v>
      </c>
      <c r="K11" s="2" t="s">
        <v>23</v>
      </c>
      <c r="L11" s="2" t="s">
        <v>24</v>
      </c>
      <c r="M11" s="2" t="s">
        <v>25</v>
      </c>
    </row>
    <row r="12" spans="1:22" x14ac:dyDescent="0.25">
      <c r="A12" s="2">
        <v>0</v>
      </c>
      <c r="B12" s="2">
        <v>0</v>
      </c>
      <c r="C12" s="2">
        <v>0.3</v>
      </c>
      <c r="D12" s="1"/>
      <c r="E12" s="2">
        <v>0.3</v>
      </c>
      <c r="F12" s="2">
        <f>EXP(-(2*E12^2+3))+2*B12</f>
        <v>4.1585655121173161E-2</v>
      </c>
      <c r="G12" s="2">
        <f>EXP(-(2*E12^2+$D$4/2*F12+3))+2*(B12+$D$4/2)</f>
        <v>9.1542443419605352E-2</v>
      </c>
      <c r="I12" s="2">
        <v>0.3</v>
      </c>
      <c r="J12" s="2">
        <f>EXP(-(2*I12^2+3))+2*B12</f>
        <v>4.1585655121173161E-2</v>
      </c>
      <c r="K12" s="2">
        <f>EXP(-(2*J12^2+$D$4/2*F12+3))+2*(B12+$D$4/2)</f>
        <v>9.95636104496124E-2</v>
      </c>
      <c r="L12" s="2">
        <f>EXP(-(2*I12+$D$4/2*K12+3))+2*(B12+$D$4/2)</f>
        <v>7.7255795808685843E-2</v>
      </c>
      <c r="M12" s="2">
        <f>EXP(-(2*I12+$D$4*L12+3))+2*(B12+$D$4/2)</f>
        <v>7.7218380239574239E-2</v>
      </c>
    </row>
    <row r="13" spans="1:22" x14ac:dyDescent="0.25">
      <c r="A13" s="2">
        <f>A12+1</f>
        <v>1</v>
      </c>
      <c r="B13" s="2">
        <f>B12+$D$4</f>
        <v>0.05</v>
      </c>
      <c r="C13" s="2">
        <f>C12+$D$4*(EXP(-(2*C12^2+3))+2*B12)</f>
        <v>0.30207928275605866</v>
      </c>
      <c r="D13" s="1"/>
      <c r="E13" s="2">
        <f>E12+$D$4/2*(F12+G12)</f>
        <v>0.30332820246351944</v>
      </c>
      <c r="F13" s="2">
        <f t="shared" ref="F13:F21" si="0">EXP(-(2*E13^2+3))+2*B13</f>
        <v>0.14141898216551124</v>
      </c>
      <c r="G13" s="2">
        <f t="shared" ref="G13:G21" si="1">EXP(-(2*E13^2+$D$4/2*F13+3))+2*(B13+$D$4/2)</f>
        <v>0.19127280496315924</v>
      </c>
      <c r="I13" s="2">
        <f>I12+$D$4/6*(J12+2*K12+2*L12+M12)</f>
        <v>0.30393702373231118</v>
      </c>
      <c r="J13" s="2">
        <f t="shared" ref="J13:J21" si="2">EXP(-(2*I13^2+3))+2*B13</f>
        <v>0.14138836696621482</v>
      </c>
      <c r="K13" s="2">
        <f t="shared" ref="K13:K21" si="3">EXP(-(2*J13^2+$D$4/2*F13+3))+2*(B13+$D$4/2)</f>
        <v>0.19766695849287738</v>
      </c>
      <c r="L13" s="2">
        <f t="shared" ref="L13:L21" si="4">EXP(-(2*I13+$D$4/2*K13+3))+2*(B13+$D$4/2)</f>
        <v>0.17697578353831603</v>
      </c>
      <c r="M13" s="2">
        <f t="shared" ref="M13:M21" si="5">EXP(-(2*I13+$D$4*L13+3))+2*(B13+$D$4/2)</f>
        <v>0.17687059167620794</v>
      </c>
    </row>
    <row r="14" spans="1:22" x14ac:dyDescent="0.25">
      <c r="A14" s="2">
        <f t="shared" ref="A14:A22" si="6">A13+1</f>
        <v>2</v>
      </c>
      <c r="B14" s="2">
        <f t="shared" ref="B14:B22" si="7">B13+$D$4</f>
        <v>0.1</v>
      </c>
      <c r="C14" s="2">
        <f t="shared" ref="C14:C22" si="8">C13+$D$4*(EXP(-(2*C13^2+3))+2*B13)</f>
        <v>0.30915336594478848</v>
      </c>
      <c r="D14" s="1"/>
      <c r="E14" s="2">
        <f t="shared" ref="E14:E22" si="9">E13+$D$4/2*(F13+G13)</f>
        <v>0.31164549714173617</v>
      </c>
      <c r="F14" s="2">
        <f t="shared" si="0"/>
        <v>0.24099743268089893</v>
      </c>
      <c r="G14" s="2">
        <f t="shared" si="1"/>
        <v>0.29075116838855747</v>
      </c>
      <c r="I14" s="2">
        <f t="shared" ref="I14:I22" si="10">I13+$D$4/6*(J13+2*K13+2*L13+M13)</f>
        <v>0.31283322742151792</v>
      </c>
      <c r="J14" s="2">
        <f t="shared" si="2"/>
        <v>0.24093666116764573</v>
      </c>
      <c r="K14" s="2">
        <f t="shared" si="3"/>
        <v>0.2940633950596156</v>
      </c>
      <c r="L14" s="2">
        <f t="shared" si="4"/>
        <v>0.27643627815191912</v>
      </c>
      <c r="M14" s="2">
        <f t="shared" si="5"/>
        <v>0.2762657815483866</v>
      </c>
    </row>
    <row r="15" spans="1:22" x14ac:dyDescent="0.25">
      <c r="A15" s="2">
        <f t="shared" si="6"/>
        <v>3</v>
      </c>
      <c r="B15" s="2">
        <f t="shared" si="7"/>
        <v>0.15000000000000002</v>
      </c>
      <c r="C15" s="2">
        <f t="shared" si="8"/>
        <v>0.3212095901648116</v>
      </c>
      <c r="D15" s="1"/>
      <c r="E15" s="2">
        <f t="shared" si="9"/>
        <v>0.3249392121684726</v>
      </c>
      <c r="F15" s="2">
        <f t="shared" si="0"/>
        <v>0.34030938401323524</v>
      </c>
      <c r="G15" s="2">
        <f t="shared" si="1"/>
        <v>0.38996789717163316</v>
      </c>
      <c r="I15" s="2">
        <f t="shared" si="10"/>
        <v>0.32665157566434377</v>
      </c>
      <c r="J15" s="2">
        <f t="shared" si="2"/>
        <v>0.34021953308348696</v>
      </c>
      <c r="K15" s="2">
        <f t="shared" si="3"/>
        <v>0.38916364460816433</v>
      </c>
      <c r="L15" s="2">
        <f t="shared" si="4"/>
        <v>0.3756546036883236</v>
      </c>
      <c r="M15" s="2">
        <f t="shared" si="5"/>
        <v>0.37542338443329309</v>
      </c>
    </row>
    <row r="16" spans="1:22" x14ac:dyDescent="0.25">
      <c r="A16" s="2">
        <f t="shared" si="6"/>
        <v>4</v>
      </c>
      <c r="B16" s="2">
        <f t="shared" si="7"/>
        <v>0.2</v>
      </c>
      <c r="C16" s="2">
        <f t="shared" si="8"/>
        <v>0.33823479693443231</v>
      </c>
      <c r="D16" s="1"/>
      <c r="E16" s="2">
        <f t="shared" si="9"/>
        <v>0.3431961441980943</v>
      </c>
      <c r="F16" s="2">
        <f t="shared" si="0"/>
        <v>0.43933788668192292</v>
      </c>
      <c r="G16" s="2">
        <f t="shared" si="1"/>
        <v>0.48890818520341633</v>
      </c>
      <c r="I16" s="2">
        <f t="shared" si="10"/>
        <v>0.34536223744859174</v>
      </c>
      <c r="J16" s="2">
        <f t="shared" si="2"/>
        <v>0.43922071805037044</v>
      </c>
      <c r="K16" s="2">
        <f t="shared" si="3"/>
        <v>0.48347979603592306</v>
      </c>
      <c r="L16" s="2">
        <f t="shared" si="4"/>
        <v>0.47465411464271584</v>
      </c>
      <c r="M16" s="2">
        <f t="shared" si="5"/>
        <v>0.47436866530909205</v>
      </c>
    </row>
    <row r="17" spans="1:13" x14ac:dyDescent="0.25">
      <c r="A17" s="2">
        <f t="shared" si="6"/>
        <v>5</v>
      </c>
      <c r="B17" s="2">
        <f t="shared" si="7"/>
        <v>0.25</v>
      </c>
      <c r="C17" s="2">
        <f t="shared" si="8"/>
        <v>0.36021503574674718</v>
      </c>
      <c r="D17" s="1"/>
      <c r="E17" s="2">
        <f t="shared" si="9"/>
        <v>0.36640229599522778</v>
      </c>
      <c r="F17" s="2">
        <f t="shared" si="0"/>
        <v>0.53806343058205941</v>
      </c>
      <c r="G17" s="2">
        <f t="shared" si="1"/>
        <v>0.58755484538857883</v>
      </c>
      <c r="I17" s="2">
        <f t="shared" si="10"/>
        <v>0.36894438082123121</v>
      </c>
      <c r="J17" s="2">
        <f t="shared" si="2"/>
        <v>0.53792139128439254</v>
      </c>
      <c r="K17" s="2">
        <f t="shared" si="3"/>
        <v>0.57753849507690647</v>
      </c>
      <c r="L17" s="2">
        <f t="shared" si="4"/>
        <v>0.57346307842931854</v>
      </c>
      <c r="M17" s="2">
        <f t="shared" si="5"/>
        <v>0.57313145462609272</v>
      </c>
    </row>
    <row r="18" spans="1:13" x14ac:dyDescent="0.25">
      <c r="A18" s="2">
        <f t="shared" si="6"/>
        <v>6</v>
      </c>
      <c r="B18" s="2">
        <f t="shared" si="7"/>
        <v>0.3</v>
      </c>
      <c r="C18" s="2">
        <f t="shared" si="8"/>
        <v>0.387135396885537</v>
      </c>
      <c r="D18" s="1"/>
      <c r="E18" s="2">
        <f t="shared" si="9"/>
        <v>0.39454275289449375</v>
      </c>
      <c r="F18" s="2">
        <f t="shared" si="0"/>
        <v>0.63646771363747989</v>
      </c>
      <c r="G18" s="2">
        <f t="shared" si="1"/>
        <v>0.68589204267497661</v>
      </c>
      <c r="I18" s="2">
        <f t="shared" si="10"/>
        <v>0.39738651409558901</v>
      </c>
      <c r="J18" s="2">
        <f t="shared" si="2"/>
        <v>0.63630382820169418</v>
      </c>
      <c r="K18" s="2">
        <f t="shared" si="3"/>
        <v>0.67180367345202452</v>
      </c>
      <c r="L18" s="2">
        <f t="shared" si="4"/>
        <v>0.67211347517100495</v>
      </c>
      <c r="M18" s="2">
        <f t="shared" si="5"/>
        <v>0.67174484193579564</v>
      </c>
    </row>
    <row r="19" spans="1:13" x14ac:dyDescent="0.25">
      <c r="A19" s="2">
        <f t="shared" si="6"/>
        <v>7</v>
      </c>
      <c r="B19" s="2">
        <f t="shared" si="7"/>
        <v>0.35</v>
      </c>
      <c r="C19" s="2">
        <f t="shared" si="8"/>
        <v>0.41898002072265483</v>
      </c>
      <c r="D19" s="1"/>
      <c r="E19" s="2">
        <f t="shared" si="9"/>
        <v>0.42760174680230517</v>
      </c>
      <c r="F19" s="2">
        <f t="shared" si="0"/>
        <v>0.73453829716909336</v>
      </c>
      <c r="G19" s="2">
        <f t="shared" si="1"/>
        <v>0.78390984257924667</v>
      </c>
      <c r="I19" s="2">
        <f t="shared" si="10"/>
        <v>0.43068553882378524</v>
      </c>
      <c r="J19" s="2">
        <f t="shared" si="2"/>
        <v>0.73435594971571183</v>
      </c>
      <c r="K19" s="2">
        <f t="shared" si="3"/>
        <v>0.76662378497710404</v>
      </c>
      <c r="L19" s="2">
        <f t="shared" si="4"/>
        <v>0.7706397454298074</v>
      </c>
      <c r="M19" s="2">
        <f t="shared" si="5"/>
        <v>0.77024387369223246</v>
      </c>
    </row>
    <row r="20" spans="1:13" x14ac:dyDescent="0.25">
      <c r="A20" s="2">
        <f t="shared" si="6"/>
        <v>8</v>
      </c>
      <c r="B20" s="2">
        <f t="shared" si="7"/>
        <v>0.39999999999999997</v>
      </c>
      <c r="C20" s="2">
        <f t="shared" si="8"/>
        <v>0.45573232997336255</v>
      </c>
      <c r="D20" s="1"/>
      <c r="E20" s="2">
        <f t="shared" si="9"/>
        <v>0.46556295029601369</v>
      </c>
      <c r="F20" s="2">
        <f t="shared" si="0"/>
        <v>0.83227385815886745</v>
      </c>
      <c r="G20" s="2">
        <f t="shared" si="1"/>
        <v>0.8816092788236739</v>
      </c>
      <c r="I20" s="2">
        <f t="shared" si="10"/>
        <v>0.46884492952563328</v>
      </c>
      <c r="J20" s="2">
        <f t="shared" si="2"/>
        <v>0.83207651502131619</v>
      </c>
      <c r="K20" s="2">
        <f t="shared" si="3"/>
        <v>0.86220988389206632</v>
      </c>
      <c r="L20" s="2">
        <f t="shared" si="4"/>
        <v>0.86907751035244474</v>
      </c>
      <c r="M20" s="2">
        <f t="shared" si="5"/>
        <v>0.86866428014303343</v>
      </c>
    </row>
    <row r="21" spans="1:13" x14ac:dyDescent="0.25">
      <c r="A21" s="2">
        <f t="shared" si="6"/>
        <v>9</v>
      </c>
      <c r="B21" s="2">
        <f t="shared" si="7"/>
        <v>0.44999999999999996</v>
      </c>
      <c r="C21" s="2">
        <f t="shared" si="8"/>
        <v>0.4973755193452945</v>
      </c>
      <c r="D21" s="1"/>
      <c r="E21" s="2">
        <f t="shared" si="9"/>
        <v>0.50841002872057728</v>
      </c>
      <c r="F21" s="2">
        <f t="shared" si="0"/>
        <v>0.92968950939459227</v>
      </c>
      <c r="G21" s="2">
        <f t="shared" si="1"/>
        <v>0.97900741615105302</v>
      </c>
      <c r="I21" s="2">
        <f t="shared" si="10"/>
        <v>0.51187255938941134</v>
      </c>
      <c r="J21" s="2">
        <f t="shared" si="2"/>
        <v>0.92948047691801006</v>
      </c>
      <c r="K21" s="2">
        <f t="shared" si="3"/>
        <v>0.95864209583853166</v>
      </c>
      <c r="L21" s="2">
        <f t="shared" si="4"/>
        <v>0.96746229714323206</v>
      </c>
      <c r="M21" s="2">
        <f t="shared" si="5"/>
        <v>0.96704125289408072</v>
      </c>
    </row>
    <row r="22" spans="1:13" x14ac:dyDescent="0.25">
      <c r="A22" s="2">
        <f t="shared" si="6"/>
        <v>10</v>
      </c>
      <c r="B22" s="2">
        <f t="shared" si="7"/>
        <v>0.49999999999999994</v>
      </c>
      <c r="C22" s="2">
        <f t="shared" si="8"/>
        <v>0.54389331368839233</v>
      </c>
      <c r="D22" s="1"/>
      <c r="E22" s="2">
        <f t="shared" si="9"/>
        <v>0.55612745185921841</v>
      </c>
      <c r="F22" s="1"/>
      <c r="G22" s="1"/>
      <c r="I22" s="2">
        <f t="shared" si="10"/>
        <v>0.55977864702087476</v>
      </c>
      <c r="J22" s="1"/>
      <c r="K22" s="1"/>
      <c r="L22" s="1"/>
      <c r="M22" s="1"/>
    </row>
    <row r="23" spans="1:13" x14ac:dyDescent="0.25">
      <c r="I23" s="1"/>
      <c r="J23" s="1"/>
      <c r="K23" s="1"/>
      <c r="L23" s="1"/>
      <c r="M23" s="1"/>
    </row>
    <row r="24" spans="1:13" x14ac:dyDescent="0.25">
      <c r="I24" s="1"/>
      <c r="J24" s="1"/>
      <c r="K24" s="1"/>
      <c r="L24" s="1"/>
      <c r="M24" s="1"/>
    </row>
    <row r="27" spans="1:13" x14ac:dyDescent="0.25">
      <c r="A27" s="13" t="s">
        <v>17</v>
      </c>
      <c r="B27" s="13"/>
      <c r="C27" s="13"/>
      <c r="E27" s="13" t="s">
        <v>18</v>
      </c>
      <c r="F27" s="13"/>
      <c r="G27" s="13"/>
      <c r="I27" s="13" t="s">
        <v>19</v>
      </c>
      <c r="J27" s="13"/>
      <c r="K27" s="13"/>
      <c r="L27" s="13"/>
      <c r="M27" s="13"/>
    </row>
    <row r="28" spans="1:13" x14ac:dyDescent="0.25">
      <c r="A28" s="2" t="s">
        <v>20</v>
      </c>
      <c r="B28" s="2" t="s">
        <v>21</v>
      </c>
      <c r="C28" s="2" t="s">
        <v>1</v>
      </c>
      <c r="E28" s="2" t="s">
        <v>2</v>
      </c>
      <c r="F28" s="2" t="s">
        <v>22</v>
      </c>
      <c r="G28" s="2" t="s">
        <v>23</v>
      </c>
      <c r="I28" s="2" t="s">
        <v>2</v>
      </c>
      <c r="J28" s="2" t="s">
        <v>22</v>
      </c>
      <c r="K28" s="2" t="s">
        <v>23</v>
      </c>
      <c r="L28" s="2" t="s">
        <v>24</v>
      </c>
      <c r="M28" s="2" t="s">
        <v>25</v>
      </c>
    </row>
    <row r="29" spans="1:13" x14ac:dyDescent="0.25">
      <c r="A29" s="2">
        <v>0</v>
      </c>
      <c r="B29" s="2">
        <v>0</v>
      </c>
      <c r="C29" s="2">
        <v>0.3</v>
      </c>
      <c r="D29" s="1"/>
      <c r="E29" s="2">
        <v>0.3</v>
      </c>
      <c r="F29" s="2">
        <f>EXP(-(2*E29^2+3))+2*B29</f>
        <v>4.1585655121173161E-2</v>
      </c>
      <c r="G29" s="2">
        <f>EXP(-(2*E29^2+$D$4/2*F29+3))+2*(B29+$D$4/2)</f>
        <v>9.1542443419605352E-2</v>
      </c>
      <c r="I29" s="2">
        <v>0.3</v>
      </c>
      <c r="J29" s="2">
        <f>EXP(-(2*I29^2+3))+2*B29</f>
        <v>4.1585655121173161E-2</v>
      </c>
      <c r="K29" s="2">
        <f>EXP(-(2*J29^2+$D$4/2*F29+3))+2*(B29+$D$4/2)</f>
        <v>9.95636104496124E-2</v>
      </c>
      <c r="L29" s="2">
        <f>EXP(-(2*I29+$D$4/2*K29+3))+2*(B29+$D$4/2)</f>
        <v>7.7255795808685843E-2</v>
      </c>
      <c r="M29" s="2">
        <f>EXP(-(2*I29+$D$4*L29+3))+2*(B29+$D$4/2)</f>
        <v>7.7218380239574239E-2</v>
      </c>
    </row>
    <row r="30" spans="1:13" x14ac:dyDescent="0.25">
      <c r="A30" s="2">
        <f>A29+1</f>
        <v>1</v>
      </c>
      <c r="B30" s="2">
        <f>B29+$F$4</f>
        <v>2.5000000000000001E-2</v>
      </c>
      <c r="C30" s="2">
        <f>C29+$D$4*(EXP(-(2*C29^2+3))+2*B29)</f>
        <v>0.30207928275605866</v>
      </c>
      <c r="D30" s="1"/>
      <c r="E30" s="2">
        <f>E29+$D$4/2*(F29+G29)</f>
        <v>0.30332820246351944</v>
      </c>
      <c r="F30" s="2">
        <f t="shared" ref="F30:F48" si="11">EXP(-(2*E30^2+3))+2*B30</f>
        <v>9.1418982165511226E-2</v>
      </c>
      <c r="G30" s="2">
        <f t="shared" ref="G30:G48" si="12">EXP(-(2*E30^2+$D$4/2*F30+3))+2*(B30+$D$4/2)</f>
        <v>0.14132442822718141</v>
      </c>
      <c r="I30" s="2">
        <f>I29+$D$4/6*(J29+2*K29+2*L29+M29)</f>
        <v>0.30393702373231118</v>
      </c>
      <c r="J30" s="2">
        <f t="shared" ref="J30:J48" si="13">EXP(-(2*I30^2+3))+2*B30</f>
        <v>9.1388366966214829E-2</v>
      </c>
      <c r="K30" s="2">
        <f t="shared" ref="K30:K48" si="14">EXP(-(2*J30^2+$D$4/2*F30+3))+2*(B30+$D$4/2)</f>
        <v>0.14885057441615085</v>
      </c>
      <c r="L30" s="2">
        <f t="shared" ref="L30:L48" si="15">EXP(-(2*I30+$D$4/2*K30+3))+2*(B30+$D$4/2)</f>
        <v>0.12700872514060071</v>
      </c>
      <c r="M30" s="2">
        <f t="shared" ref="M30:M48" si="16">EXP(-(2*I30+$D$4*L30+3))+2*(B30+$D$4/2)</f>
        <v>0.12693780782725256</v>
      </c>
    </row>
    <row r="31" spans="1:13" x14ac:dyDescent="0.25">
      <c r="A31" s="2">
        <f t="shared" ref="A31:A49" si="17">A30+1</f>
        <v>2</v>
      </c>
      <c r="B31" s="2">
        <f t="shared" ref="B31:B48" si="18">B30+$F$4</f>
        <v>0.05</v>
      </c>
      <c r="C31" s="2">
        <f t="shared" ref="C31:C49" si="19">C30+$D$4*(EXP(-(2*C30^2+3))+2*B30)</f>
        <v>0.30665336594478848</v>
      </c>
      <c r="D31" s="1"/>
      <c r="E31" s="2">
        <f t="shared" ref="E31:E49" si="20">E30+$D$4/2*(F30+G30)</f>
        <v>0.30914678772333676</v>
      </c>
      <c r="F31" s="2">
        <f t="shared" si="11"/>
        <v>0.14112481893431447</v>
      </c>
      <c r="G31" s="2">
        <f t="shared" si="12"/>
        <v>0.19097998127127183</v>
      </c>
      <c r="I31" s="2">
        <f t="shared" ref="I31:I49" si="21">I30+$D$4/6*(J30+2*K30+2*L30+M30)</f>
        <v>0.31035406351486927</v>
      </c>
      <c r="J31" s="2">
        <f t="shared" si="13"/>
        <v>0.14106334972565424</v>
      </c>
      <c r="K31" s="2">
        <f t="shared" si="14"/>
        <v>0.19767606172218444</v>
      </c>
      <c r="L31" s="2">
        <f t="shared" si="15"/>
        <v>0.17663178029054477</v>
      </c>
      <c r="M31" s="2">
        <f t="shared" si="16"/>
        <v>0.17652839219245281</v>
      </c>
    </row>
    <row r="32" spans="1:13" x14ac:dyDescent="0.25">
      <c r="A32" s="2">
        <f t="shared" si="17"/>
        <v>3</v>
      </c>
      <c r="B32" s="2">
        <f t="shared" si="18"/>
        <v>7.5000000000000011E-2</v>
      </c>
      <c r="C32" s="2">
        <f t="shared" si="19"/>
        <v>0.31371593110537155</v>
      </c>
      <c r="D32" s="1"/>
      <c r="E32" s="2">
        <f t="shared" si="20"/>
        <v>0.31744940772847641</v>
      </c>
      <c r="F32" s="2">
        <f t="shared" si="11"/>
        <v>0.19069914260652132</v>
      </c>
      <c r="G32" s="2">
        <f t="shared" si="12"/>
        <v>0.24050557210476931</v>
      </c>
      <c r="I32" s="2">
        <f t="shared" si="21"/>
        <v>0.3192391253977323</v>
      </c>
      <c r="J32" s="2">
        <f t="shared" si="13"/>
        <v>0.19060649546414318</v>
      </c>
      <c r="K32" s="2">
        <f t="shared" si="14"/>
        <v>0.24607756297633201</v>
      </c>
      <c r="L32" s="2">
        <f t="shared" si="15"/>
        <v>0.22613107160229151</v>
      </c>
      <c r="M32" s="2">
        <f t="shared" si="16"/>
        <v>0.2259967225577991</v>
      </c>
    </row>
    <row r="33" spans="1:13" x14ac:dyDescent="0.25">
      <c r="A33" s="2">
        <f t="shared" si="17"/>
        <v>4</v>
      </c>
      <c r="B33" s="2">
        <f t="shared" si="18"/>
        <v>0.1</v>
      </c>
      <c r="C33" s="2">
        <f t="shared" si="19"/>
        <v>0.3232605013837051</v>
      </c>
      <c r="D33" s="1"/>
      <c r="E33" s="2">
        <f t="shared" si="20"/>
        <v>0.32822952559625868</v>
      </c>
      <c r="F33" s="2">
        <f t="shared" si="11"/>
        <v>0.24013649563666023</v>
      </c>
      <c r="G33" s="2">
        <f t="shared" si="12"/>
        <v>0.28989626153513987</v>
      </c>
      <c r="I33" s="2">
        <f t="shared" si="21"/>
        <v>0.33058096279089222</v>
      </c>
      <c r="J33" s="2">
        <f t="shared" si="13"/>
        <v>0.24001233305886133</v>
      </c>
      <c r="K33" s="2">
        <f t="shared" si="14"/>
        <v>0.29410353890669505</v>
      </c>
      <c r="L33" s="2">
        <f t="shared" si="15"/>
        <v>0.27551434300771449</v>
      </c>
      <c r="M33" s="2">
        <f t="shared" si="16"/>
        <v>0.27535098629168014</v>
      </c>
    </row>
    <row r="34" spans="1:13" x14ac:dyDescent="0.25">
      <c r="A34" s="2">
        <f t="shared" si="17"/>
        <v>5</v>
      </c>
      <c r="B34" s="2">
        <f t="shared" si="18"/>
        <v>0.125</v>
      </c>
      <c r="C34" s="2">
        <f t="shared" si="19"/>
        <v>0.33528036158536362</v>
      </c>
      <c r="D34" s="1"/>
      <c r="E34" s="2">
        <f t="shared" si="20"/>
        <v>0.3414803445255537</v>
      </c>
      <c r="F34" s="2">
        <f t="shared" si="11"/>
        <v>0.28943042110274153</v>
      </c>
      <c r="G34" s="2">
        <f t="shared" si="12"/>
        <v>0.33914614174712621</v>
      </c>
      <c r="I34" s="2">
        <f t="shared" si="21"/>
        <v>0.34436928848405357</v>
      </c>
      <c r="J34" s="2">
        <f t="shared" si="13"/>
        <v>0.2892744769051952</v>
      </c>
      <c r="K34" s="2">
        <f t="shared" si="14"/>
        <v>0.34181102549098441</v>
      </c>
      <c r="L34" s="2">
        <f t="shared" si="15"/>
        <v>0.3247907704933457</v>
      </c>
      <c r="M34" s="2">
        <f t="shared" si="16"/>
        <v>0.32460075573716396</v>
      </c>
    </row>
    <row r="35" spans="1:13" x14ac:dyDescent="0.25">
      <c r="A35" s="2">
        <f t="shared" si="17"/>
        <v>6</v>
      </c>
      <c r="B35" s="2">
        <f t="shared" si="18"/>
        <v>0.15</v>
      </c>
      <c r="C35" s="2">
        <f t="shared" si="19"/>
        <v>0.34976849688423017</v>
      </c>
      <c r="D35" s="1"/>
      <c r="E35" s="2">
        <f t="shared" si="20"/>
        <v>0.35719475859680039</v>
      </c>
      <c r="F35" s="2">
        <f t="shared" si="11"/>
        <v>0.3385740236634775</v>
      </c>
      <c r="G35" s="2">
        <f t="shared" si="12"/>
        <v>0.3882488975353714</v>
      </c>
      <c r="I35" s="2">
        <f t="shared" si="21"/>
        <v>0.36059494535581205</v>
      </c>
      <c r="J35" s="2">
        <f t="shared" si="13"/>
        <v>0.33838619346462734</v>
      </c>
      <c r="K35" s="2">
        <f t="shared" si="14"/>
        <v>0.38926291742819474</v>
      </c>
      <c r="L35" s="2">
        <f t="shared" si="15"/>
        <v>0.37397073749366283</v>
      </c>
      <c r="M35" s="2">
        <f t="shared" si="16"/>
        <v>0.37375675358178229</v>
      </c>
    </row>
    <row r="36" spans="1:13" x14ac:dyDescent="0.25">
      <c r="A36" s="2">
        <f t="shared" si="17"/>
        <v>7</v>
      </c>
      <c r="B36" s="2">
        <f t="shared" si="18"/>
        <v>0.17499999999999999</v>
      </c>
      <c r="C36" s="2">
        <f t="shared" si="19"/>
        <v>0.36671755648961046</v>
      </c>
      <c r="D36" s="1"/>
      <c r="E36" s="2">
        <f t="shared" si="20"/>
        <v>0.3753653316267716</v>
      </c>
      <c r="F36" s="2">
        <f t="shared" si="11"/>
        <v>0.38756065205730805</v>
      </c>
      <c r="G36" s="2">
        <f t="shared" si="12"/>
        <v>0.43719848364831199</v>
      </c>
      <c r="I36" s="2">
        <f t="shared" si="21"/>
        <v>0.37925003082989639</v>
      </c>
      <c r="J36" s="2">
        <f t="shared" si="13"/>
        <v>0.38734108172184745</v>
      </c>
      <c r="K36" s="2">
        <f t="shared" si="14"/>
        <v>0.43652511241919356</v>
      </c>
      <c r="L36" s="2">
        <f t="shared" si="15"/>
        <v>0.42306559445042069</v>
      </c>
      <c r="M36" s="2">
        <f t="shared" si="16"/>
        <v>0.4228306044792392</v>
      </c>
    </row>
    <row r="37" spans="1:13" x14ac:dyDescent="0.25">
      <c r="A37" s="2">
        <f t="shared" si="17"/>
        <v>8</v>
      </c>
      <c r="B37" s="2">
        <f t="shared" si="18"/>
        <v>0.19999999999999998</v>
      </c>
      <c r="C37" s="2">
        <f t="shared" si="19"/>
        <v>0.38611984848581565</v>
      </c>
      <c r="D37" s="1"/>
      <c r="E37" s="2">
        <f t="shared" si="20"/>
        <v>0.39598431001941209</v>
      </c>
      <c r="F37" s="2">
        <f t="shared" si="11"/>
        <v>0.4363846918065285</v>
      </c>
      <c r="G37" s="2">
        <f t="shared" si="12"/>
        <v>0.48598990613938764</v>
      </c>
      <c r="I37" s="2">
        <f t="shared" si="21"/>
        <v>0.40032797332939901</v>
      </c>
      <c r="J37" s="2">
        <f t="shared" si="13"/>
        <v>0.43613385749394051</v>
      </c>
      <c r="K37" s="2">
        <f t="shared" si="14"/>
        <v>0.4836637024541951</v>
      </c>
      <c r="L37" s="2">
        <f t="shared" si="15"/>
        <v>0.47208740948817629</v>
      </c>
      <c r="M37" s="2">
        <f t="shared" si="16"/>
        <v>0.47183458022422564</v>
      </c>
    </row>
    <row r="38" spans="1:13" x14ac:dyDescent="0.25">
      <c r="A38" s="2">
        <f t="shared" si="17"/>
        <v>9</v>
      </c>
      <c r="B38" s="2">
        <f t="shared" si="18"/>
        <v>0.22499999999999998</v>
      </c>
      <c r="C38" s="2">
        <f t="shared" si="19"/>
        <v>0.40796737168464653</v>
      </c>
      <c r="D38" s="1"/>
      <c r="E38" s="2">
        <f t="shared" si="20"/>
        <v>0.41904367496806</v>
      </c>
      <c r="F38" s="2">
        <f t="shared" si="11"/>
        <v>0.48504244622261483</v>
      </c>
      <c r="G38" s="2">
        <f t="shared" si="12"/>
        <v>0.53462008533899485</v>
      </c>
      <c r="I38" s="2">
        <f t="shared" si="21"/>
        <v>0.42382356217608991</v>
      </c>
      <c r="J38" s="2">
        <f t="shared" si="13"/>
        <v>0.48476122200488886</v>
      </c>
      <c r="K38" s="2">
        <f t="shared" si="14"/>
        <v>0.53074238536274576</v>
      </c>
      <c r="L38" s="2">
        <f t="shared" si="15"/>
        <v>0.52104871672307873</v>
      </c>
      <c r="M38" s="2">
        <f t="shared" si="16"/>
        <v>0.52078134519782904</v>
      </c>
    </row>
    <row r="39" spans="1:13" x14ac:dyDescent="0.25">
      <c r="A39" s="2">
        <f t="shared" si="17"/>
        <v>10</v>
      </c>
      <c r="B39" s="2">
        <f t="shared" si="18"/>
        <v>0.24999999999999997</v>
      </c>
      <c r="C39" s="2">
        <f t="shared" si="19"/>
        <v>0.43225188950968046</v>
      </c>
      <c r="D39" s="1"/>
      <c r="E39" s="2">
        <f t="shared" si="20"/>
        <v>0.44453523825710023</v>
      </c>
      <c r="F39" s="2">
        <f t="shared" si="11"/>
        <v>0.5335330702278086</v>
      </c>
      <c r="G39" s="2">
        <f t="shared" si="12"/>
        <v>0.58308876491194217</v>
      </c>
      <c r="I39" s="2">
        <f t="shared" si="21"/>
        <v>0.44973293527087632</v>
      </c>
      <c r="J39" s="2">
        <f t="shared" si="13"/>
        <v>0.53322278224706376</v>
      </c>
      <c r="K39" s="2">
        <f t="shared" si="14"/>
        <v>0.5778202418880658</v>
      </c>
      <c r="L39" s="2">
        <f t="shared" si="15"/>
        <v>0.56996226821380469</v>
      </c>
      <c r="M39" s="2">
        <f t="shared" si="16"/>
        <v>0.56968370812832292</v>
      </c>
    </row>
    <row r="40" spans="1:13" x14ac:dyDescent="0.25">
      <c r="A40" s="2">
        <f t="shared" si="17"/>
        <v>11</v>
      </c>
      <c r="B40" s="2">
        <f t="shared" si="18"/>
        <v>0.27499999999999997</v>
      </c>
      <c r="C40" s="2">
        <f t="shared" si="19"/>
        <v>0.45896504950127354</v>
      </c>
      <c r="E40" s="2">
        <f t="shared" si="20"/>
        <v>0.47245078413559399</v>
      </c>
      <c r="F40" s="2">
        <f t="shared" si="11"/>
        <v>0.58185950578002954</v>
      </c>
      <c r="G40" s="2">
        <f t="shared" si="12"/>
        <v>0.63139941632849528</v>
      </c>
      <c r="I40" s="2">
        <f t="shared" si="21"/>
        <v>0.47805353119236904</v>
      </c>
      <c r="J40" s="2">
        <f t="shared" si="13"/>
        <v>0.58152197499858149</v>
      </c>
      <c r="K40" s="2">
        <f t="shared" si="14"/>
        <v>0.62494998389047896</v>
      </c>
      <c r="L40" s="2">
        <f t="shared" si="15"/>
        <v>0.61884079502430422</v>
      </c>
      <c r="M40" s="2">
        <f t="shared" si="16"/>
        <v>0.61855438551187558</v>
      </c>
    </row>
    <row r="41" spans="1:13" x14ac:dyDescent="0.25">
      <c r="A41" s="2">
        <f t="shared" si="17"/>
        <v>12</v>
      </c>
      <c r="B41" s="2">
        <f t="shared" si="18"/>
        <v>0.3</v>
      </c>
      <c r="C41" s="2">
        <f t="shared" si="19"/>
        <v>0.48809854986071177</v>
      </c>
      <c r="E41" s="2">
        <f t="shared" si="20"/>
        <v>0.50278225718830716</v>
      </c>
      <c r="F41" s="2">
        <f t="shared" si="11"/>
        <v>0.63002935138003069</v>
      </c>
      <c r="G41" s="2">
        <f t="shared" si="12"/>
        <v>0.67956007250577022</v>
      </c>
      <c r="I41" s="2">
        <f t="shared" si="21"/>
        <v>0.50878401384520255</v>
      </c>
      <c r="J41" s="2">
        <f t="shared" si="13"/>
        <v>0.62966692928989643</v>
      </c>
      <c r="K41" s="2">
        <f t="shared" si="14"/>
        <v>0.67217673267404343</v>
      </c>
      <c r="L41" s="2">
        <f t="shared" si="15"/>
        <v>0.66769678231560026</v>
      </c>
      <c r="M41" s="2">
        <f t="shared" si="16"/>
        <v>0.66740578134387041</v>
      </c>
    </row>
    <row r="42" spans="1:13" x14ac:dyDescent="0.25">
      <c r="A42" s="2">
        <f t="shared" si="17"/>
        <v>13</v>
      </c>
      <c r="B42" s="2">
        <f t="shared" si="18"/>
        <v>0.32500000000000001</v>
      </c>
      <c r="C42" s="2">
        <f t="shared" si="19"/>
        <v>0.51964435146986765</v>
      </c>
      <c r="E42" s="2">
        <f t="shared" si="20"/>
        <v>0.53552199278545221</v>
      </c>
      <c r="F42" s="2">
        <f t="shared" si="11"/>
        <v>0.67805558355751483</v>
      </c>
      <c r="G42" s="2">
        <f t="shared" si="12"/>
        <v>0.72758401063082367</v>
      </c>
      <c r="I42" s="2">
        <f t="shared" si="21"/>
        <v>0.54192417835031137</v>
      </c>
      <c r="J42" s="2">
        <f t="shared" si="13"/>
        <v>0.67767118582386732</v>
      </c>
      <c r="K42" s="2">
        <f t="shared" si="14"/>
        <v>0.71953733825857225</v>
      </c>
      <c r="L42" s="2">
        <f t="shared" si="15"/>
        <v>0.71654226281402811</v>
      </c>
      <c r="M42" s="2">
        <f t="shared" si="16"/>
        <v>0.71624978713232668</v>
      </c>
    </row>
    <row r="43" spans="1:13" x14ac:dyDescent="0.25">
      <c r="A43" s="2">
        <f t="shared" si="17"/>
        <v>14</v>
      </c>
      <c r="B43" s="2">
        <f t="shared" si="18"/>
        <v>0.35000000000000003</v>
      </c>
      <c r="C43" s="2">
        <f t="shared" si="19"/>
        <v>0.55359493005547344</v>
      </c>
      <c r="E43" s="2">
        <f t="shared" si="20"/>
        <v>0.57066298264016069</v>
      </c>
      <c r="F43" s="2">
        <f t="shared" si="11"/>
        <v>0.72595703833115244</v>
      </c>
      <c r="G43" s="2">
        <f t="shared" si="12"/>
        <v>0.7754901951298655</v>
      </c>
      <c r="I43" s="2">
        <f t="shared" si="21"/>
        <v>0.57747484647615632</v>
      </c>
      <c r="J43" s="2">
        <f t="shared" si="13"/>
        <v>0.72555417944561418</v>
      </c>
      <c r="K43" s="2">
        <f t="shared" si="14"/>
        <v>0.76706020602357605</v>
      </c>
      <c r="L43" s="2">
        <f t="shared" si="15"/>
        <v>0.76538863239807609</v>
      </c>
      <c r="M43" s="2">
        <f t="shared" si="16"/>
        <v>0.76509760548977168</v>
      </c>
    </row>
    <row r="44" spans="1:13" x14ac:dyDescent="0.25">
      <c r="A44" s="2">
        <f t="shared" si="17"/>
        <v>15</v>
      </c>
      <c r="B44" s="2">
        <f t="shared" si="18"/>
        <v>0.37500000000000006</v>
      </c>
      <c r="C44" s="2">
        <f t="shared" si="19"/>
        <v>0.58994355877414006</v>
      </c>
      <c r="E44" s="2">
        <f t="shared" si="20"/>
        <v>0.60819916347668612</v>
      </c>
      <c r="F44" s="2">
        <f t="shared" si="11"/>
        <v>0.77375855875213972</v>
      </c>
      <c r="G44" s="2">
        <f t="shared" si="12"/>
        <v>0.82330339061882463</v>
      </c>
      <c r="I44" s="2">
        <f t="shared" si="21"/>
        <v>0.61543775865764538</v>
      </c>
      <c r="J44" s="2">
        <f t="shared" si="13"/>
        <v>0.77334138603011793</v>
      </c>
      <c r="K44" s="2">
        <f t="shared" si="14"/>
        <v>0.8147655610972494</v>
      </c>
      <c r="L44" s="2">
        <f t="shared" si="15"/>
        <v>0.81424649088406531</v>
      </c>
      <c r="M44" s="2">
        <f t="shared" si="16"/>
        <v>0.81395959990917977</v>
      </c>
    </row>
    <row r="45" spans="1:13" x14ac:dyDescent="0.25">
      <c r="A45" s="2">
        <f t="shared" si="17"/>
        <v>16</v>
      </c>
      <c r="B45" s="2">
        <f t="shared" si="18"/>
        <v>0.40000000000000008</v>
      </c>
      <c r="C45" s="2">
        <f t="shared" si="19"/>
        <v>0.62868460679448135</v>
      </c>
      <c r="E45" s="2">
        <f t="shared" si="20"/>
        <v>0.64812571221096027</v>
      </c>
      <c r="F45" s="2">
        <f t="shared" si="11"/>
        <v>0.82149072402469026</v>
      </c>
      <c r="G45" s="2">
        <f t="shared" si="12"/>
        <v>0.87105386456835865</v>
      </c>
      <c r="I45" s="2">
        <f t="shared" si="21"/>
        <v>0.65581546774016142</v>
      </c>
      <c r="J45" s="2">
        <f t="shared" si="13"/>
        <v>0.82106404215613404</v>
      </c>
      <c r="K45" s="2">
        <f t="shared" si="14"/>
        <v>0.86266605636564619</v>
      </c>
      <c r="L45" s="2">
        <f t="shared" si="15"/>
        <v>0.86312551035736906</v>
      </c>
      <c r="M45" s="2">
        <f t="shared" si="16"/>
        <v>0.86284517260484672</v>
      </c>
    </row>
    <row r="46" spans="1:13" x14ac:dyDescent="0.25">
      <c r="A46" s="2">
        <f t="shared" si="17"/>
        <v>17</v>
      </c>
      <c r="B46" s="2">
        <f t="shared" si="18"/>
        <v>0.4250000000000001</v>
      </c>
      <c r="C46" s="2">
        <f t="shared" si="19"/>
        <v>0.66981383493267821</v>
      </c>
      <c r="E46" s="2">
        <f t="shared" si="20"/>
        <v>0.69043932692578647</v>
      </c>
      <c r="F46" s="2">
        <f t="shared" si="11"/>
        <v>0.8691890988708687</v>
      </c>
      <c r="G46" s="2">
        <f t="shared" si="12"/>
        <v>0.9187766227094224</v>
      </c>
      <c r="I46" s="2">
        <f t="shared" si="21"/>
        <v>0.69861123730855312</v>
      </c>
      <c r="J46" s="2">
        <f t="shared" si="13"/>
        <v>0.86875836820641839</v>
      </c>
      <c r="K46" s="2">
        <f t="shared" si="14"/>
        <v>0.91076761853905752</v>
      </c>
      <c r="L46" s="2">
        <f t="shared" si="15"/>
        <v>0.9120343325894984</v>
      </c>
      <c r="M46" s="2">
        <f t="shared" si="16"/>
        <v>0.91176267153171897</v>
      </c>
    </row>
    <row r="47" spans="1:13" x14ac:dyDescent="0.25">
      <c r="A47" s="2">
        <f t="shared" si="17"/>
        <v>18</v>
      </c>
      <c r="B47" s="2">
        <f t="shared" si="18"/>
        <v>0.45000000000000012</v>
      </c>
      <c r="C47" s="2">
        <f t="shared" si="19"/>
        <v>0.71332866569147935</v>
      </c>
      <c r="E47" s="2">
        <f t="shared" si="20"/>
        <v>0.73513846996529375</v>
      </c>
      <c r="F47" s="2">
        <f t="shared" si="11"/>
        <v>0.916892979795912</v>
      </c>
      <c r="G47" s="2">
        <f t="shared" si="12"/>
        <v>0.96651015777872396</v>
      </c>
      <c r="I47" s="2">
        <f t="shared" si="21"/>
        <v>0.7438289451585135</v>
      </c>
      <c r="J47" s="2">
        <f t="shared" si="13"/>
        <v>0.91646426508207002</v>
      </c>
      <c r="K47" s="2">
        <f t="shared" si="14"/>
        <v>0.95907042804167952</v>
      </c>
      <c r="L47" s="2">
        <f t="shared" si="15"/>
        <v>0.96098049621808457</v>
      </c>
      <c r="M47" s="2">
        <f t="shared" si="16"/>
        <v>0.96071932689316109</v>
      </c>
    </row>
    <row r="48" spans="1:13" x14ac:dyDescent="0.25">
      <c r="A48" s="2">
        <f t="shared" si="17"/>
        <v>19</v>
      </c>
      <c r="B48" s="2">
        <f t="shared" si="18"/>
        <v>0.47500000000000014</v>
      </c>
      <c r="C48" s="2">
        <f t="shared" si="19"/>
        <v>0.75922840288529991</v>
      </c>
      <c r="E48" s="2">
        <f t="shared" si="20"/>
        <v>0.78222354840465969</v>
      </c>
      <c r="F48" s="2">
        <f t="shared" si="11"/>
        <v>0.96464366647742283</v>
      </c>
      <c r="G48" s="2">
        <f t="shared" si="12"/>
        <v>1.0142947427235982</v>
      </c>
      <c r="I48" s="2">
        <f t="shared" si="21"/>
        <v>0.79147299049596986</v>
      </c>
      <c r="J48" s="2">
        <f t="shared" si="13"/>
        <v>0.96422351085701785</v>
      </c>
      <c r="K48" s="2">
        <f t="shared" si="14"/>
        <v>1.0075699406672689</v>
      </c>
      <c r="L48" s="2">
        <f t="shared" si="15"/>
        <v>1.0099703934787974</v>
      </c>
      <c r="M48" s="2">
        <f t="shared" si="16"/>
        <v>1.009721216629818</v>
      </c>
    </row>
    <row r="49" spans="1:21" x14ac:dyDescent="0.25">
      <c r="A49" s="2">
        <f t="shared" si="17"/>
        <v>20</v>
      </c>
      <c r="B49" s="2">
        <f>B48+$F$4</f>
        <v>0.50000000000000011</v>
      </c>
      <c r="C49" s="2">
        <f t="shared" si="19"/>
        <v>0.80751437612755306</v>
      </c>
      <c r="E49" s="2">
        <f t="shared" si="20"/>
        <v>0.83169700863468521</v>
      </c>
      <c r="F49" s="4"/>
      <c r="G49" s="4"/>
      <c r="I49" s="2">
        <f t="shared" si="21"/>
        <v>0.84154820212746129</v>
      </c>
      <c r="J49" s="4"/>
      <c r="K49" s="4"/>
      <c r="L49" s="4"/>
      <c r="M49" s="4"/>
    </row>
    <row r="50" spans="1:21" x14ac:dyDescent="0.25">
      <c r="A50" s="4"/>
      <c r="E50" s="4"/>
      <c r="I50" s="4"/>
    </row>
    <row r="55" spans="1:2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</sheetData>
  <mergeCells count="10">
    <mergeCell ref="A27:C27"/>
    <mergeCell ref="E27:G27"/>
    <mergeCell ref="I27:M27"/>
    <mergeCell ref="A1:G1"/>
    <mergeCell ref="A2:E2"/>
    <mergeCell ref="A6:C6"/>
    <mergeCell ref="A10:C10"/>
    <mergeCell ref="E10:G10"/>
    <mergeCell ref="I10:M10"/>
    <mergeCell ref="D8:E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2023-04-09T14:24:54Z</dcterms:modified>
</cp:coreProperties>
</file>