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6F87497-F518-49B6-A7F0-C1A0B076B7A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AS3" i="1"/>
  <c r="AR8" i="1"/>
  <c r="AQ36" i="1"/>
  <c r="AQ28" i="1"/>
  <c r="AQ29" i="1"/>
  <c r="AQ30" i="1"/>
  <c r="AQ31" i="1"/>
  <c r="AQ32" i="1"/>
  <c r="AQ33" i="1"/>
  <c r="AQ34" i="1"/>
  <c r="AQ35" i="1"/>
  <c r="AL28" i="1"/>
  <c r="AL29" i="1"/>
  <c r="AL30" i="1"/>
  <c r="AL31" i="1"/>
  <c r="AL32" i="1"/>
  <c r="AL33" i="1"/>
  <c r="AL34" i="1"/>
  <c r="AL35" i="1"/>
  <c r="AL36" i="1"/>
  <c r="AI28" i="1"/>
  <c r="AI29" i="1"/>
  <c r="AI30" i="1"/>
  <c r="AI31" i="1"/>
  <c r="AI32" i="1"/>
  <c r="AI33" i="1"/>
  <c r="AI34" i="1"/>
  <c r="AI35" i="1"/>
  <c r="AI36" i="1"/>
  <c r="AF32" i="1"/>
  <c r="AF33" i="1"/>
  <c r="AF34" i="1"/>
  <c r="AF35" i="1"/>
  <c r="AF36" i="1"/>
  <c r="AF37" i="1"/>
  <c r="AF38" i="1"/>
  <c r="AF39" i="1"/>
  <c r="AF40" i="1"/>
  <c r="AE38" i="1"/>
  <c r="AE39" i="1" s="1"/>
  <c r="AE40" i="1" s="1"/>
  <c r="AE32" i="1"/>
  <c r="AE33" i="1"/>
  <c r="AE34" i="1"/>
  <c r="AE35" i="1" s="1"/>
  <c r="AE36" i="1" s="1"/>
  <c r="AE37" i="1" s="1"/>
  <c r="AC28" i="1"/>
  <c r="AC29" i="1"/>
  <c r="AC30" i="1"/>
  <c r="AC31" i="1"/>
  <c r="AC32" i="1"/>
  <c r="AC33" i="1"/>
  <c r="AC34" i="1"/>
  <c r="AC35" i="1"/>
  <c r="AC36" i="1"/>
  <c r="W36" i="1"/>
  <c r="W37" i="1"/>
  <c r="W38" i="1"/>
  <c r="W39" i="1"/>
  <c r="W40" i="1"/>
  <c r="W41" i="1"/>
  <c r="W42" i="1"/>
  <c r="W43" i="1"/>
  <c r="W44" i="1"/>
  <c r="T28" i="1"/>
  <c r="T29" i="1"/>
  <c r="T30" i="1"/>
  <c r="T31" i="1"/>
  <c r="T32" i="1"/>
  <c r="T33" i="1"/>
  <c r="T34" i="1"/>
  <c r="T35" i="1"/>
  <c r="T36" i="1"/>
  <c r="Q27" i="1"/>
  <c r="Q28" i="1"/>
  <c r="Q29" i="1"/>
  <c r="Q30" i="1"/>
  <c r="Q31" i="1"/>
  <c r="Q32" i="1"/>
  <c r="Q33" i="1"/>
  <c r="Q34" i="1"/>
  <c r="Q35" i="1"/>
  <c r="N26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J35" i="1"/>
  <c r="F37" i="1"/>
  <c r="F29" i="1"/>
  <c r="F30" i="1"/>
  <c r="F31" i="1"/>
  <c r="F32" i="1"/>
  <c r="F33" i="1"/>
  <c r="F34" i="1"/>
  <c r="F35" i="1"/>
  <c r="F36" i="1"/>
  <c r="Q3" i="12" l="1"/>
  <c r="N3" i="12" l="1"/>
  <c r="K3" i="12"/>
  <c r="B1" i="12"/>
  <c r="B7" i="11" l="1"/>
  <c r="K3" i="11"/>
  <c r="H4" i="11"/>
  <c r="E3" i="11"/>
  <c r="B5" i="11"/>
  <c r="B4" i="11"/>
  <c r="AS2" i="9"/>
  <c r="AT10" i="9"/>
  <c r="AS2" i="8"/>
  <c r="AS2" i="7"/>
  <c r="AS2" i="6"/>
  <c r="AS2" i="5"/>
  <c r="AS2" i="4"/>
  <c r="AS2" i="3"/>
  <c r="AZ11" i="9" l="1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2" i="9"/>
  <c r="AT13" i="9"/>
  <c r="AT14" i="9"/>
  <c r="AT15" i="9"/>
  <c r="AT16" i="9"/>
  <c r="AS3" i="9" l="1"/>
  <c r="AS3" i="8"/>
  <c r="AS3" i="7"/>
  <c r="AS3" i="6"/>
  <c r="AS3" i="5"/>
  <c r="AS3" i="4"/>
  <c r="AQ28" i="3"/>
  <c r="AQ28" i="4"/>
  <c r="AQ28" i="5"/>
  <c r="AQ28" i="6"/>
  <c r="AQ28" i="7"/>
  <c r="AQ28" i="8"/>
  <c r="AQ28" i="9"/>
  <c r="AS3" i="3"/>
  <c r="J25" i="9"/>
  <c r="N24" i="9"/>
  <c r="J24" i="9"/>
  <c r="J22" i="9"/>
  <c r="N21" i="9"/>
  <c r="J21" i="9"/>
  <c r="N18" i="9"/>
  <c r="J18" i="9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N15" i="9"/>
  <c r="AE14" i="9"/>
  <c r="J13" i="9"/>
  <c r="AI12" i="9"/>
  <c r="X12" i="9"/>
  <c r="W12" i="9"/>
  <c r="V12" i="9"/>
  <c r="W14" i="9" s="1"/>
  <c r="AI11" i="9"/>
  <c r="AF10" i="9"/>
  <c r="T10" i="9"/>
  <c r="AF9" i="9"/>
  <c r="N8" i="9"/>
  <c r="AL6" i="9"/>
  <c r="AL14" i="9" s="1"/>
  <c r="AI6" i="9"/>
  <c r="AI14" i="9" s="1"/>
  <c r="AC6" i="9"/>
  <c r="AC12" i="9" s="1"/>
  <c r="T6" i="9"/>
  <c r="T27" i="9" s="1"/>
  <c r="B6" i="9"/>
  <c r="J5" i="9"/>
  <c r="J9" i="9" s="1"/>
  <c r="B5" i="9"/>
  <c r="B7" i="9" s="1"/>
  <c r="N4" i="9"/>
  <c r="N10" i="9" s="1"/>
  <c r="W30" i="8"/>
  <c r="AC27" i="8"/>
  <c r="W27" i="8"/>
  <c r="W26" i="8"/>
  <c r="J23" i="8"/>
  <c r="W17" i="8"/>
  <c r="J17" i="8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15" i="8"/>
  <c r="AE14" i="8"/>
  <c r="W14" i="8"/>
  <c r="W35" i="8" s="1"/>
  <c r="J13" i="8"/>
  <c r="AL12" i="8"/>
  <c r="AI12" i="8"/>
  <c r="X12" i="8"/>
  <c r="W12" i="8"/>
  <c r="V12" i="8"/>
  <c r="AL11" i="8"/>
  <c r="AI11" i="8"/>
  <c r="AF10" i="8"/>
  <c r="AF29" i="8" s="1"/>
  <c r="AC10" i="8"/>
  <c r="T10" i="8"/>
  <c r="J10" i="8"/>
  <c r="AF9" i="8"/>
  <c r="AF28" i="8" s="1"/>
  <c r="AL6" i="8"/>
  <c r="AL14" i="8" s="1"/>
  <c r="AI6" i="8"/>
  <c r="AI10" i="8" s="1"/>
  <c r="AC6" i="8"/>
  <c r="AC12" i="8" s="1"/>
  <c r="T6" i="8"/>
  <c r="T27" i="8" s="1"/>
  <c r="B6" i="8"/>
  <c r="B7" i="8" s="1"/>
  <c r="J5" i="8"/>
  <c r="J9" i="8" s="1"/>
  <c r="B5" i="8"/>
  <c r="N4" i="8"/>
  <c r="N10" i="8" s="1"/>
  <c r="W30" i="7"/>
  <c r="W27" i="7"/>
  <c r="W26" i="7"/>
  <c r="T26" i="7"/>
  <c r="W25" i="7"/>
  <c r="W24" i="7"/>
  <c r="N24" i="7"/>
  <c r="J24" i="7"/>
  <c r="W23" i="7"/>
  <c r="W22" i="7"/>
  <c r="N22" i="7"/>
  <c r="W21" i="7"/>
  <c r="J21" i="7"/>
  <c r="W20" i="7"/>
  <c r="N20" i="7"/>
  <c r="J20" i="7"/>
  <c r="W19" i="7"/>
  <c r="W18" i="7"/>
  <c r="W17" i="7"/>
  <c r="N16" i="7"/>
  <c r="J16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N15" i="7"/>
  <c r="AE14" i="7"/>
  <c r="W14" i="7"/>
  <c r="W35" i="7" s="1"/>
  <c r="N14" i="7"/>
  <c r="AL12" i="7"/>
  <c r="AI12" i="7"/>
  <c r="X12" i="7"/>
  <c r="W12" i="7"/>
  <c r="V12" i="7"/>
  <c r="AL11" i="7"/>
  <c r="AI11" i="7"/>
  <c r="AF10" i="7"/>
  <c r="T10" i="7"/>
  <c r="AF9" i="7"/>
  <c r="T9" i="7"/>
  <c r="N9" i="7"/>
  <c r="J8" i="7"/>
  <c r="AL6" i="7"/>
  <c r="AL14" i="7" s="1"/>
  <c r="AI6" i="7"/>
  <c r="AI14" i="7" s="1"/>
  <c r="AC6" i="7"/>
  <c r="AC12" i="7" s="1"/>
  <c r="T6" i="7"/>
  <c r="T27" i="7" s="1"/>
  <c r="B6" i="7"/>
  <c r="B7" i="7" s="1"/>
  <c r="J5" i="7"/>
  <c r="J9" i="7" s="1"/>
  <c r="B5" i="7"/>
  <c r="N4" i="7"/>
  <c r="N10" i="7" s="1"/>
  <c r="N25" i="6"/>
  <c r="N24" i="6"/>
  <c r="N23" i="6"/>
  <c r="N22" i="6"/>
  <c r="N21" i="6"/>
  <c r="J21" i="6"/>
  <c r="N20" i="6"/>
  <c r="N19" i="6"/>
  <c r="N18" i="6"/>
  <c r="N17" i="6"/>
  <c r="N16" i="6"/>
  <c r="N15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AL12" i="6"/>
  <c r="AI12" i="6"/>
  <c r="X12" i="6"/>
  <c r="W12" i="6"/>
  <c r="V12" i="6"/>
  <c r="W14" i="6" s="1"/>
  <c r="N12" i="6"/>
  <c r="AL11" i="6"/>
  <c r="AI11" i="6"/>
  <c r="AF10" i="6"/>
  <c r="AC10" i="6"/>
  <c r="T10" i="6"/>
  <c r="N10" i="6"/>
  <c r="AF9" i="6"/>
  <c r="N9" i="6"/>
  <c r="AL6" i="6"/>
  <c r="AL14" i="6" s="1"/>
  <c r="AI6" i="6"/>
  <c r="AI14" i="6" s="1"/>
  <c r="AC6" i="6"/>
  <c r="AC12" i="6" s="1"/>
  <c r="T6" i="6"/>
  <c r="T27" i="6" s="1"/>
  <c r="B6" i="6"/>
  <c r="B7" i="6" s="1"/>
  <c r="J5" i="6"/>
  <c r="J9" i="6" s="1"/>
  <c r="B5" i="6"/>
  <c r="N4" i="6"/>
  <c r="N8" i="6" s="1"/>
  <c r="N25" i="5"/>
  <c r="N24" i="5"/>
  <c r="N23" i="5"/>
  <c r="N22" i="5"/>
  <c r="N21" i="5"/>
  <c r="N20" i="5"/>
  <c r="N19" i="5"/>
  <c r="N18" i="5"/>
  <c r="N17" i="5"/>
  <c r="N16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N15" i="5"/>
  <c r="AL14" i="5"/>
  <c r="AE14" i="5"/>
  <c r="N14" i="5"/>
  <c r="AL13" i="5"/>
  <c r="N13" i="5"/>
  <c r="AL12" i="5"/>
  <c r="AI12" i="5"/>
  <c r="AC12" i="5"/>
  <c r="X12" i="5"/>
  <c r="W12" i="5"/>
  <c r="W14" i="5" s="1"/>
  <c r="V12" i="5"/>
  <c r="N12" i="5"/>
  <c r="AL11" i="5"/>
  <c r="AI11" i="5"/>
  <c r="AC11" i="5"/>
  <c r="AF10" i="5"/>
  <c r="T10" i="5"/>
  <c r="AF9" i="5"/>
  <c r="T9" i="5"/>
  <c r="N8" i="5"/>
  <c r="N7" i="5"/>
  <c r="AL6" i="5"/>
  <c r="AL15" i="5" s="1"/>
  <c r="AI6" i="5"/>
  <c r="AI14" i="5" s="1"/>
  <c r="AC6" i="5"/>
  <c r="AC13" i="5" s="1"/>
  <c r="T6" i="5"/>
  <c r="T27" i="5" s="1"/>
  <c r="B6" i="5"/>
  <c r="B7" i="5" s="1"/>
  <c r="J5" i="5"/>
  <c r="J26" i="5" s="1"/>
  <c r="B5" i="5"/>
  <c r="N4" i="5"/>
  <c r="N10" i="5" s="1"/>
  <c r="J22" i="4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W14" i="4" s="1"/>
  <c r="AF10" i="4"/>
  <c r="T10" i="4"/>
  <c r="AF9" i="4"/>
  <c r="AF13" i="4" s="1"/>
  <c r="T9" i="4"/>
  <c r="J8" i="4"/>
  <c r="AL6" i="4"/>
  <c r="AL14" i="4" s="1"/>
  <c r="AI6" i="4"/>
  <c r="AI14" i="4" s="1"/>
  <c r="AC6" i="4"/>
  <c r="AC12" i="4" s="1"/>
  <c r="T6" i="4"/>
  <c r="T27" i="4" s="1"/>
  <c r="B6" i="4"/>
  <c r="J5" i="4"/>
  <c r="J9" i="4" s="1"/>
  <c r="B5" i="4"/>
  <c r="B7" i="4" s="1"/>
  <c r="N4" i="4"/>
  <c r="N8" i="4" s="1"/>
  <c r="J15" i="9" l="1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F7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Q5" i="5"/>
  <c r="F7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C27" i="3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I12" i="3"/>
  <c r="X12" i="3"/>
  <c r="W12" i="3"/>
  <c r="V12" i="3"/>
  <c r="W14" i="3" s="1"/>
  <c r="AI11" i="3"/>
  <c r="AF10" i="3"/>
  <c r="AC10" i="3"/>
  <c r="T10" i="3"/>
  <c r="AF9" i="3"/>
  <c r="AL6" i="3"/>
  <c r="AL14" i="3" s="1"/>
  <c r="AI6" i="3"/>
  <c r="AI14" i="3" s="1"/>
  <c r="AC6" i="3"/>
  <c r="AC12" i="3" s="1"/>
  <c r="T6" i="3"/>
  <c r="T27" i="3" s="1"/>
  <c r="B6" i="3"/>
  <c r="B7" i="3" s="1"/>
  <c r="J5" i="3"/>
  <c r="J9" i="3" s="1"/>
  <c r="B5" i="3"/>
  <c r="N4" i="3"/>
  <c r="N8" i="3" s="1"/>
  <c r="F26" i="9" l="1"/>
  <c r="F25" i="9"/>
  <c r="F24" i="9"/>
  <c r="F23" i="9"/>
  <c r="F22" i="9"/>
  <c r="F21" i="9"/>
  <c r="F20" i="9"/>
  <c r="F19" i="9"/>
  <c r="F18" i="9"/>
  <c r="AQ17" i="9" s="1"/>
  <c r="F17" i="9"/>
  <c r="AQ16" i="9" s="1"/>
  <c r="F27" i="9"/>
  <c r="AQ26" i="9" s="1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AQ19" i="8" s="1"/>
  <c r="F19" i="8"/>
  <c r="AQ18" i="8" s="1"/>
  <c r="F18" i="8"/>
  <c r="F17" i="8"/>
  <c r="F27" i="8"/>
  <c r="AQ26" i="8" s="1"/>
  <c r="F12" i="8"/>
  <c r="AQ11" i="8" s="1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AQ22" i="7" s="1"/>
  <c r="F22" i="7"/>
  <c r="F21" i="7"/>
  <c r="F20" i="7"/>
  <c r="AQ19" i="7" s="1"/>
  <c r="F19" i="7"/>
  <c r="F18" i="7"/>
  <c r="AQ17" i="7" s="1"/>
  <c r="F17" i="7"/>
  <c r="AQ16" i="7" s="1"/>
  <c r="F27" i="7"/>
  <c r="AQ26" i="7" s="1"/>
  <c r="F10" i="7"/>
  <c r="AQ9" i="7" s="1"/>
  <c r="F28" i="7"/>
  <c r="F12" i="7"/>
  <c r="F11" i="7"/>
  <c r="F13" i="7"/>
  <c r="AQ12" i="7" s="1"/>
  <c r="F15" i="7"/>
  <c r="F14" i="7"/>
  <c r="F16" i="7"/>
  <c r="AQ15" i="7" s="1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AQ23" i="6" s="1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AQ12" i="6" s="1"/>
  <c r="F15" i="6"/>
  <c r="AQ14" i="6" s="1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AQ17" i="5" s="1"/>
  <c r="F17" i="5"/>
  <c r="F27" i="5"/>
  <c r="AQ26" i="5" s="1"/>
  <c r="F13" i="5"/>
  <c r="AQ12" i="5" s="1"/>
  <c r="F10" i="5"/>
  <c r="F28" i="5"/>
  <c r="AQ27" i="5" s="1"/>
  <c r="F16" i="5"/>
  <c r="F11" i="5"/>
  <c r="AQ10" i="5" s="1"/>
  <c r="F12" i="5"/>
  <c r="F15" i="5"/>
  <c r="AQ14" i="5" s="1"/>
  <c r="F14" i="5"/>
  <c r="AQ13" i="5" s="1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AQ17" i="4" s="1"/>
  <c r="F17" i="4"/>
  <c r="AQ16" i="4" s="1"/>
  <c r="F27" i="4"/>
  <c r="AQ26" i="4" s="1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W35" i="3"/>
  <c r="W29" i="3"/>
  <c r="W34" i="3"/>
  <c r="W33" i="3"/>
  <c r="W31" i="3"/>
  <c r="W22" i="3"/>
  <c r="W18" i="3"/>
  <c r="W32" i="3"/>
  <c r="W28" i="3"/>
  <c r="W23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18" i="9" l="1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AQ19" i="3" s="1"/>
  <c r="F19" i="3"/>
  <c r="AQ18" i="3" s="1"/>
  <c r="F18" i="3"/>
  <c r="AQ17" i="3" s="1"/>
  <c r="F17" i="3"/>
  <c r="F27" i="3"/>
  <c r="AQ26" i="3" s="1"/>
  <c r="F10" i="3"/>
  <c r="AQ9" i="3" s="1"/>
  <c r="F13" i="3"/>
  <c r="F12" i="3"/>
  <c r="F14" i="3"/>
  <c r="F28" i="3"/>
  <c r="F11" i="3"/>
  <c r="AQ10" i="3" s="1"/>
  <c r="F15" i="3"/>
  <c r="AQ14" i="3" s="1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31" i="1"/>
  <c r="AE28" i="1"/>
  <c r="AE29" i="1" s="1"/>
  <c r="AE30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14" i="1"/>
  <c r="AF10" i="1"/>
  <c r="AF9" i="1"/>
  <c r="AL16" i="1" s="1"/>
  <c r="AL26" i="1" l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10" i="1"/>
  <c r="AC11" i="1"/>
  <c r="AC12" i="1"/>
  <c r="AC13" i="1"/>
  <c r="AC18" i="1"/>
  <c r="AC19" i="1"/>
  <c r="AC20" i="1"/>
  <c r="AC21" i="1"/>
  <c r="AC22" i="1"/>
  <c r="AC23" i="1"/>
  <c r="AC24" i="1"/>
  <c r="AC25" i="1"/>
  <c r="AC6" i="1"/>
  <c r="AC14" i="1" s="1"/>
  <c r="AC17" i="1" l="1"/>
  <c r="AC9" i="1"/>
  <c r="AC16" i="1"/>
  <c r="AC27" i="1"/>
  <c r="AC15" i="1"/>
  <c r="AC26" i="1"/>
  <c r="W17" i="1"/>
  <c r="X12" i="1"/>
  <c r="W12" i="1"/>
  <c r="V12" i="1"/>
  <c r="W14" i="1"/>
  <c r="N4" i="1"/>
  <c r="W35" i="1" l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T9" i="1" s="1"/>
  <c r="T10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6" i="1"/>
  <c r="J17" i="1"/>
  <c r="J18" i="1"/>
  <c r="J20" i="1"/>
  <c r="J21" i="1"/>
  <c r="J22" i="1"/>
  <c r="J23" i="1"/>
  <c r="J8" i="1"/>
  <c r="J5" i="1"/>
  <c r="J11" i="1" s="1"/>
  <c r="B6" i="1"/>
  <c r="B5" i="1"/>
  <c r="B7" i="1" l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H2" i="12" l="1"/>
  <c r="E3" i="12"/>
  <c r="B3" i="12"/>
  <c r="F7" i="1"/>
  <c r="Q5" i="1"/>
  <c r="Q26" i="1" l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AQ13" i="1" s="1"/>
  <c r="F26" i="1"/>
  <c r="F15" i="1"/>
  <c r="AQ14" i="1" s="1"/>
  <c r="F27" i="1"/>
  <c r="F16" i="1"/>
  <c r="F28" i="1"/>
  <c r="AQ27" i="1" s="1"/>
  <c r="F17" i="1"/>
  <c r="AQ16" i="1" s="1"/>
  <c r="F10" i="1"/>
  <c r="AQ9" i="1" s="1"/>
  <c r="F19" i="1"/>
  <c r="F22" i="1"/>
  <c r="AQ21" i="1" s="1"/>
  <c r="F11" i="1"/>
  <c r="AQ10" i="1" s="1"/>
  <c r="F23" i="1"/>
  <c r="F13" i="1"/>
  <c r="AQ12" i="1" s="1"/>
  <c r="F18" i="1"/>
  <c r="AQ17" i="1" s="1"/>
  <c r="F25" i="1"/>
  <c r="AQ24" i="1" s="1"/>
  <c r="F20" i="1"/>
  <c r="AQ19" i="1" s="1"/>
  <c r="F24" i="1"/>
  <c r="AQ23" i="1" s="1"/>
  <c r="F21" i="1"/>
  <c r="AQ20" i="1" s="1"/>
  <c r="F12" i="1"/>
  <c r="B5" i="12"/>
  <c r="B7" i="12" s="1"/>
  <c r="AQ22" i="1" l="1"/>
  <c r="AQ25" i="1"/>
  <c r="AQ18" i="1"/>
  <c r="AQ26" i="1"/>
  <c r="AQ11" i="1"/>
  <c r="AQ15" i="1"/>
</calcChain>
</file>

<file path=xl/sharedStrings.xml><?xml version="1.0" encoding="utf-8"?>
<sst xmlns="http://schemas.openxmlformats.org/spreadsheetml/2006/main" count="819" uniqueCount="107">
  <si>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</si>
  <si>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</si>
  <si>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</si>
  <si>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</si>
  <si>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</si>
  <si>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</si>
  <si>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</si>
  <si>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</si>
  <si>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</si>
  <si>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</si>
  <si>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</si>
  <si>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</si>
  <si>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</si>
  <si>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</si>
  <si>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</si>
  <si>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</si>
  <si>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</si>
  <si>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</si>
  <si>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</si>
  <si>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</si>
  <si>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</si>
  <si>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</si>
  <si>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</si>
  <si>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</si>
  <si>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</si>
  <si>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</si>
  <si>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</si>
  <si>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</si>
  <si>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</si>
  <si>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</si>
  <si>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</si>
  <si>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</si>
  <si>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</si>
  <si>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</si>
  <si>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</si>
  <si>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</si>
  <si>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</si>
  <si>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</si>
  <si>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</si>
  <si>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</si>
  <si>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</si>
  <si>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</si>
  <si>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</si>
  <si>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</si>
  <si>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</si>
  <si>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</si>
  <si>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</si>
  <si>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</si>
  <si>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</si>
  <si>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</si>
  <si>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</si>
  <si>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</si>
  <si>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</si>
  <si>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</si>
  <si>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</si>
  <si>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</si>
  <si>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</si>
  <si>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</si>
  <si>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</si>
  <si>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</si>
  <si>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</si>
  <si>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</si>
  <si>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</si>
  <si>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</si>
  <si>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</si>
  <si>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</si>
  <si>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</si>
  <si>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</si>
  <si>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</si>
  <si>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</si>
  <si>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</si>
  <si>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</si>
  <si>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</si>
  <si>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</si>
  <si>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</si>
  <si>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</si>
  <si>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</si>
  <si>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</si>
  <si>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</si>
  <si>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</si>
  <si>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С_сн=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</si>
  <si>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</si>
  <si>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</si>
  <si>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</si>
  <si>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</si>
  <si>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</si>
  <si>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</si>
  <si>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</si>
  <si>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</si>
  <si>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</si>
  <si>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</si>
  <si>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</si>
  <si>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</si>
  <si>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</si>
  <si>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</si>
  <si>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</si>
  <si>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</si>
  <si>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</si>
  <si>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</si>
  <si>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Э_об=</t>
  </si>
  <si>
    <t>П_з=</t>
  </si>
  <si>
    <t>П_п=</t>
  </si>
  <si>
    <t>Э_с=</t>
  </si>
  <si>
    <t>Э_з=</t>
  </si>
  <si>
    <t>Э_q=</t>
  </si>
  <si>
    <t>Э=</t>
  </si>
  <si>
    <t>Э_гп_общ=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</si>
</sst>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142874</xdr:colOff>
      <xdr:row>42</xdr:row>
      <xdr:rowOff>61912</xdr:rowOff>
    </xdr:from>
    <xdr:to>
      <xdr:col>16</xdr:col>
      <xdr:colOff>400050</xdr:colOff>
      <xdr:row>76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4"/>
  <sheetViews>
    <sheetView tabSelected="1" topLeftCell="A40" workbookViewId="0">
      <selection activeCell="S49" sqref="S4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1229.7719999999999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937.61930652729404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4.4977499999999999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2.8785599999999998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4.4977499999999999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2.8785599999999998</v>
      </c>
      <c r="M8" s="8">
        <v>2</v>
      </c>
      <c r="N8" s="15">
        <f t="shared" ref="N8:N34" si="0">M8*$N$4</f>
        <v>8.9954999999999998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291.35799092807548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5.7571199999999996</v>
      </c>
      <c r="M9" s="8">
        <v>3</v>
      </c>
      <c r="N9" s="15">
        <f t="shared" si="0"/>
        <v>13.49325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2363.1294531250705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8.6356799999999989</v>
      </c>
      <c r="M10" s="8">
        <v>4</v>
      </c>
      <c r="N10" s="15">
        <f t="shared" si="0"/>
        <v>17.991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1195.0858936315008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11.514239999999999</v>
      </c>
      <c r="M11" s="8">
        <v>5</v>
      </c>
      <c r="N11" s="15">
        <f t="shared" si="0"/>
        <v>22.48875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811.74744805318437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14.392799999999999</v>
      </c>
      <c r="M12" s="8">
        <v>6</v>
      </c>
      <c r="N12" s="15">
        <f t="shared" si="0"/>
        <v>26.986499999999999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624.58528095368149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17.271359999999998</v>
      </c>
      <c r="M13" s="8">
        <v>7</v>
      </c>
      <c r="N13" s="15">
        <f t="shared" si="0"/>
        <v>31.484249999999999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515.89362524570379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20.149919999999998</v>
      </c>
      <c r="M14" s="8">
        <v>8</v>
      </c>
      <c r="N14" s="15">
        <f t="shared" si="0"/>
        <v>35.981999999999999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446.43722523348879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23.028479999999998</v>
      </c>
      <c r="M15" s="8">
        <v>9</v>
      </c>
      <c r="N15" s="15">
        <f t="shared" si="0"/>
        <v>40.479749999999996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399.40097133313816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25.907039999999999</v>
      </c>
      <c r="M16" s="8">
        <v>10</v>
      </c>
      <c r="N16" s="15">
        <f t="shared" si="0"/>
        <v>44.977499999999999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366.37730875270285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28.785599999999999</v>
      </c>
      <c r="M17" s="8">
        <v>11</v>
      </c>
      <c r="N17" s="15">
        <f t="shared" si="0"/>
        <v>49.475250000000003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342.69537371887748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31.664159999999999</v>
      </c>
      <c r="M18" s="8">
        <v>12</v>
      </c>
      <c r="N18" s="15">
        <f t="shared" si="0"/>
        <v>53.972999999999999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325.55264796767943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34.542719999999996</v>
      </c>
      <c r="M19" s="8">
        <v>13</v>
      </c>
      <c r="N19" s="15">
        <f t="shared" si="0"/>
        <v>58.470749999999995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313.16571078566477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37.421279999999996</v>
      </c>
      <c r="M20" s="8">
        <v>14</v>
      </c>
      <c r="N20" s="15">
        <f t="shared" si="0"/>
        <v>62.968499999999999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304.34561503053749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40.299839999999996</v>
      </c>
      <c r="M21" s="8">
        <v>15</v>
      </c>
      <c r="N21" s="15">
        <f t="shared" si="0"/>
        <v>67.466250000000002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298.2692434499391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43.178399999999996</v>
      </c>
      <c r="M22" s="8">
        <v>16</v>
      </c>
      <c r="N22" s="15">
        <f t="shared" si="0"/>
        <v>71.963999999999999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294.34865514932767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46.056959999999997</v>
      </c>
      <c r="M23" s="8">
        <v>17</v>
      </c>
      <c r="N23" s="15">
        <f t="shared" si="0"/>
        <v>76.461749999999995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292.15269347270589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48.935519999999997</v>
      </c>
      <c r="M24" s="8">
        <v>18</v>
      </c>
      <c r="N24" s="15">
        <f t="shared" si="0"/>
        <v>80.959499999999991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291.35799092807548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51.814079999999997</v>
      </c>
      <c r="M25" s="8">
        <v>19</v>
      </c>
      <c r="N25" s="15">
        <f t="shared" si="0"/>
        <v>85.457250000000002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291.71726649214406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54.692639999999997</v>
      </c>
      <c r="M26" s="8">
        <v>20</v>
      </c>
      <c r="N26" s="15">
        <f t="shared" si="0"/>
        <v>89.954999999999998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293.03819048012849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57.571199999999997</v>
      </c>
      <c r="M27" s="8">
        <v>21</v>
      </c>
      <c r="N27" s="15">
        <f t="shared" si="0"/>
        <v>94.452749999999995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295.16892366719969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60.449759999999998</v>
      </c>
      <c r="M28" s="8">
        <v>22</v>
      </c>
      <c r="N28" s="15">
        <f t="shared" si="0"/>
        <v>98.950500000000005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297.98799467349488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63.328319999999998</v>
      </c>
      <c r="M29" s="8">
        <v>23</v>
      </c>
      <c r="N29" s="15">
        <f t="shared" si="0"/>
        <v>103.44825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301.39706952483914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66.206879999999998</v>
      </c>
      <c r="M30" s="8">
        <v>24</v>
      </c>
      <c r="N30" s="15">
        <f t="shared" si="0"/>
        <v>107.946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305.31569315145305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69.085439999999991</v>
      </c>
      <c r="M31" s="8">
        <v>25</v>
      </c>
      <c r="N31" s="15">
        <f t="shared" si="0"/>
        <v>112.44374999999999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309.67740266960578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71.963999999999999</v>
      </c>
      <c r="M32" s="8">
        <v>26</v>
      </c>
      <c r="N32" s="15">
        <f t="shared" si="0"/>
        <v>116.94149999999999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314.42681234285499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74.842559999999992</v>
      </c>
      <c r="M33" s="8">
        <v>27</v>
      </c>
      <c r="N33" s="15">
        <f t="shared" si="0"/>
        <v>121.43925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319.51739815258901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77.721119999999999</v>
      </c>
      <c r="M34" s="8">
        <v>28</v>
      </c>
      <c r="N34" s="15">
        <f t="shared" si="0"/>
        <v>125.937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324.9097936215212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80.599679999999992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330.57046434307404</v>
      </c>
    </row>
    <row r="36" spans="5:43" x14ac:dyDescent="0.25">
      <c r="E36" s="11">
        <v>27</v>
      </c>
      <c r="F36" s="12">
        <f t="shared" si="7"/>
        <v>44.220637241379301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4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>F37+J35+N34+Q35+T36+W44+AC36+AF40+AI36+AL36</f>
        <v>336.47066654018107</v>
      </c>
    </row>
    <row r="37" spans="5:43" x14ac:dyDescent="0.25">
      <c r="E37" s="11">
        <v>28</v>
      </c>
      <c r="F37" s="12">
        <f>E37*$F$7</f>
        <v>45.858438620689647</v>
      </c>
      <c r="V37" s="8">
        <v>21</v>
      </c>
      <c r="W37" s="15">
        <f t="shared" si="14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V38" s="8">
        <v>22</v>
      </c>
      <c r="W38" s="15">
        <f t="shared" si="14"/>
        <v>0.97634324438448161</v>
      </c>
      <c r="AE38" s="8">
        <f>AE37+1</f>
        <v>26</v>
      </c>
      <c r="AF38" s="15">
        <f t="shared" si="9"/>
        <v>13.668713731938462</v>
      </c>
    </row>
    <row r="39" spans="5:43" x14ac:dyDescent="0.25">
      <c r="V39" s="8">
        <v>23</v>
      </c>
      <c r="W39" s="15">
        <f t="shared" si="14"/>
        <v>0.93389353810689546</v>
      </c>
      <c r="AE39" s="8">
        <f t="shared" si="13"/>
        <v>27</v>
      </c>
      <c r="AF39" s="15">
        <f t="shared" si="9"/>
        <v>13.1624650752</v>
      </c>
    </row>
    <row r="40" spans="5:43" x14ac:dyDescent="0.25">
      <c r="V40" s="8">
        <v>24</v>
      </c>
      <c r="W40" s="15">
        <f t="shared" si="14"/>
        <v>0.89498130735244141</v>
      </c>
      <c r="AE40" s="8">
        <f t="shared" si="13"/>
        <v>28</v>
      </c>
      <c r="AF40" s="15">
        <f t="shared" si="9"/>
        <v>12.6923770368</v>
      </c>
    </row>
    <row r="41" spans="5:43" x14ac:dyDescent="0.25">
      <c r="V41" s="8">
        <v>25</v>
      </c>
      <c r="W41" s="15">
        <f t="shared" si="14"/>
        <v>0.85918205505834377</v>
      </c>
    </row>
    <row r="42" spans="5:43" x14ac:dyDescent="0.25">
      <c r="V42" s="8">
        <v>26</v>
      </c>
      <c r="W42" s="15">
        <f t="shared" si="14"/>
        <v>0.8261365914022536</v>
      </c>
    </row>
    <row r="43" spans="5:43" x14ac:dyDescent="0.25">
      <c r="V43" s="8">
        <v>27</v>
      </c>
      <c r="W43" s="15">
        <f t="shared" si="14"/>
        <v>0.79553893986883684</v>
      </c>
    </row>
    <row r="44" spans="5:43" x14ac:dyDescent="0.25">
      <c r="V44" s="8">
        <v>28</v>
      </c>
      <c r="W44" s="15">
        <f t="shared" si="14"/>
        <v>0.76712683487352129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dimension ref="A1:Q7"/>
  <sheetViews>
    <sheetView workbookViewId="0">
      <selection activeCell="F10" sqref="F10"/>
    </sheetView>
  </sheetViews>
  <sheetFormatPr defaultRowHeight="15" x14ac:dyDescent="0.25"/>
  <cols>
    <col min="1" max="1" width="12.5703125" customWidth="1"/>
  </cols>
  <sheetData>
    <row r="1" spans="1:17" x14ac:dyDescent="0.25">
      <c r="A1" s="4" t="s">
        <v>92</v>
      </c>
      <c r="B1" s="19">
        <f>effects!B7</f>
        <v>212.86321043260472</v>
      </c>
      <c r="D1" s="4" t="s">
        <v>95</v>
      </c>
      <c r="E1" s="2">
        <v>5</v>
      </c>
      <c r="G1" s="4" t="s">
        <v>98</v>
      </c>
      <c r="H1" s="2">
        <v>0.5</v>
      </c>
      <c r="J1" s="4" t="s">
        <v>100</v>
      </c>
      <c r="K1" s="2">
        <v>3</v>
      </c>
    </row>
    <row r="2" spans="1:17" x14ac:dyDescent="0.25">
      <c r="A2" s="4" t="s">
        <v>94</v>
      </c>
      <c r="B2" s="2">
        <v>16</v>
      </c>
      <c r="D2" s="4" t="s">
        <v>97</v>
      </c>
      <c r="E2" s="2">
        <v>1</v>
      </c>
      <c r="G2" s="20" t="s">
        <v>99</v>
      </c>
      <c r="H2" s="21">
        <f>H1/E1*(1-B2/'a_r=0.5'!B7)</f>
        <v>4.192377495462795E-2</v>
      </c>
      <c r="J2" s="4" t="s">
        <v>101</v>
      </c>
      <c r="K2" s="2">
        <v>10</v>
      </c>
    </row>
    <row r="3" spans="1:17" x14ac:dyDescent="0.25">
      <c r="A3" s="20" t="s">
        <v>93</v>
      </c>
      <c r="B3" s="21">
        <f>B1*(1-B2/'a_r=0.5'!B7)</f>
        <v>89.240293302961319</v>
      </c>
      <c r="D3" s="20" t="s">
        <v>96</v>
      </c>
      <c r="E3" s="21">
        <f>E2/E1*(1-B2/'a_r=0.5'!B7)</f>
        <v>8.38475499092559E-2</v>
      </c>
      <c r="J3" s="20" t="s">
        <v>102</v>
      </c>
      <c r="K3" s="21">
        <f>effects!B4*effects!K1*(1-((100+contractor!K1)/(100+contractor!K2)))</f>
        <v>15.651643636363627</v>
      </c>
      <c r="M3" s="4" t="s">
        <v>103</v>
      </c>
      <c r="N3" s="19">
        <f>K3*0.15</f>
        <v>2.3477465454545441</v>
      </c>
      <c r="P3" s="4" t="s">
        <v>104</v>
      </c>
      <c r="Q3" s="2">
        <f>'a_r=0.5'!B2*0.06</f>
        <v>1672.1399999999999</v>
      </c>
    </row>
    <row r="5" spans="1:17" x14ac:dyDescent="0.25">
      <c r="A5" s="22" t="s">
        <v>105</v>
      </c>
      <c r="B5" s="9">
        <f>B3+E3+H2+K3+N3+Q3</f>
        <v>1779.5054548096432</v>
      </c>
    </row>
    <row r="6" spans="1:17" x14ac:dyDescent="0.25">
      <c r="A6" s="23" t="s">
        <v>73</v>
      </c>
      <c r="B6" s="2">
        <v>1148.8889999999999</v>
      </c>
    </row>
    <row r="7" spans="1:17" x14ac:dyDescent="0.25">
      <c r="A7" s="24" t="s">
        <v>106</v>
      </c>
      <c r="B7" s="25">
        <f>B5+B6</f>
        <v>2928.3944548096433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dimension ref="A1:AS35"/>
  <sheetViews>
    <sheetView workbookViewId="0">
      <selection activeCell="F8" sqref="F8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1126.7318783900096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1.2246907500000002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0.78380208000000007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1.2246907500000002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0.78380208000000007</v>
      </c>
      <c r="M8" s="8">
        <v>2</v>
      </c>
      <c r="N8" s="15">
        <f t="shared" ref="N8:N25" si="0">M8*$N$4</f>
        <v>2.4493815000000003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1.5676041600000001</v>
      </c>
      <c r="M9" s="8">
        <v>3</v>
      </c>
      <c r="N9" s="15">
        <f t="shared" si="0"/>
        <v>3.6740722500000005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891.38429827148047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2.3514062400000002</v>
      </c>
      <c r="M10" s="8">
        <v>4</v>
      </c>
      <c r="N10" s="15">
        <f t="shared" si="0"/>
        <v>4.8987630000000006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450.17286668312749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3.1352083200000003</v>
      </c>
      <c r="M11" s="8">
        <v>5</v>
      </c>
      <c r="N11" s="15">
        <f t="shared" si="0"/>
        <v>6.1234537500000012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305.09381950807085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3.9190104000000003</v>
      </c>
      <c r="M12" s="8">
        <v>6</v>
      </c>
      <c r="N12" s="15">
        <f t="shared" si="0"/>
        <v>7.348144500000001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234.04786843633832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4.7028124800000004</v>
      </c>
      <c r="M13" s="8">
        <v>7</v>
      </c>
      <c r="N13" s="15">
        <f t="shared" si="0"/>
        <v>8.5728352500000007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192.61515580593539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5.4866145600000005</v>
      </c>
      <c r="M14" s="8">
        <v>8</v>
      </c>
      <c r="N14" s="15">
        <f t="shared" si="0"/>
        <v>9.7975260000000013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165.98906239619723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6.2704166400000005</v>
      </c>
      <c r="M15" s="8">
        <v>9</v>
      </c>
      <c r="N15" s="15">
        <f t="shared" si="0"/>
        <v>11.022216750000002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147.82389425541044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7.0542187200000006</v>
      </c>
      <c r="M16" s="8">
        <v>10</v>
      </c>
      <c r="N16" s="15">
        <f t="shared" si="0"/>
        <v>12.246907500000002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134.94680440771822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7.8380208000000007</v>
      </c>
      <c r="M17" s="8">
        <v>11</v>
      </c>
      <c r="N17" s="15">
        <f t="shared" si="0"/>
        <v>13.471598250000001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125.59510008875573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8.6218228799999999</v>
      </c>
      <c r="M18" s="8">
        <v>12</v>
      </c>
      <c r="N18" s="15">
        <f t="shared" si="0"/>
        <v>14.696289000000002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118.71116563990404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9.4056249600000008</v>
      </c>
      <c r="M19" s="8">
        <v>13</v>
      </c>
      <c r="N19" s="15">
        <f t="shared" si="0"/>
        <v>15.920979750000003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113.62197291476929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10.189427040000002</v>
      </c>
      <c r="M20" s="8">
        <v>14</v>
      </c>
      <c r="N20" s="15">
        <f t="shared" si="0"/>
        <v>17.145670500000001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109.87883648242223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10.973229120000001</v>
      </c>
      <c r="M21" s="8">
        <v>15</v>
      </c>
      <c r="N21" s="15">
        <f t="shared" si="0"/>
        <v>18.370361250000002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107.17112796760419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11.7570312</v>
      </c>
      <c r="M22" s="8">
        <v>16</v>
      </c>
      <c r="N22" s="15">
        <f t="shared" si="0"/>
        <v>19.595052000000003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105.27696995941611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12.540833280000001</v>
      </c>
      <c r="M23" s="8">
        <v>17</v>
      </c>
      <c r="N23" s="15">
        <f t="shared" si="0"/>
        <v>20.819742750000003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104.03365235653196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13.324635360000002</v>
      </c>
      <c r="M24" s="8">
        <v>18</v>
      </c>
      <c r="N24" s="15">
        <f t="shared" si="0"/>
        <v>22.044433500000004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103.31914258295727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14.108437440000001</v>
      </c>
      <c r="M25" s="8">
        <v>19</v>
      </c>
      <c r="N25" s="15">
        <f t="shared" si="0"/>
        <v>23.269124250000004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103.04012160999035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14.89223952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103.12400797086327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103.51350050760131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103.04012160999035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dimension ref="A1:AS35"/>
  <sheetViews>
    <sheetView topLeftCell="V1" workbookViewId="0">
      <selection activeCell="AS4" sqref="AS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AS2-AQ28</f>
        <v>1135.7701907623987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0.91943750000000002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0.58843999999999996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0.91943750000000002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0.58843999999999996</v>
      </c>
      <c r="M8" s="8">
        <v>2</v>
      </c>
      <c r="N8" s="15">
        <f t="shared" ref="N8:N25" si="0">M8*$N$4</f>
        <v>1.838875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1.1768799999999999</v>
      </c>
      <c r="M9" s="8">
        <v>3</v>
      </c>
      <c r="N9" s="15">
        <f t="shared" si="0"/>
        <v>2.7583125000000002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890.88368294148063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1.76532</v>
      </c>
      <c r="M10" s="8">
        <v>4</v>
      </c>
      <c r="N10" s="15">
        <f t="shared" si="0"/>
        <v>3.6777500000000001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449.17163602312758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2.3537599999999999</v>
      </c>
      <c r="M11" s="8">
        <v>5</v>
      </c>
      <c r="N11" s="15">
        <f t="shared" si="0"/>
        <v>4.5971875000000004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303.59197351807086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2.9421999999999997</v>
      </c>
      <c r="M12" s="8">
        <v>6</v>
      </c>
      <c r="N12" s="15">
        <f t="shared" si="0"/>
        <v>5.5166250000000003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232.04540711633831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3.53064</v>
      </c>
      <c r="M13" s="8">
        <v>7</v>
      </c>
      <c r="N13" s="15">
        <f t="shared" si="0"/>
        <v>6.4360625000000002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190.11207915593542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4.1190799999999994</v>
      </c>
      <c r="M14" s="8">
        <v>8</v>
      </c>
      <c r="N14" s="15">
        <f t="shared" si="0"/>
        <v>7.3555000000000001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162.98537041619724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4.7075199999999997</v>
      </c>
      <c r="M15" s="8">
        <v>9</v>
      </c>
      <c r="N15" s="15">
        <f t="shared" si="0"/>
        <v>8.2749375000000001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144.31958694541044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5.29596</v>
      </c>
      <c r="M16" s="8">
        <v>10</v>
      </c>
      <c r="N16" s="15">
        <f t="shared" si="0"/>
        <v>9.1943750000000009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130.94188176771823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5.8843999999999994</v>
      </c>
      <c r="M17" s="8">
        <v>11</v>
      </c>
      <c r="N17" s="15">
        <f t="shared" si="0"/>
        <v>10.1138125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121.08956211875572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6.4728399999999997</v>
      </c>
      <c r="M18" s="8">
        <v>12</v>
      </c>
      <c r="N18" s="15">
        <f t="shared" si="0"/>
        <v>11.033250000000001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113.70501233990404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7.06128</v>
      </c>
      <c r="M19" s="8">
        <v>13</v>
      </c>
      <c r="N19" s="15">
        <f t="shared" si="0"/>
        <v>11.9526875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108.11520428476929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7.6497199999999994</v>
      </c>
      <c r="M20" s="8">
        <v>14</v>
      </c>
      <c r="N20" s="15">
        <f t="shared" si="0"/>
        <v>12.872125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103.87145252242223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8.2381599999999988</v>
      </c>
      <c r="M21" s="8">
        <v>15</v>
      </c>
      <c r="N21" s="15">
        <f t="shared" si="0"/>
        <v>13.7915625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100.66312867760421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8.8265999999999991</v>
      </c>
      <c r="M22" s="8">
        <v>16</v>
      </c>
      <c r="N22" s="15">
        <f t="shared" si="0"/>
        <v>14.711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98.268355339416104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9.4150399999999994</v>
      </c>
      <c r="M23" s="8">
        <v>17</v>
      </c>
      <c r="N23" s="15">
        <f t="shared" si="0"/>
        <v>15.630437500000001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96.524422406531968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10.00348</v>
      </c>
      <c r="M24" s="8">
        <v>18</v>
      </c>
      <c r="N24" s="15">
        <f t="shared" si="0"/>
        <v>16.549875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95.309297302957262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10.59192</v>
      </c>
      <c r="M25" s="8">
        <v>19</v>
      </c>
      <c r="N25" s="15">
        <f t="shared" si="0"/>
        <v>17.469312500000001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94.529660999990341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11.180359999999999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94.112932030863291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94.001809237601307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94.001809237601307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dimension ref="A1:AS35"/>
  <sheetViews>
    <sheetView topLeftCell="V1" workbookViewId="0">
      <selection activeCell="AS2" sqref="AS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1141.5001252623986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0.73555000000000004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0.47075200000000006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0.73555000000000004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0.47075200000000006</v>
      </c>
      <c r="M8" s="8">
        <v>2</v>
      </c>
      <c r="N8" s="15">
        <f t="shared" ref="N8:N25" si="0">M8*$N$4</f>
        <v>1.4711000000000001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0.94150400000000012</v>
      </c>
      <c r="M9" s="8">
        <v>3</v>
      </c>
      <c r="N9" s="15">
        <f t="shared" si="0"/>
        <v>2.2066500000000002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890.5821074414805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1.4122560000000002</v>
      </c>
      <c r="M10" s="8">
        <v>4</v>
      </c>
      <c r="N10" s="15">
        <f t="shared" si="0"/>
        <v>2.9422000000000001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448.56848502312755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1.8830080000000002</v>
      </c>
      <c r="M11" s="8">
        <v>5</v>
      </c>
      <c r="N11" s="15">
        <f t="shared" si="0"/>
        <v>3.6777500000000001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302.68724701807088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2.3537600000000003</v>
      </c>
      <c r="M12" s="8">
        <v>6</v>
      </c>
      <c r="N12" s="15">
        <f t="shared" si="0"/>
        <v>4.4133000000000004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230.83910511633832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2.8245120000000004</v>
      </c>
      <c r="M13" s="8">
        <v>7</v>
      </c>
      <c r="N13" s="15">
        <f t="shared" si="0"/>
        <v>5.1488500000000004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188.60420165593541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3.2952640000000004</v>
      </c>
      <c r="M14" s="8">
        <v>8</v>
      </c>
      <c r="N14" s="15">
        <f t="shared" si="0"/>
        <v>5.8844000000000003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161.17591741619725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3.7660160000000005</v>
      </c>
      <c r="M15" s="8">
        <v>9</v>
      </c>
      <c r="N15" s="15">
        <f t="shared" si="0"/>
        <v>6.6199500000000002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142.20855844541043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4.2367680000000005</v>
      </c>
      <c r="M16" s="8">
        <v>10</v>
      </c>
      <c r="N16" s="15">
        <f t="shared" si="0"/>
        <v>7.3555000000000001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128.52927776771821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4.7075200000000006</v>
      </c>
      <c r="M17" s="8">
        <v>11</v>
      </c>
      <c r="N17" s="15">
        <f t="shared" si="0"/>
        <v>8.091050000000001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118.37538261875572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5.1782720000000007</v>
      </c>
      <c r="M18" s="8">
        <v>12</v>
      </c>
      <c r="N18" s="15">
        <f t="shared" si="0"/>
        <v>8.8266000000000009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110.68925733990403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5.6490240000000007</v>
      </c>
      <c r="M19" s="8">
        <v>13</v>
      </c>
      <c r="N19" s="15">
        <f t="shared" si="0"/>
        <v>9.5621500000000008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104.79787378476928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6.1197760000000008</v>
      </c>
      <c r="M20" s="8">
        <v>14</v>
      </c>
      <c r="N20" s="15">
        <f t="shared" si="0"/>
        <v>10.297700000000001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100.25254652242224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6.5905280000000008</v>
      </c>
      <c r="M21" s="8">
        <v>15</v>
      </c>
      <c r="N21" s="15">
        <f t="shared" si="0"/>
        <v>11.033250000000001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96.742647177604184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7.0612800000000009</v>
      </c>
      <c r="M22" s="8">
        <v>16</v>
      </c>
      <c r="N22" s="15">
        <f t="shared" si="0"/>
        <v>11.768800000000001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94.046298339416097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7.5320320000000009</v>
      </c>
      <c r="M23" s="8">
        <v>17</v>
      </c>
      <c r="N23" s="15">
        <f t="shared" si="0"/>
        <v>12.504350000000001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92.000789906531978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8.0027840000000019</v>
      </c>
      <c r="M24" s="8">
        <v>18</v>
      </c>
      <c r="N24" s="15">
        <f t="shared" si="0"/>
        <v>13.2399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90.484089302957258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8.4735360000000011</v>
      </c>
      <c r="M25" s="8">
        <v>19</v>
      </c>
      <c r="N25" s="15">
        <f t="shared" si="0"/>
        <v>13.97545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89.402877499990353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8.9442880000000002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88.684573030863291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88.271874737601308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88.271874737601308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dimension ref="A1:AS35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1096.4120556123958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2.4530592500000004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1.5699579200000002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2.4530592500000004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1.5699579200000002</v>
      </c>
      <c r="M8" s="8">
        <v>2</v>
      </c>
      <c r="N8" s="15">
        <f t="shared" ref="N8:N25" si="0">M8*$N$4</f>
        <v>4.9061185000000007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3.1399158400000005</v>
      </c>
      <c r="M9" s="8">
        <v>3</v>
      </c>
      <c r="N9" s="15">
        <f t="shared" si="0"/>
        <v>7.3591777500000006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893.39882261148045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4.7098737600000007</v>
      </c>
      <c r="M10" s="8">
        <v>4</v>
      </c>
      <c r="N10" s="15">
        <f t="shared" si="0"/>
        <v>9.8122370000000014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454.20191536312757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6.2798316800000009</v>
      </c>
      <c r="M11" s="8">
        <v>5</v>
      </c>
      <c r="N11" s="15">
        <f t="shared" si="0"/>
        <v>12.265296250000002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311.1373925280709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7.8497896000000011</v>
      </c>
      <c r="M12" s="8">
        <v>6</v>
      </c>
      <c r="N12" s="15">
        <f t="shared" si="0"/>
        <v>14.718355500000001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242.1059657963383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9.4197475200000014</v>
      </c>
      <c r="M13" s="8">
        <v>7</v>
      </c>
      <c r="N13" s="15">
        <f t="shared" si="0"/>
        <v>17.171414750000004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202.6877775059354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10.989705440000002</v>
      </c>
      <c r="M14" s="8">
        <v>8</v>
      </c>
      <c r="N14" s="15">
        <f t="shared" si="0"/>
        <v>19.624474000000003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178.07620843619725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12.559663360000002</v>
      </c>
      <c r="M15" s="8">
        <v>9</v>
      </c>
      <c r="N15" s="15">
        <f t="shared" si="0"/>
        <v>22.077533250000002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161.92556463541047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14.129621280000002</v>
      </c>
      <c r="M16" s="8">
        <v>10</v>
      </c>
      <c r="N16" s="15">
        <f t="shared" si="0"/>
        <v>24.530592500000004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151.06299912771826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15.699579200000002</v>
      </c>
      <c r="M17" s="8">
        <v>11</v>
      </c>
      <c r="N17" s="15">
        <f t="shared" si="0"/>
        <v>26.983651750000003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143.72581914875573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17.269537120000003</v>
      </c>
      <c r="M18" s="8">
        <v>12</v>
      </c>
      <c r="N18" s="15">
        <f t="shared" si="0"/>
        <v>29.436711000000003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138.85640903990407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18.839495040000003</v>
      </c>
      <c r="M19" s="8">
        <v>13</v>
      </c>
      <c r="N19" s="15">
        <f t="shared" si="0"/>
        <v>31.889770250000005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135.78174065476929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20.409452960000003</v>
      </c>
      <c r="M20" s="8">
        <v>14</v>
      </c>
      <c r="N20" s="15">
        <f t="shared" si="0"/>
        <v>34.342829500000008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134.05312856242224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21.979410880000003</v>
      </c>
      <c r="M21" s="8">
        <v>15</v>
      </c>
      <c r="N21" s="15">
        <f t="shared" si="0"/>
        <v>36.795888750000003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133.35994438760423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23.549368800000003</v>
      </c>
      <c r="M22" s="8">
        <v>16</v>
      </c>
      <c r="N22" s="15">
        <f t="shared" si="0"/>
        <v>39.248948000000006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133.48031071941611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25.119326720000004</v>
      </c>
      <c r="M23" s="8">
        <v>17</v>
      </c>
      <c r="N23" s="15">
        <f t="shared" si="0"/>
        <v>41.702007250000008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134.25151745653193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26.689284640000004</v>
      </c>
      <c r="M24" s="8">
        <v>18</v>
      </c>
      <c r="N24" s="15">
        <f t="shared" si="0"/>
        <v>44.155066500000004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135.55153202295728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28.259242560000004</v>
      </c>
      <c r="M25" s="8">
        <v>19</v>
      </c>
      <c r="N25" s="15">
        <f t="shared" si="0"/>
        <v>46.608125750000006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137.28703538999036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29.829200480000004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139.38544609086327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141.78946296760131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133.35994438760423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dimension ref="A1:AS35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1099.8382171605838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2.2985937500000002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1.4711000000000001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2.2985937500000002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1.4711000000000001</v>
      </c>
      <c r="M8" s="8">
        <v>2</v>
      </c>
      <c r="N8" s="15">
        <f t="shared" ref="N8:N25" si="0">M8*$N$4</f>
        <v>4.5971875000000004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2.9422000000000001</v>
      </c>
      <c r="M9" s="8">
        <v>3</v>
      </c>
      <c r="N9" s="15">
        <f t="shared" si="0"/>
        <v>6.8957812500000006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893.14549919148044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4.4133000000000004</v>
      </c>
      <c r="M10" s="8">
        <v>4</v>
      </c>
      <c r="N10" s="15">
        <f t="shared" si="0"/>
        <v>9.1943750000000009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453.69526852312754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5.8844000000000003</v>
      </c>
      <c r="M11" s="8">
        <v>5</v>
      </c>
      <c r="N11" s="15">
        <f t="shared" si="0"/>
        <v>11.492968750000001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310.37742226807086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7.3555000000000001</v>
      </c>
      <c r="M12" s="8">
        <v>6</v>
      </c>
      <c r="N12" s="15">
        <f t="shared" si="0"/>
        <v>13.791562500000001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241.09267211633829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8.8266000000000009</v>
      </c>
      <c r="M13" s="8">
        <v>7</v>
      </c>
      <c r="N13" s="15">
        <f t="shared" si="0"/>
        <v>16.09015625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201.42116040593538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10.297700000000001</v>
      </c>
      <c r="M14" s="8">
        <v>8</v>
      </c>
      <c r="N14" s="15">
        <f t="shared" si="0"/>
        <v>18.388750000000002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176.55626791619724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11.768800000000001</v>
      </c>
      <c r="M15" s="8">
        <v>9</v>
      </c>
      <c r="N15" s="15">
        <f t="shared" si="0"/>
        <v>20.687343750000004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160.15230069541047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13.2399</v>
      </c>
      <c r="M16" s="8">
        <v>10</v>
      </c>
      <c r="N16" s="15">
        <f t="shared" si="0"/>
        <v>22.985937500000002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149.03641176771825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14.711</v>
      </c>
      <c r="M17" s="8">
        <v>11</v>
      </c>
      <c r="N17" s="15">
        <f t="shared" si="0"/>
        <v>25.284531250000001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141.44590836875574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16.182100000000002</v>
      </c>
      <c r="M18" s="8">
        <v>12</v>
      </c>
      <c r="N18" s="15">
        <f t="shared" si="0"/>
        <v>27.583125000000003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136.32317483990406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17.653200000000002</v>
      </c>
      <c r="M19" s="8">
        <v>13</v>
      </c>
      <c r="N19" s="15">
        <f t="shared" si="0"/>
        <v>29.881718750000005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132.99518303476927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19.124300000000002</v>
      </c>
      <c r="M20" s="8">
        <v>14</v>
      </c>
      <c r="N20" s="15">
        <f t="shared" si="0"/>
        <v>32.180312499999999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131.01324752242223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20.595400000000001</v>
      </c>
      <c r="M21" s="8">
        <v>15</v>
      </c>
      <c r="N21" s="15">
        <f t="shared" si="0"/>
        <v>34.478906250000001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130.0667399276042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22.066500000000001</v>
      </c>
      <c r="M22" s="8">
        <v>16</v>
      </c>
      <c r="N22" s="15">
        <f t="shared" si="0"/>
        <v>36.777500000000003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129.9337828394161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23.537600000000001</v>
      </c>
      <c r="M23" s="8">
        <v>17</v>
      </c>
      <c r="N23" s="15">
        <f t="shared" si="0"/>
        <v>39.076093750000005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130.45166615653196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25.008700000000001</v>
      </c>
      <c r="M24" s="8">
        <v>18</v>
      </c>
      <c r="N24" s="15">
        <f t="shared" si="0"/>
        <v>41.374687500000007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131.49835730295723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26.479800000000001</v>
      </c>
      <c r="M25" s="8">
        <v>19</v>
      </c>
      <c r="N25" s="15">
        <f t="shared" si="0"/>
        <v>43.673281250000002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132.98053724999039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27.950900000000001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134.82562453086328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136.97631798760131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129.9337828394161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dimension ref="A1:AS35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1089.9040563223957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2.7583125000000002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1.76532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2.7583125000000002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1.76532</v>
      </c>
      <c r="M8" s="8">
        <v>2</v>
      </c>
      <c r="N8" s="15">
        <f t="shared" ref="N8:N25" si="0">M8*$N$4</f>
        <v>5.5166250000000003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3.53064</v>
      </c>
      <c r="M9" s="8">
        <v>3</v>
      </c>
      <c r="N9" s="15">
        <f t="shared" si="0"/>
        <v>8.2749375000000001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893.89943794148053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5.29596</v>
      </c>
      <c r="M10" s="8">
        <v>4</v>
      </c>
      <c r="N10" s="15">
        <f t="shared" si="0"/>
        <v>11.033250000000001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455.20314602312749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7.06128</v>
      </c>
      <c r="M11" s="8">
        <v>5</v>
      </c>
      <c r="N11" s="15">
        <f t="shared" si="0"/>
        <v>13.791562500000001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312.6392385180709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8.8265999999999991</v>
      </c>
      <c r="M12" s="8">
        <v>6</v>
      </c>
      <c r="N12" s="15">
        <f t="shared" si="0"/>
        <v>16.549875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244.10842711633831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10.59192</v>
      </c>
      <c r="M13" s="8">
        <v>7</v>
      </c>
      <c r="N13" s="15">
        <f t="shared" si="0"/>
        <v>19.308187500000003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205.19085415593537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12.357240000000001</v>
      </c>
      <c r="M14" s="8">
        <v>8</v>
      </c>
      <c r="N14" s="15">
        <f t="shared" si="0"/>
        <v>22.066500000000001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181.07990041619726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14.12256</v>
      </c>
      <c r="M15" s="8">
        <v>9</v>
      </c>
      <c r="N15" s="15">
        <f t="shared" si="0"/>
        <v>24.8248125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165.42987194541047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15.887879999999999</v>
      </c>
      <c r="M16" s="8">
        <v>10</v>
      </c>
      <c r="N16" s="15">
        <f t="shared" si="0"/>
        <v>27.583125000000003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155.06792176771822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17.653199999999998</v>
      </c>
      <c r="M17" s="8">
        <v>11</v>
      </c>
      <c r="N17" s="15">
        <f t="shared" si="0"/>
        <v>30.341437500000001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148.23135711875571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19.418520000000001</v>
      </c>
      <c r="M18" s="8">
        <v>12</v>
      </c>
      <c r="N18" s="15">
        <f t="shared" si="0"/>
        <v>33.09975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143.86256233990406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21.18384</v>
      </c>
      <c r="M19" s="8">
        <v>13</v>
      </c>
      <c r="N19" s="15">
        <f t="shared" si="0"/>
        <v>35.858062500000003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141.28850928476928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22.949159999999999</v>
      </c>
      <c r="M20" s="8">
        <v>14</v>
      </c>
      <c r="N20" s="15">
        <f t="shared" si="0"/>
        <v>38.616375000000005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140.06051252242224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24.714480000000002</v>
      </c>
      <c r="M21" s="8">
        <v>15</v>
      </c>
      <c r="N21" s="15">
        <f t="shared" si="0"/>
        <v>41.3746875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139.86794367760422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26.479800000000001</v>
      </c>
      <c r="M22" s="8">
        <v>16</v>
      </c>
      <c r="N22" s="15">
        <f t="shared" si="0"/>
        <v>44.133000000000003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140.48892533941611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28.24512</v>
      </c>
      <c r="M23" s="8">
        <v>17</v>
      </c>
      <c r="N23" s="15">
        <f t="shared" si="0"/>
        <v>46.891312500000005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141.76074740653195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30.010439999999999</v>
      </c>
      <c r="M24" s="8">
        <v>18</v>
      </c>
      <c r="N24" s="15">
        <f t="shared" si="0"/>
        <v>49.649625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143.56137730295725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31.775759999999998</v>
      </c>
      <c r="M25" s="8">
        <v>19</v>
      </c>
      <c r="N25" s="15">
        <f t="shared" si="0"/>
        <v>52.407937500000003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145.79749599999036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33.541080000000001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148.39652203086325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151.30115423760131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139.86794367760422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dimension ref="A1:AZ35"/>
  <sheetViews>
    <sheetView topLeftCell="AA1" workbookViewId="0">
      <selection activeCell="AS24" sqref="AS2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1229.7719999999999</v>
      </c>
    </row>
    <row r="3" spans="1:5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AS2-AQ28</f>
        <v>1086.0925814775778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2.9422000000000001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1.8830080000000002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2.9422000000000001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1.8830080000000002</v>
      </c>
      <c r="M8" s="8">
        <v>2</v>
      </c>
      <c r="N8" s="15">
        <f t="shared" ref="N8:N25" si="0">M8*$N$4</f>
        <v>5.8844000000000003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3.7660160000000005</v>
      </c>
      <c r="M9" s="8">
        <v>3</v>
      </c>
      <c r="N9" s="15">
        <f t="shared" si="0"/>
        <v>8.8266000000000009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894.20101344148065</v>
      </c>
      <c r="AS9" t="s">
        <v>74</v>
      </c>
      <c r="AV9" t="s">
        <v>75</v>
      </c>
      <c r="AY9" t="s">
        <v>76</v>
      </c>
    </row>
    <row r="10" spans="1:52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5.6490240000000007</v>
      </c>
      <c r="M10" s="8">
        <v>4</v>
      </c>
      <c r="N10" s="15">
        <f t="shared" si="0"/>
        <v>11.768800000000001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455.80629702312751</v>
      </c>
      <c r="AS10">
        <v>161.58099999999999</v>
      </c>
      <c r="AT10">
        <f>$AS$2-AS10</f>
        <v>1068.191</v>
      </c>
      <c r="AV10">
        <v>143.626</v>
      </c>
      <c r="AW10">
        <f>$AS$2-AV10</f>
        <v>1086.146</v>
      </c>
      <c r="AY10">
        <v>131.76900000000001</v>
      </c>
      <c r="AZ10">
        <f>$AS$2-AY10</f>
        <v>1098.0029999999999</v>
      </c>
    </row>
    <row r="11" spans="1:52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7.5320320000000009</v>
      </c>
      <c r="M11" s="8">
        <v>5</v>
      </c>
      <c r="N11" s="15">
        <f t="shared" si="0"/>
        <v>14.711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313.54396501807088</v>
      </c>
      <c r="AS11">
        <v>124.58799999999999</v>
      </c>
      <c r="AT11">
        <f t="shared" ref="AT11:AT16" si="9">$AS$2-AS11</f>
        <v>1105.184</v>
      </c>
      <c r="AV11">
        <v>111.958</v>
      </c>
      <c r="AW11">
        <f t="shared" ref="AW11:AW17" si="10">$AS$2-AV11</f>
        <v>1117.8139999999999</v>
      </c>
      <c r="AY11">
        <v>103.611</v>
      </c>
      <c r="AZ11">
        <f t="shared" ref="AZ11:AZ17" si="11">$AS$2-AY11</f>
        <v>1126.1609999999998</v>
      </c>
    </row>
    <row r="12" spans="1:52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9.4150400000000012</v>
      </c>
      <c r="M12" s="8">
        <v>6</v>
      </c>
      <c r="N12" s="15">
        <f t="shared" si="0"/>
        <v>17.653200000000002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245.3147291163383</v>
      </c>
      <c r="AS12">
        <v>105.907</v>
      </c>
      <c r="AT12">
        <f t="shared" si="9"/>
        <v>1123.865</v>
      </c>
      <c r="AV12">
        <v>95.968999999999994</v>
      </c>
      <c r="AW12">
        <f t="shared" si="10"/>
        <v>1133.8029999999999</v>
      </c>
      <c r="AY12">
        <v>89.468999999999994</v>
      </c>
      <c r="AZ12">
        <f t="shared" si="11"/>
        <v>1140.3029999999999</v>
      </c>
    </row>
    <row r="13" spans="1:52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11.298048000000001</v>
      </c>
      <c r="M13" s="8">
        <v>7</v>
      </c>
      <c r="N13" s="15">
        <f t="shared" si="0"/>
        <v>20.595400000000001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206.69873165593538</v>
      </c>
      <c r="AS13">
        <v>94.539000000000001</v>
      </c>
      <c r="AT13">
        <f t="shared" si="9"/>
        <v>1135.2329999999999</v>
      </c>
      <c r="AV13">
        <v>86.245999999999995</v>
      </c>
      <c r="AW13">
        <f t="shared" si="10"/>
        <v>1143.5259999999998</v>
      </c>
      <c r="AY13">
        <v>80.882999999999996</v>
      </c>
      <c r="AZ13">
        <f t="shared" si="11"/>
        <v>1148.8889999999999</v>
      </c>
    </row>
    <row r="14" spans="1:52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13.181056000000002</v>
      </c>
      <c r="M14" s="8">
        <v>8</v>
      </c>
      <c r="N14" s="15">
        <f t="shared" si="0"/>
        <v>23.537600000000001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12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182.88935341619725</v>
      </c>
      <c r="AS14">
        <v>197.881</v>
      </c>
      <c r="AT14">
        <f t="shared" si="9"/>
        <v>1031.8909999999998</v>
      </c>
      <c r="AV14">
        <v>175.12</v>
      </c>
      <c r="AW14">
        <f t="shared" si="10"/>
        <v>1054.652</v>
      </c>
      <c r="AY14">
        <v>159.81299999999999</v>
      </c>
      <c r="AZ14">
        <f t="shared" si="11"/>
        <v>1069.9589999999998</v>
      </c>
    </row>
    <row r="15" spans="1:52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15.064064000000002</v>
      </c>
      <c r="M15" s="8">
        <v>9</v>
      </c>
      <c r="N15" s="15">
        <f t="shared" si="0"/>
        <v>26.479800000000001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3">AE14+1</f>
        <v>3</v>
      </c>
      <c r="AF15" s="15">
        <f t="shared" si="12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167.54090044541044</v>
      </c>
      <c r="AS15">
        <v>188.751</v>
      </c>
      <c r="AT15">
        <f t="shared" si="9"/>
        <v>1041.021</v>
      </c>
      <c r="AV15">
        <v>167.267</v>
      </c>
      <c r="AW15">
        <f t="shared" si="10"/>
        <v>1062.5049999999999</v>
      </c>
      <c r="AY15">
        <v>152.761</v>
      </c>
      <c r="AZ15">
        <f t="shared" si="11"/>
        <v>1077.011</v>
      </c>
    </row>
    <row r="16" spans="1:52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16.947072000000002</v>
      </c>
      <c r="M16" s="8">
        <v>10</v>
      </c>
      <c r="N16" s="15">
        <f t="shared" si="0"/>
        <v>29.422000000000001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3"/>
        <v>4</v>
      </c>
      <c r="AF16" s="15">
        <f t="shared" si="12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157.48052576771821</v>
      </c>
      <c r="AS16">
        <v>215.92099999999999</v>
      </c>
      <c r="AT16">
        <f t="shared" si="9"/>
        <v>1013.8509999999999</v>
      </c>
      <c r="AV16">
        <v>190.6</v>
      </c>
      <c r="AW16">
        <f t="shared" si="10"/>
        <v>1039.172</v>
      </c>
      <c r="AY16">
        <v>173.696</v>
      </c>
      <c r="AZ16">
        <f t="shared" si="11"/>
        <v>1056.076</v>
      </c>
    </row>
    <row r="17" spans="5:52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18.830080000000002</v>
      </c>
      <c r="M17" s="8">
        <v>11</v>
      </c>
      <c r="N17" s="15">
        <f t="shared" si="0"/>
        <v>32.364200000000004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3"/>
        <v>5</v>
      </c>
      <c r="AF17" s="15">
        <f t="shared" si="12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150.94553661875577</v>
      </c>
      <c r="AS17">
        <v>226.79</v>
      </c>
      <c r="AT17">
        <f>$AS$2-AS17</f>
        <v>1002.982</v>
      </c>
      <c r="AV17">
        <v>199.92500000000001</v>
      </c>
      <c r="AW17">
        <f t="shared" si="10"/>
        <v>1029.847</v>
      </c>
      <c r="AY17">
        <v>182.005</v>
      </c>
      <c r="AZ17">
        <f t="shared" si="11"/>
        <v>1047.7669999999998</v>
      </c>
    </row>
    <row r="18" spans="5:52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20.713088000000003</v>
      </c>
      <c r="M18" s="8">
        <v>12</v>
      </c>
      <c r="N18" s="15">
        <f t="shared" si="0"/>
        <v>35.306400000000004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38.593220338983052</v>
      </c>
      <c r="AE18" s="8">
        <f t="shared" si="13"/>
        <v>6</v>
      </c>
      <c r="AF18" s="15">
        <f t="shared" si="12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146.87831733990404</v>
      </c>
    </row>
    <row r="19" spans="5:52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22.596096000000003</v>
      </c>
      <c r="M19" s="8">
        <v>13</v>
      </c>
      <c r="N19" s="15">
        <f t="shared" si="0"/>
        <v>38.248600000000003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35.084745762711869</v>
      </c>
      <c r="AE19" s="8">
        <f t="shared" si="13"/>
        <v>7</v>
      </c>
      <c r="AF19" s="15">
        <f t="shared" si="12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144.60583978476927</v>
      </c>
    </row>
    <row r="20" spans="5:52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24.479104000000003</v>
      </c>
      <c r="M20" s="8">
        <v>14</v>
      </c>
      <c r="N20" s="15">
        <f t="shared" si="0"/>
        <v>41.190800000000003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32.161016949152547</v>
      </c>
      <c r="AE20" s="8">
        <f t="shared" si="13"/>
        <v>8</v>
      </c>
      <c r="AF20" s="15">
        <f t="shared" si="12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143.67941852242222</v>
      </c>
    </row>
    <row r="21" spans="5:52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26.362112000000003</v>
      </c>
      <c r="M21" s="8">
        <v>15</v>
      </c>
      <c r="N21" s="15">
        <f t="shared" si="0"/>
        <v>44.133000000000003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29.687092568448502</v>
      </c>
      <c r="AE21" s="8">
        <f t="shared" si="13"/>
        <v>9</v>
      </c>
      <c r="AF21" s="15">
        <f t="shared" si="12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143.78842517760421</v>
      </c>
    </row>
    <row r="22" spans="5:52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28.245120000000004</v>
      </c>
      <c r="M22" s="8">
        <v>16</v>
      </c>
      <c r="N22" s="15">
        <f t="shared" si="0"/>
        <v>47.075200000000002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27.566585956416468</v>
      </c>
      <c r="AE22" s="8">
        <f t="shared" si="13"/>
        <v>10</v>
      </c>
      <c r="AF22" s="15">
        <f t="shared" si="12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144.71098233941612</v>
      </c>
    </row>
    <row r="23" spans="5:52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30.128128000000004</v>
      </c>
      <c r="M23" s="8">
        <v>17</v>
      </c>
      <c r="N23" s="15">
        <f t="shared" si="0"/>
        <v>50.017400000000002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25.728813559322035</v>
      </c>
      <c r="AE23" s="8">
        <f t="shared" si="13"/>
        <v>11</v>
      </c>
      <c r="AF23" s="15">
        <f t="shared" si="12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146.28437990653191</v>
      </c>
    </row>
    <row r="24" spans="5:52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32.011136000000008</v>
      </c>
      <c r="M24" s="8">
        <v>18</v>
      </c>
      <c r="N24" s="15">
        <f t="shared" si="0"/>
        <v>52.959600000000002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24.120762711864408</v>
      </c>
      <c r="AE24" s="8">
        <f t="shared" si="13"/>
        <v>12</v>
      </c>
      <c r="AF24" s="15">
        <f t="shared" si="12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148.38658530295726</v>
      </c>
    </row>
    <row r="25" spans="5:52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33.894144000000004</v>
      </c>
      <c r="M25" s="8">
        <v>19</v>
      </c>
      <c r="N25" s="15">
        <f t="shared" si="0"/>
        <v>55.901800000000001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22.701894317048854</v>
      </c>
      <c r="AE25" s="8">
        <f t="shared" si="13"/>
        <v>13</v>
      </c>
      <c r="AF25" s="15">
        <f t="shared" si="12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150.9242794999904</v>
      </c>
    </row>
    <row r="26" spans="5:52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35.777152000000001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21.440677966101696</v>
      </c>
      <c r="AE26" s="8">
        <f t="shared" si="13"/>
        <v>14</v>
      </c>
      <c r="AF26" s="15">
        <f t="shared" si="12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153.82488103086328</v>
      </c>
    </row>
    <row r="27" spans="5:52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20.312221231043711</v>
      </c>
      <c r="AE27" s="8">
        <f t="shared" si="13"/>
        <v>15</v>
      </c>
      <c r="AF27" s="15">
        <f t="shared" si="12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157.03108873760129</v>
      </c>
    </row>
    <row r="28" spans="5:52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4"/>
        <v>1.7899626147048828</v>
      </c>
      <c r="AE28" s="8">
        <f>AE27+1</f>
        <v>16</v>
      </c>
      <c r="AF28" s="15">
        <f t="shared" si="12"/>
        <v>9.0810885311999989</v>
      </c>
      <c r="AQ28" s="15">
        <f>MIN(AQ9:AQ27)</f>
        <v>143.67941852242222</v>
      </c>
    </row>
    <row r="29" spans="5:52" x14ac:dyDescent="0.25">
      <c r="V29" s="8">
        <v>13</v>
      </c>
      <c r="W29" s="15">
        <f t="shared" si="14"/>
        <v>1.6522731828045072</v>
      </c>
      <c r="AE29" s="8">
        <f t="shared" si="13"/>
        <v>17</v>
      </c>
      <c r="AF29" s="15">
        <f t="shared" si="12"/>
        <v>8.5469068528941161</v>
      </c>
    </row>
    <row r="30" spans="5:52" x14ac:dyDescent="0.25">
      <c r="V30" s="8">
        <v>14</v>
      </c>
      <c r="W30" s="15">
        <f t="shared" si="14"/>
        <v>1.5342536697470426</v>
      </c>
      <c r="AE30" s="8">
        <f t="shared" si="13"/>
        <v>18</v>
      </c>
      <c r="AF30" s="15">
        <f t="shared" si="12"/>
        <v>8.0720786943999983</v>
      </c>
    </row>
    <row r="31" spans="5:52" x14ac:dyDescent="0.25">
      <c r="V31" s="8">
        <v>15</v>
      </c>
      <c r="W31" s="15">
        <f t="shared" si="14"/>
        <v>1.4319700917639062</v>
      </c>
      <c r="AE31" s="8">
        <f>AE30+1</f>
        <v>19</v>
      </c>
      <c r="AF31" s="15">
        <f t="shared" si="12"/>
        <v>7.6472324473263145</v>
      </c>
    </row>
    <row r="32" spans="5:52" x14ac:dyDescent="0.25">
      <c r="V32" s="8">
        <v>16</v>
      </c>
      <c r="W32" s="15">
        <f t="shared" si="14"/>
        <v>1.3424719610286622</v>
      </c>
    </row>
    <row r="33" spans="22:23" x14ac:dyDescent="0.25">
      <c r="V33" s="8">
        <v>17</v>
      </c>
      <c r="W33" s="15">
        <f t="shared" si="14"/>
        <v>1.2635030221446233</v>
      </c>
    </row>
    <row r="34" spans="22:23" x14ac:dyDescent="0.25">
      <c r="V34" s="8">
        <v>18</v>
      </c>
      <c r="W34" s="15">
        <f t="shared" si="14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dimension ref="A1:K7"/>
  <sheetViews>
    <sheetView workbookViewId="0">
      <selection activeCell="B7" sqref="B7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82</v>
      </c>
      <c r="E1" s="2">
        <v>7.0000000000000007E-2</v>
      </c>
      <c r="G1" s="4" t="s">
        <v>85</v>
      </c>
      <c r="H1" s="2">
        <v>0.5</v>
      </c>
      <c r="J1" s="4" t="s">
        <v>89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83</v>
      </c>
      <c r="E2" s="2">
        <v>0.3</v>
      </c>
      <c r="G2" s="4" t="s">
        <v>86</v>
      </c>
      <c r="H2" s="2">
        <v>2.1000000000000001E-2</v>
      </c>
      <c r="J2" s="4" t="s">
        <v>90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84</v>
      </c>
      <c r="E3" s="21">
        <f>(B4*E1*E2)/(1+B3)</f>
        <v>23.912233333333333</v>
      </c>
      <c r="G3" s="4" t="s">
        <v>87</v>
      </c>
      <c r="H3" s="2">
        <v>0.55000000000000004</v>
      </c>
      <c r="J3" s="20" t="s">
        <v>91</v>
      </c>
      <c r="K3" s="21">
        <f>(B4*K1*K2)/(1+B3)</f>
        <v>79.707444444444434</v>
      </c>
    </row>
    <row r="4" spans="1:11" x14ac:dyDescent="0.25">
      <c r="A4" s="4" t="s">
        <v>81</v>
      </c>
      <c r="B4" s="2">
        <f>'a_r=0.5'!AS2</f>
        <v>1229.7719999999999</v>
      </c>
      <c r="G4" s="20" t="s">
        <v>88</v>
      </c>
      <c r="H4" s="21">
        <f>(B4*H1*H2*H3)/(1+B3)</f>
        <v>6.5758641666666673</v>
      </c>
    </row>
    <row r="5" spans="1:11" x14ac:dyDescent="0.25">
      <c r="A5" s="20" t="s">
        <v>80</v>
      </c>
      <c r="B5" s="21">
        <f>(B4*B1*B2)/((1+B1)*(1+B3))</f>
        <v>102.66766848816027</v>
      </c>
    </row>
    <row r="7" spans="1:11" x14ac:dyDescent="0.25">
      <c r="A7" s="22" t="s">
        <v>92</v>
      </c>
      <c r="B7" s="9">
        <f>B5+E3+H4+K3</f>
        <v>212.86321043260472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2023-04-09T22:18:16Z</dcterms:modified>
</cp:coreProperties>
</file>