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date1904="1" showInkAnnotation="0" autoCompressPictures="0"/>
  <bookViews>
    <workbookView xWindow="28380" yWindow="60" windowWidth="25600" windowHeight="16060" tabRatio="500" activeTab="1"/>
  </bookViews>
  <sheets>
    <sheet name="Sheet1" sheetId="1" r:id="rId1"/>
    <sheet name="BINOMIAL TES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2" l="1"/>
  <c r="J27" i="2"/>
  <c r="J18" i="2"/>
  <c r="C41" i="1"/>
  <c r="C40" i="1"/>
  <c r="G44" i="2"/>
  <c r="D40" i="2"/>
  <c r="D41" i="2"/>
  <c r="E41" i="2"/>
  <c r="D42" i="2"/>
  <c r="D39" i="2"/>
  <c r="C42" i="2"/>
  <c r="B42" i="2"/>
  <c r="B41" i="2"/>
  <c r="C41" i="2"/>
  <c r="C40" i="2"/>
  <c r="B40" i="2"/>
  <c r="C39" i="2"/>
  <c r="B39" i="2"/>
  <c r="D21" i="1"/>
  <c r="C21" i="1"/>
  <c r="D14" i="1"/>
  <c r="C14" i="1"/>
  <c r="D7" i="1"/>
  <c r="C7" i="1"/>
  <c r="G27" i="1"/>
  <c r="F27" i="1"/>
  <c r="G26" i="1"/>
  <c r="F26" i="1"/>
  <c r="G25" i="1"/>
  <c r="F25" i="1"/>
  <c r="G24" i="1"/>
  <c r="F24" i="1"/>
  <c r="G20" i="1"/>
  <c r="F20" i="1"/>
  <c r="G19" i="1"/>
  <c r="F19" i="1"/>
  <c r="G18" i="1"/>
  <c r="F18" i="1"/>
  <c r="G17" i="1"/>
  <c r="F17" i="1"/>
  <c r="G13" i="1"/>
  <c r="F13" i="1"/>
  <c r="G12" i="1"/>
  <c r="F12" i="1"/>
  <c r="G11" i="1"/>
  <c r="F11" i="1"/>
  <c r="G10" i="1"/>
  <c r="F10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<sst xmlns="http://schemas.openxmlformats.org/spreadsheetml/2006/main" count="178" uniqueCount="41">
  <si>
    <t>None</t>
  </si>
  <si>
    <t>Up</t>
  </si>
  <si>
    <t>Down</t>
  </si>
  <si>
    <t>Low Lower limit</t>
  </si>
  <si>
    <t>Low UpperLimit</t>
  </si>
  <si>
    <t>High lower limit</t>
  </si>
  <si>
    <t>High UpperLimit</t>
  </si>
  <si>
    <t>ALL REGIONS</t>
  </si>
  <si>
    <t>LASSEN</t>
  </si>
  <si>
    <t xml:space="preserve">Up </t>
  </si>
  <si>
    <t>Shift Up</t>
  </si>
  <si>
    <t>Shift Down</t>
  </si>
  <si>
    <t>SEQUOIA</t>
  </si>
  <si>
    <t>YOSEMITE</t>
  </si>
  <si>
    <t>Chi-Square</t>
  </si>
  <si>
    <t>Chi-Square</t>
    <phoneticPr fontId="3" type="noConversion"/>
  </si>
  <si>
    <t>Low</t>
    <phoneticPr fontId="3" type="noConversion"/>
  </si>
  <si>
    <t>Lassen</t>
    <phoneticPr fontId="3" type="noConversion"/>
  </si>
  <si>
    <t>high</t>
    <phoneticPr fontId="3" type="noConversion"/>
  </si>
  <si>
    <t>p-value</t>
  </si>
  <si>
    <t>p-value</t>
    <phoneticPr fontId="3" type="noConversion"/>
  </si>
  <si>
    <t>Yosemite</t>
    <phoneticPr fontId="3" type="noConversion"/>
  </si>
  <si>
    <t>Sequoia</t>
    <phoneticPr fontId="3" type="noConversion"/>
  </si>
  <si>
    <t>High</t>
    <phoneticPr fontId="3" type="noConversion"/>
  </si>
  <si>
    <t>ALL</t>
    <phoneticPr fontId="3" type="noConversion"/>
  </si>
  <si>
    <t>lowUpper</t>
    <phoneticPr fontId="3" type="noConversion"/>
  </si>
  <si>
    <t>HighLower</t>
    <phoneticPr fontId="3" type="noConversion"/>
  </si>
  <si>
    <t>low3</t>
    <phoneticPr fontId="3" type="noConversion"/>
  </si>
  <si>
    <t>high3</t>
    <phoneticPr fontId="3" type="noConversion"/>
  </si>
  <si>
    <t>low3</t>
    <phoneticPr fontId="3" type="noConversion"/>
  </si>
  <si>
    <t>high3</t>
    <phoneticPr fontId="3" type="noConversion"/>
  </si>
  <si>
    <t>One-sided binomial up &gt; down</t>
  </si>
  <si>
    <t>Upper</t>
  </si>
  <si>
    <t>Lower</t>
  </si>
  <si>
    <t>High</t>
  </si>
  <si>
    <t>Low</t>
  </si>
  <si>
    <t>Lupp+Hlower</t>
  </si>
  <si>
    <t>Shift</t>
  </si>
  <si>
    <t>% all shifts</t>
  </si>
  <si>
    <t>ALL</t>
  </si>
  <si>
    <t>beecheyi added to make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</si>
</sst>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41"/>
  <sheetViews>
    <sheetView workbookViewId="0">
      <selection activeCell="J25" sqref="J25"/>
    </sheetView>
  </sheetViews>
  <sheetFormatPr baseColWidth="10" defaultRowHeight="13" x14ac:dyDescent="0"/>
  <cols>
    <col min="1" max="1" width="12.7109375" bestFit="1" customWidth="1"/>
    <col min="5" max="5" width="12.7109375" bestFit="1" customWidth="1"/>
    <col min="6" max="7" width="12" bestFit="1" customWidth="1"/>
  </cols>
  <sheetData>
    <row r="1" spans="1:10">
      <c r="A1" t="s">
        <v>8</v>
      </c>
      <c r="E1" t="s">
        <v>8</v>
      </c>
      <c r="H1" t="s">
        <v>15</v>
      </c>
    </row>
    <row r="2" spans="1:10">
      <c r="B2" t="s">
        <v>0</v>
      </c>
      <c r="C2" t="s">
        <v>9</v>
      </c>
      <c r="D2" t="s">
        <v>2</v>
      </c>
      <c r="F2" t="s">
        <v>10</v>
      </c>
      <c r="G2" t="s">
        <v>11</v>
      </c>
      <c r="H2" t="s">
        <v>17</v>
      </c>
      <c r="I2" t="s">
        <v>15</v>
      </c>
      <c r="J2" t="s">
        <v>20</v>
      </c>
    </row>
    <row r="3" spans="1:10">
      <c r="A3" t="s">
        <v>3</v>
      </c>
      <c r="B3">
        <v>6</v>
      </c>
      <c r="C3">
        <v>1</v>
      </c>
      <c r="D3">
        <v>0</v>
      </c>
      <c r="E3" t="s">
        <v>3</v>
      </c>
      <c r="F3" s="1">
        <f>C3/SUM(C3:D4)</f>
        <v>0.2</v>
      </c>
      <c r="G3" s="1">
        <f>D3/SUM(C3:D4)</f>
        <v>0</v>
      </c>
      <c r="H3" t="s">
        <v>16</v>
      </c>
      <c r="I3">
        <v>3.8570000000000002</v>
      </c>
      <c r="J3">
        <v>0.27729999999999999</v>
      </c>
    </row>
    <row r="4" spans="1:10">
      <c r="A4" t="s">
        <v>4</v>
      </c>
      <c r="B4">
        <v>3</v>
      </c>
      <c r="C4">
        <v>3</v>
      </c>
      <c r="D4">
        <v>1</v>
      </c>
      <c r="E4" t="s">
        <v>4</v>
      </c>
      <c r="F4" s="1">
        <f>C4/SUM(C3:D4)</f>
        <v>0.6</v>
      </c>
      <c r="G4" s="1">
        <f>D4/SUM(C3:D4)</f>
        <v>0.2</v>
      </c>
      <c r="H4" t="s">
        <v>18</v>
      </c>
      <c r="I4">
        <v>1</v>
      </c>
      <c r="J4">
        <v>0.80130000000000001</v>
      </c>
    </row>
    <row r="5" spans="1:10">
      <c r="A5" t="s">
        <v>5</v>
      </c>
      <c r="B5">
        <v>10</v>
      </c>
      <c r="C5">
        <v>4</v>
      </c>
      <c r="D5">
        <v>2</v>
      </c>
      <c r="E5" t="s">
        <v>5</v>
      </c>
      <c r="F5" s="1">
        <f>C5/SUM(C5:D6)</f>
        <v>0.36363636363636365</v>
      </c>
      <c r="G5" s="1">
        <f>D5/SUM(C5:D6)</f>
        <v>0.18181818181818182</v>
      </c>
      <c r="H5" t="s">
        <v>25</v>
      </c>
      <c r="I5">
        <v>1</v>
      </c>
      <c r="J5">
        <v>0.31730000000000003</v>
      </c>
    </row>
    <row r="6" spans="1:10">
      <c r="A6" t="s">
        <v>6</v>
      </c>
      <c r="B6">
        <v>11</v>
      </c>
      <c r="C6">
        <v>2</v>
      </c>
      <c r="D6">
        <v>3</v>
      </c>
      <c r="E6" t="s">
        <v>6</v>
      </c>
      <c r="F6" s="1">
        <f>C6/SUM(C5:D6)</f>
        <v>0.18181818181818182</v>
      </c>
      <c r="G6" s="1">
        <f>D6/SUM(C5:D6)</f>
        <v>0.27272727272727271</v>
      </c>
      <c r="H6" t="s">
        <v>26</v>
      </c>
      <c r="I6">
        <v>0.66700000000000004</v>
      </c>
      <c r="J6">
        <v>0.41410000000000002</v>
      </c>
    </row>
    <row r="7" spans="1:10">
      <c r="C7">
        <f>SUM(C3:C6)</f>
        <v>10</v>
      </c>
      <c r="D7">
        <f>SUM(D3:D6)</f>
        <v>6</v>
      </c>
      <c r="H7" t="s">
        <v>29</v>
      </c>
      <c r="I7">
        <v>1.59</v>
      </c>
      <c r="J7">
        <v>0.45150000000000001</v>
      </c>
    </row>
    <row r="8" spans="1:10">
      <c r="A8" t="s">
        <v>13</v>
      </c>
      <c r="E8" t="s">
        <v>13</v>
      </c>
      <c r="H8" t="s">
        <v>30</v>
      </c>
      <c r="I8">
        <v>0.66700000000000004</v>
      </c>
      <c r="J8">
        <v>0.71650000000000003</v>
      </c>
    </row>
    <row r="9" spans="1:10">
      <c r="B9" t="s">
        <v>0</v>
      </c>
      <c r="C9" t="s">
        <v>1</v>
      </c>
      <c r="D9" t="s">
        <v>2</v>
      </c>
      <c r="F9" t="s">
        <v>10</v>
      </c>
      <c r="G9" t="s">
        <v>11</v>
      </c>
      <c r="H9" t="s">
        <v>21</v>
      </c>
      <c r="I9" t="s">
        <v>14</v>
      </c>
      <c r="J9" t="s">
        <v>19</v>
      </c>
    </row>
    <row r="10" spans="1:10">
      <c r="A10" t="s">
        <v>3</v>
      </c>
      <c r="B10">
        <v>9</v>
      </c>
      <c r="C10">
        <v>1</v>
      </c>
      <c r="D10">
        <v>1</v>
      </c>
      <c r="E10" t="s">
        <v>3</v>
      </c>
      <c r="F10" s="1">
        <f>C10/SUM(C10:D11)</f>
        <v>0.14285714285714285</v>
      </c>
      <c r="G10" s="1">
        <f>D10/SUM(C10:D11)</f>
        <v>0.14285714285714285</v>
      </c>
      <c r="H10" t="s">
        <v>16</v>
      </c>
      <c r="I10">
        <v>1.571</v>
      </c>
      <c r="J10">
        <v>0.66590000000000005</v>
      </c>
    </row>
    <row r="11" spans="1:10">
      <c r="A11" t="s">
        <v>4</v>
      </c>
      <c r="B11">
        <v>6</v>
      </c>
      <c r="C11">
        <v>3</v>
      </c>
      <c r="D11">
        <v>2</v>
      </c>
      <c r="E11" t="s">
        <v>4</v>
      </c>
      <c r="F11" s="1">
        <f>C11/SUM(C10:D11)</f>
        <v>0.42857142857142855</v>
      </c>
      <c r="G11" s="1">
        <f>D11/SUM(C10:D11)</f>
        <v>0.2857142857142857</v>
      </c>
      <c r="H11" t="s">
        <v>18</v>
      </c>
      <c r="I11" s="2">
        <v>14.090999999999999</v>
      </c>
      <c r="J11" s="2">
        <v>2.8E-3</v>
      </c>
    </row>
    <row r="12" spans="1:10">
      <c r="A12" t="s">
        <v>5</v>
      </c>
      <c r="B12">
        <v>9</v>
      </c>
      <c r="C12">
        <v>8</v>
      </c>
      <c r="D12">
        <v>1</v>
      </c>
      <c r="E12" t="s">
        <v>5</v>
      </c>
      <c r="F12" s="1">
        <f>C12/SUM(C12:D13)</f>
        <v>0.72727272727272729</v>
      </c>
      <c r="G12" s="1">
        <f>D12/SUM(C12:D13)</f>
        <v>9.0909090909090912E-2</v>
      </c>
      <c r="H12" t="s">
        <v>25</v>
      </c>
      <c r="I12">
        <v>0.2</v>
      </c>
      <c r="J12">
        <v>0.65469999999999995</v>
      </c>
    </row>
    <row r="13" spans="1:10">
      <c r="A13" t="s">
        <v>6</v>
      </c>
      <c r="B13">
        <v>16</v>
      </c>
      <c r="C13">
        <v>0</v>
      </c>
      <c r="D13">
        <v>2</v>
      </c>
      <c r="E13" t="s">
        <v>6</v>
      </c>
      <c r="F13" s="1">
        <f>C13/SUM(C12:D13)</f>
        <v>0</v>
      </c>
      <c r="G13" s="1">
        <f>D13/SUM(C12:D13)</f>
        <v>0.18181818181818182</v>
      </c>
      <c r="H13" t="s">
        <v>26</v>
      </c>
      <c r="I13" s="2">
        <v>5.444</v>
      </c>
      <c r="J13" s="2">
        <v>1.9599999999999999E-2</v>
      </c>
    </row>
    <row r="14" spans="1:10">
      <c r="C14">
        <f>SUM(C10:C13)</f>
        <v>12</v>
      </c>
      <c r="D14">
        <f>SUM(D10:D13)</f>
        <v>6</v>
      </c>
      <c r="H14" t="s">
        <v>29</v>
      </c>
      <c r="I14">
        <v>1</v>
      </c>
      <c r="J14">
        <v>0.60650000000000004</v>
      </c>
    </row>
    <row r="15" spans="1:10">
      <c r="A15" t="s">
        <v>12</v>
      </c>
      <c r="E15" t="s">
        <v>12</v>
      </c>
      <c r="H15" t="s">
        <v>30</v>
      </c>
      <c r="I15" s="3">
        <v>7.8040000000000003</v>
      </c>
      <c r="J15" s="3">
        <v>2.0199999999999999E-2</v>
      </c>
    </row>
    <row r="16" spans="1:10">
      <c r="B16" t="s">
        <v>0</v>
      </c>
      <c r="C16" t="s">
        <v>1</v>
      </c>
      <c r="D16" t="s">
        <v>2</v>
      </c>
      <c r="F16" t="s">
        <v>10</v>
      </c>
      <c r="G16" t="s">
        <v>11</v>
      </c>
      <c r="H16" t="s">
        <v>22</v>
      </c>
      <c r="I16" t="s">
        <v>14</v>
      </c>
      <c r="J16" t="s">
        <v>19</v>
      </c>
    </row>
    <row r="17" spans="1:10">
      <c r="A17" t="s">
        <v>3</v>
      </c>
      <c r="B17">
        <v>9</v>
      </c>
      <c r="C17">
        <v>2</v>
      </c>
      <c r="D17">
        <v>0</v>
      </c>
      <c r="E17" t="s">
        <v>3</v>
      </c>
      <c r="F17" s="1">
        <f>C17/SUM(C17:D18)</f>
        <v>0.2</v>
      </c>
      <c r="G17" s="1">
        <f>D17/SUM(C17:D18)</f>
        <v>0</v>
      </c>
      <c r="H17" t="s">
        <v>16</v>
      </c>
      <c r="I17">
        <v>4.4000000000000004</v>
      </c>
      <c r="J17">
        <v>0.22140000000000001</v>
      </c>
    </row>
    <row r="18" spans="1:10">
      <c r="A18" t="s">
        <v>4</v>
      </c>
      <c r="B18">
        <v>3</v>
      </c>
      <c r="C18">
        <v>4</v>
      </c>
      <c r="D18">
        <v>4</v>
      </c>
      <c r="E18" t="s">
        <v>4</v>
      </c>
      <c r="F18" s="1">
        <f>C18/SUM(C17:D18)</f>
        <v>0.4</v>
      </c>
      <c r="G18" s="1">
        <f>D18/SUM(C17:D18)</f>
        <v>0.4</v>
      </c>
      <c r="H18" t="s">
        <v>23</v>
      </c>
      <c r="I18" s="2">
        <v>14.143000000000001</v>
      </c>
      <c r="J18" s="2">
        <v>2.7000000000000001E-3</v>
      </c>
    </row>
    <row r="19" spans="1:10">
      <c r="A19" t="s">
        <v>5</v>
      </c>
      <c r="B19">
        <v>7</v>
      </c>
      <c r="C19">
        <v>6</v>
      </c>
      <c r="D19">
        <v>0</v>
      </c>
      <c r="E19" t="s">
        <v>5</v>
      </c>
      <c r="F19" s="1">
        <f>C19/SUM(C19:D20)</f>
        <v>0.8571428571428571</v>
      </c>
      <c r="G19" s="1">
        <f>D19/SUM(C19:D20)</f>
        <v>0</v>
      </c>
      <c r="H19" t="s">
        <v>25</v>
      </c>
      <c r="I19">
        <v>0</v>
      </c>
      <c r="J19">
        <v>1</v>
      </c>
    </row>
    <row r="20" spans="1:10">
      <c r="A20" t="s">
        <v>6</v>
      </c>
      <c r="B20">
        <v>12</v>
      </c>
      <c r="C20">
        <v>1</v>
      </c>
      <c r="D20">
        <v>0</v>
      </c>
      <c r="E20" t="s">
        <v>6</v>
      </c>
      <c r="F20" s="1">
        <f>C20/SUM(C19:D20)</f>
        <v>0.14285714285714285</v>
      </c>
      <c r="G20" s="1">
        <f>D20/SUM(C19:D20)</f>
        <v>0</v>
      </c>
      <c r="H20" t="s">
        <v>26</v>
      </c>
      <c r="I20">
        <v>6</v>
      </c>
      <c r="J20">
        <v>1.43E-2</v>
      </c>
    </row>
    <row r="21" spans="1:10">
      <c r="C21">
        <f>SUM(C17:C20)</f>
        <v>13</v>
      </c>
      <c r="D21">
        <f>SUM(D17:D20)</f>
        <v>4</v>
      </c>
      <c r="H21" t="s">
        <v>29</v>
      </c>
      <c r="I21">
        <v>3.9849999999999999</v>
      </c>
      <c r="J21">
        <v>0.13639999999999999</v>
      </c>
    </row>
    <row r="22" spans="1:10">
      <c r="A22" t="s">
        <v>7</v>
      </c>
      <c r="E22" t="s">
        <v>7</v>
      </c>
      <c r="H22" t="s">
        <v>30</v>
      </c>
      <c r="I22" s="3">
        <v>12</v>
      </c>
      <c r="J22" s="3">
        <v>2.5000000000000001E-3</v>
      </c>
    </row>
    <row r="23" spans="1:10">
      <c r="B23" t="s">
        <v>0</v>
      </c>
      <c r="C23" t="s">
        <v>1</v>
      </c>
      <c r="D23" t="s">
        <v>2</v>
      </c>
      <c r="F23" t="s">
        <v>10</v>
      </c>
      <c r="G23" t="s">
        <v>11</v>
      </c>
      <c r="H23" t="s">
        <v>24</v>
      </c>
      <c r="I23" t="s">
        <v>14</v>
      </c>
      <c r="J23" t="s">
        <v>19</v>
      </c>
    </row>
    <row r="24" spans="1:10">
      <c r="A24" t="s">
        <v>3</v>
      </c>
      <c r="B24">
        <v>24</v>
      </c>
      <c r="C24">
        <v>4</v>
      </c>
      <c r="D24">
        <v>1</v>
      </c>
      <c r="E24" t="s">
        <v>3</v>
      </c>
      <c r="F24" s="1">
        <f>C24/SUM(C24:D25)</f>
        <v>0.18181818181818182</v>
      </c>
      <c r="G24" s="1">
        <f>D24/SUM(C24:D25)</f>
        <v>4.5454545454545456E-2</v>
      </c>
      <c r="H24" t="s">
        <v>16</v>
      </c>
      <c r="I24" s="2">
        <v>8.1820000000000004</v>
      </c>
      <c r="J24" s="2">
        <v>4.24E-2</v>
      </c>
    </row>
    <row r="25" spans="1:10">
      <c r="A25" t="s">
        <v>4</v>
      </c>
      <c r="B25">
        <v>12</v>
      </c>
      <c r="C25">
        <v>10</v>
      </c>
      <c r="D25">
        <v>7</v>
      </c>
      <c r="E25" t="s">
        <v>4</v>
      </c>
      <c r="F25" s="1">
        <f>C25/SUM(C24:D25)</f>
        <v>0.45454545454545453</v>
      </c>
      <c r="G25" s="1">
        <f>D25/SUM(C24:D25)</f>
        <v>0.31818181818181818</v>
      </c>
      <c r="H25" t="s">
        <v>23</v>
      </c>
      <c r="I25" s="2">
        <v>21.620999999999999</v>
      </c>
      <c r="J25" s="2">
        <v>1E-4</v>
      </c>
    </row>
    <row r="26" spans="1:10">
      <c r="A26" t="s">
        <v>5</v>
      </c>
      <c r="B26">
        <v>26</v>
      </c>
      <c r="C26">
        <v>18</v>
      </c>
      <c r="D26">
        <v>3</v>
      </c>
      <c r="E26" t="s">
        <v>5</v>
      </c>
      <c r="F26" s="1">
        <f>C26/SUM(C26:D27)</f>
        <v>0.62068965517241381</v>
      </c>
      <c r="G26" s="1">
        <f>D26/SUM(C26:D27)</f>
        <v>0.10344827586206896</v>
      </c>
      <c r="H26" t="s">
        <v>25</v>
      </c>
      <c r="I26">
        <v>0.52900000000000003</v>
      </c>
      <c r="J26">
        <v>0.46689999999999998</v>
      </c>
    </row>
    <row r="27" spans="1:10">
      <c r="A27" t="s">
        <v>6</v>
      </c>
      <c r="B27">
        <v>39</v>
      </c>
      <c r="C27">
        <v>3</v>
      </c>
      <c r="D27">
        <v>5</v>
      </c>
      <c r="E27" t="s">
        <v>6</v>
      </c>
      <c r="F27" s="1">
        <f>C27/SUM(C26:D27)</f>
        <v>0.10344827586206896</v>
      </c>
      <c r="G27" s="1">
        <f>D27/SUM(C26:D27)</f>
        <v>0.17241379310344829</v>
      </c>
      <c r="H27" t="s">
        <v>26</v>
      </c>
      <c r="I27" s="2">
        <v>10.714</v>
      </c>
      <c r="J27" s="2">
        <v>1.1000000000000001E-3</v>
      </c>
    </row>
    <row r="28" spans="1:10">
      <c r="C28">
        <v>35</v>
      </c>
      <c r="D28">
        <v>16</v>
      </c>
      <c r="H28" t="s">
        <v>27</v>
      </c>
      <c r="I28">
        <v>2.5710000000000002</v>
      </c>
      <c r="J28" s="2">
        <v>0.27650000000000002</v>
      </c>
    </row>
    <row r="29" spans="1:10">
      <c r="H29" t="s">
        <v>28</v>
      </c>
      <c r="I29" s="3">
        <v>15.295</v>
      </c>
      <c r="J29" s="3">
        <v>5.0000000000000001E-4</v>
      </c>
    </row>
    <row r="40" spans="3:3">
      <c r="C40">
        <f>14/22</f>
        <v>0.63636363636363635</v>
      </c>
    </row>
    <row r="41" spans="3:3">
      <c r="C41">
        <f>21/29</f>
        <v>0.72413793103448276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I8" sqref="I8"/>
    </sheetView>
  </sheetViews>
  <sheetFormatPr baseColWidth="10" defaultRowHeight="13" x14ac:dyDescent="0"/>
  <cols>
    <col min="1" max="1" width="12.7109375" bestFit="1" customWidth="1"/>
    <col min="2" max="2" width="4.7109375" bestFit="1" customWidth="1"/>
    <col min="3" max="3" width="10.7109375" style="4"/>
  </cols>
  <sheetData>
    <row r="1" spans="1:10">
      <c r="A1" t="s">
        <v>8</v>
      </c>
      <c r="E1" t="s">
        <v>31</v>
      </c>
      <c r="I1" t="s">
        <v>31</v>
      </c>
    </row>
    <row r="2" spans="1:10">
      <c r="B2" t="s">
        <v>0</v>
      </c>
      <c r="C2" s="4" t="s">
        <v>9</v>
      </c>
      <c r="D2" t="s">
        <v>2</v>
      </c>
      <c r="E2" t="s">
        <v>19</v>
      </c>
      <c r="G2" t="s">
        <v>9</v>
      </c>
      <c r="H2" t="s">
        <v>2</v>
      </c>
      <c r="I2" t="s">
        <v>19</v>
      </c>
    </row>
    <row r="3" spans="1:10">
      <c r="A3" t="s">
        <v>3</v>
      </c>
      <c r="B3">
        <v>6</v>
      </c>
      <c r="C3" s="4">
        <v>1</v>
      </c>
      <c r="D3">
        <v>0</v>
      </c>
      <c r="E3">
        <v>0.5</v>
      </c>
      <c r="F3" t="s">
        <v>32</v>
      </c>
      <c r="G3">
        <v>5</v>
      </c>
      <c r="H3">
        <v>4</v>
      </c>
      <c r="I3">
        <v>0.5</v>
      </c>
    </row>
    <row r="4" spans="1:10">
      <c r="A4" t="s">
        <v>4</v>
      </c>
      <c r="B4">
        <v>3</v>
      </c>
      <c r="C4" s="4">
        <v>3</v>
      </c>
      <c r="D4">
        <v>1</v>
      </c>
      <c r="E4">
        <v>0.3125</v>
      </c>
      <c r="F4" t="s">
        <v>33</v>
      </c>
      <c r="G4">
        <v>5</v>
      </c>
      <c r="H4">
        <v>2</v>
      </c>
      <c r="I4">
        <v>0.2266</v>
      </c>
    </row>
    <row r="5" spans="1:10">
      <c r="A5" t="s">
        <v>5</v>
      </c>
      <c r="B5">
        <v>10</v>
      </c>
      <c r="C5" s="4">
        <v>4</v>
      </c>
      <c r="D5">
        <v>2</v>
      </c>
      <c r="E5">
        <v>0.34370000000000001</v>
      </c>
      <c r="F5" t="s">
        <v>34</v>
      </c>
      <c r="G5">
        <v>6</v>
      </c>
      <c r="H5">
        <v>5</v>
      </c>
      <c r="I5">
        <v>0.5</v>
      </c>
    </row>
    <row r="6" spans="1:10">
      <c r="A6" t="s">
        <v>6</v>
      </c>
      <c r="B6">
        <v>11</v>
      </c>
      <c r="C6" s="4">
        <v>2</v>
      </c>
      <c r="D6">
        <v>3</v>
      </c>
      <c r="E6">
        <v>0.8125</v>
      </c>
      <c r="F6" t="s">
        <v>35</v>
      </c>
      <c r="G6">
        <v>4</v>
      </c>
      <c r="H6">
        <v>1</v>
      </c>
      <c r="I6">
        <v>0.1875</v>
      </c>
    </row>
    <row r="7" spans="1:10">
      <c r="C7" s="4">
        <v>10</v>
      </c>
      <c r="D7">
        <v>6</v>
      </c>
      <c r="E7">
        <v>0.22720000000000001</v>
      </c>
      <c r="F7" t="s">
        <v>36</v>
      </c>
      <c r="G7">
        <v>7</v>
      </c>
      <c r="H7">
        <v>3</v>
      </c>
      <c r="I7">
        <v>0.1719</v>
      </c>
    </row>
    <row r="8" spans="1:10">
      <c r="F8" t="s">
        <v>39</v>
      </c>
      <c r="G8">
        <v>11</v>
      </c>
      <c r="H8">
        <v>6</v>
      </c>
      <c r="I8">
        <v>0.16619999999999999</v>
      </c>
      <c r="J8">
        <f>11/17</f>
        <v>0.6470588235294118</v>
      </c>
    </row>
    <row r="9" spans="1:10">
      <c r="G9" t="s">
        <v>40</v>
      </c>
    </row>
    <row r="11" spans="1:10">
      <c r="A11" t="s">
        <v>13</v>
      </c>
    </row>
    <row r="12" spans="1:10">
      <c r="B12" t="s">
        <v>0</v>
      </c>
      <c r="C12" s="4" t="s">
        <v>1</v>
      </c>
      <c r="D12" t="s">
        <v>2</v>
      </c>
      <c r="E12" t="s">
        <v>19</v>
      </c>
      <c r="G12" t="s">
        <v>9</v>
      </c>
      <c r="H12" t="s">
        <v>2</v>
      </c>
      <c r="I12" t="s">
        <v>19</v>
      </c>
    </row>
    <row r="13" spans="1:10">
      <c r="A13" t="s">
        <v>3</v>
      </c>
      <c r="B13">
        <v>9</v>
      </c>
      <c r="C13" s="4">
        <v>1</v>
      </c>
      <c r="D13">
        <v>1</v>
      </c>
      <c r="E13">
        <v>0.75</v>
      </c>
      <c r="F13" t="s">
        <v>32</v>
      </c>
      <c r="G13">
        <v>3</v>
      </c>
      <c r="H13">
        <v>4</v>
      </c>
      <c r="I13">
        <v>0.5</v>
      </c>
    </row>
    <row r="14" spans="1:10">
      <c r="A14" t="s">
        <v>4</v>
      </c>
      <c r="B14">
        <v>6</v>
      </c>
      <c r="C14" s="4">
        <v>3</v>
      </c>
      <c r="D14">
        <v>2</v>
      </c>
      <c r="E14">
        <v>0.5</v>
      </c>
      <c r="F14" t="s">
        <v>33</v>
      </c>
      <c r="G14" s="3">
        <v>9</v>
      </c>
      <c r="H14" s="3">
        <v>2</v>
      </c>
      <c r="I14" s="3">
        <v>3.2710000000000003E-2</v>
      </c>
    </row>
    <row r="15" spans="1:10">
      <c r="A15" t="s">
        <v>5</v>
      </c>
      <c r="B15">
        <v>9</v>
      </c>
      <c r="C15" s="3">
        <v>8</v>
      </c>
      <c r="D15" s="3">
        <v>1</v>
      </c>
      <c r="E15" s="3">
        <v>1.9529999999999999E-2</v>
      </c>
      <c r="F15" t="s">
        <v>34</v>
      </c>
      <c r="G15" s="4">
        <v>8</v>
      </c>
      <c r="H15">
        <v>3</v>
      </c>
      <c r="I15">
        <v>0.1133</v>
      </c>
    </row>
    <row r="16" spans="1:10">
      <c r="A16" t="s">
        <v>6</v>
      </c>
      <c r="B16">
        <v>16</v>
      </c>
      <c r="C16" s="4">
        <v>0</v>
      </c>
      <c r="D16">
        <v>2</v>
      </c>
      <c r="E16">
        <v>1</v>
      </c>
      <c r="F16" t="s">
        <v>35</v>
      </c>
      <c r="G16">
        <v>4</v>
      </c>
      <c r="H16">
        <v>3</v>
      </c>
      <c r="I16">
        <v>0.5</v>
      </c>
    </row>
    <row r="17" spans="1:10">
      <c r="C17" s="4">
        <v>12</v>
      </c>
      <c r="D17">
        <v>6</v>
      </c>
      <c r="E17">
        <v>0.11890000000000001</v>
      </c>
      <c r="F17" t="s">
        <v>36</v>
      </c>
      <c r="G17" s="3">
        <v>11</v>
      </c>
      <c r="H17" s="3">
        <v>3</v>
      </c>
      <c r="I17" s="3">
        <v>2.869E-2</v>
      </c>
    </row>
    <row r="18" spans="1:10">
      <c r="F18" t="s">
        <v>39</v>
      </c>
      <c r="G18">
        <v>12</v>
      </c>
      <c r="H18">
        <v>6</v>
      </c>
      <c r="I18">
        <v>0.11890000000000001</v>
      </c>
      <c r="J18">
        <f>12/18</f>
        <v>0.66666666666666663</v>
      </c>
    </row>
    <row r="20" spans="1:10">
      <c r="A20" t="s">
        <v>12</v>
      </c>
    </row>
    <row r="21" spans="1:10">
      <c r="B21" t="s">
        <v>0</v>
      </c>
      <c r="C21" s="4" t="s">
        <v>1</v>
      </c>
      <c r="D21" t="s">
        <v>2</v>
      </c>
      <c r="E21" t="s">
        <v>19</v>
      </c>
      <c r="G21" t="s">
        <v>9</v>
      </c>
      <c r="H21" t="s">
        <v>2</v>
      </c>
      <c r="I21" t="s">
        <v>19</v>
      </c>
    </row>
    <row r="22" spans="1:10">
      <c r="A22" t="s">
        <v>3</v>
      </c>
      <c r="B22">
        <v>9</v>
      </c>
      <c r="C22" s="4">
        <v>2</v>
      </c>
      <c r="D22">
        <v>0</v>
      </c>
      <c r="E22">
        <v>0.25</v>
      </c>
      <c r="F22" t="s">
        <v>32</v>
      </c>
      <c r="G22">
        <v>5</v>
      </c>
      <c r="H22">
        <v>4</v>
      </c>
      <c r="I22">
        <v>0.5</v>
      </c>
    </row>
    <row r="23" spans="1:10">
      <c r="A23" t="s">
        <v>4</v>
      </c>
      <c r="B23">
        <v>3</v>
      </c>
      <c r="C23" s="4">
        <v>4</v>
      </c>
      <c r="D23">
        <v>4</v>
      </c>
      <c r="E23">
        <v>0.63670000000000004</v>
      </c>
      <c r="F23" t="s">
        <v>33</v>
      </c>
      <c r="G23" s="3">
        <v>8</v>
      </c>
      <c r="H23" s="3">
        <v>0</v>
      </c>
      <c r="I23" s="3">
        <v>3.9060000000000002E-3</v>
      </c>
    </row>
    <row r="24" spans="1:10">
      <c r="A24" t="s">
        <v>5</v>
      </c>
      <c r="B24">
        <v>7</v>
      </c>
      <c r="C24" s="3">
        <v>6</v>
      </c>
      <c r="D24" s="3">
        <v>0</v>
      </c>
      <c r="E24" s="3">
        <v>1.5630000000000002E-2</v>
      </c>
      <c r="F24" t="s">
        <v>34</v>
      </c>
      <c r="G24" s="3">
        <v>7</v>
      </c>
      <c r="H24" s="3">
        <v>0</v>
      </c>
      <c r="I24" s="3">
        <v>7.8130000000000005E-3</v>
      </c>
    </row>
    <row r="25" spans="1:10">
      <c r="A25" t="s">
        <v>6</v>
      </c>
      <c r="B25">
        <v>12</v>
      </c>
      <c r="C25" s="4">
        <v>1</v>
      </c>
      <c r="D25">
        <v>0</v>
      </c>
      <c r="E25">
        <v>0.5</v>
      </c>
      <c r="F25" t="s">
        <v>35</v>
      </c>
      <c r="G25">
        <v>6</v>
      </c>
      <c r="H25">
        <v>4</v>
      </c>
      <c r="I25">
        <v>0.377</v>
      </c>
    </row>
    <row r="26" spans="1:10">
      <c r="C26" s="3">
        <v>13</v>
      </c>
      <c r="D26" s="3">
        <v>4</v>
      </c>
      <c r="E26" s="3">
        <v>2.452E-2</v>
      </c>
      <c r="F26" t="s">
        <v>36</v>
      </c>
      <c r="G26" s="3">
        <v>10</v>
      </c>
      <c r="H26" s="3">
        <v>4</v>
      </c>
      <c r="I26" s="3">
        <v>8.9779999999999999E-2</v>
      </c>
    </row>
    <row r="27" spans="1:10">
      <c r="F27" t="s">
        <v>39</v>
      </c>
      <c r="G27" s="3">
        <v>13</v>
      </c>
      <c r="H27" s="3">
        <v>4</v>
      </c>
      <c r="I27" s="3">
        <v>2.452E-2</v>
      </c>
      <c r="J27">
        <f>13/17</f>
        <v>0.76470588235294112</v>
      </c>
    </row>
    <row r="29" spans="1:10">
      <c r="A29" t="s">
        <v>7</v>
      </c>
    </row>
    <row r="30" spans="1:10">
      <c r="B30" t="s">
        <v>0</v>
      </c>
      <c r="C30" s="4" t="s">
        <v>1</v>
      </c>
      <c r="D30" t="s">
        <v>2</v>
      </c>
      <c r="E30" t="s">
        <v>19</v>
      </c>
      <c r="G30" t="s">
        <v>9</v>
      </c>
      <c r="H30" t="s">
        <v>2</v>
      </c>
      <c r="I30" t="s">
        <v>19</v>
      </c>
    </row>
    <row r="31" spans="1:10">
      <c r="A31" t="s">
        <v>3</v>
      </c>
      <c r="B31">
        <v>24</v>
      </c>
      <c r="C31" s="4">
        <v>4</v>
      </c>
      <c r="D31">
        <v>1</v>
      </c>
      <c r="E31">
        <v>0.1875</v>
      </c>
      <c r="F31" t="s">
        <v>32</v>
      </c>
      <c r="G31">
        <v>13</v>
      </c>
      <c r="H31">
        <v>12</v>
      </c>
      <c r="I31">
        <v>0.5</v>
      </c>
    </row>
    <row r="32" spans="1:10">
      <c r="A32" t="s">
        <v>4</v>
      </c>
      <c r="B32">
        <v>12</v>
      </c>
      <c r="C32" s="4">
        <v>10</v>
      </c>
      <c r="D32">
        <v>7</v>
      </c>
      <c r="E32">
        <v>0.3145</v>
      </c>
      <c r="F32" t="s">
        <v>33</v>
      </c>
      <c r="G32">
        <v>22</v>
      </c>
      <c r="H32">
        <v>4</v>
      </c>
      <c r="I32">
        <v>2.6679999999999998E-4</v>
      </c>
    </row>
    <row r="33" spans="1:9">
      <c r="A33" t="s">
        <v>5</v>
      </c>
      <c r="B33">
        <v>26</v>
      </c>
      <c r="C33" s="4">
        <v>18</v>
      </c>
      <c r="D33">
        <v>3</v>
      </c>
      <c r="E33">
        <v>7.448E-4</v>
      </c>
      <c r="F33" t="s">
        <v>34</v>
      </c>
      <c r="G33">
        <v>21</v>
      </c>
      <c r="H33">
        <v>8</v>
      </c>
      <c r="I33">
        <v>1.206E-2</v>
      </c>
    </row>
    <row r="34" spans="1:9">
      <c r="A34" t="s">
        <v>6</v>
      </c>
      <c r="B34">
        <v>39</v>
      </c>
      <c r="C34" s="4">
        <v>3</v>
      </c>
      <c r="D34">
        <v>5</v>
      </c>
      <c r="E34">
        <v>0.85550000000000004</v>
      </c>
      <c r="F34" t="s">
        <v>35</v>
      </c>
      <c r="G34">
        <v>14</v>
      </c>
      <c r="H34">
        <v>8</v>
      </c>
      <c r="I34">
        <v>0.1431</v>
      </c>
    </row>
    <row r="35" spans="1:9">
      <c r="C35" s="3">
        <v>35</v>
      </c>
      <c r="D35" s="3">
        <v>16</v>
      </c>
      <c r="E35" s="3">
        <v>5.4869999999999997E-3</v>
      </c>
      <c r="F35" t="s">
        <v>36</v>
      </c>
      <c r="G35">
        <v>28</v>
      </c>
      <c r="H35">
        <v>10</v>
      </c>
      <c r="I35">
        <v>2.5490000000000001E-3</v>
      </c>
    </row>
    <row r="38" spans="1:9">
      <c r="B38" t="s">
        <v>0</v>
      </c>
      <c r="C38" s="4" t="s">
        <v>37</v>
      </c>
      <c r="D38" t="s">
        <v>38</v>
      </c>
    </row>
    <row r="39" spans="1:9">
      <c r="A39" t="s">
        <v>3</v>
      </c>
      <c r="B39">
        <f>24/29</f>
        <v>0.82758620689655171</v>
      </c>
      <c r="C39" s="4">
        <f>5/29</f>
        <v>0.17241379310344829</v>
      </c>
      <c r="D39">
        <f>5/51</f>
        <v>9.8039215686274508E-2</v>
      </c>
    </row>
    <row r="40" spans="1:9">
      <c r="A40" t="s">
        <v>4</v>
      </c>
      <c r="B40">
        <f>12/29</f>
        <v>0.41379310344827586</v>
      </c>
      <c r="C40" s="4">
        <f>17/29</f>
        <v>0.58620689655172409</v>
      </c>
      <c r="D40">
        <f>17/51</f>
        <v>0.33333333333333331</v>
      </c>
    </row>
    <row r="41" spans="1:9">
      <c r="A41" t="s">
        <v>5</v>
      </c>
      <c r="B41">
        <f>26/47</f>
        <v>0.55319148936170215</v>
      </c>
      <c r="C41" s="4">
        <f>21/47</f>
        <v>0.44680851063829785</v>
      </c>
      <c r="D41">
        <f>21/51</f>
        <v>0.41176470588235292</v>
      </c>
      <c r="E41">
        <f>SUM(D40:D41)</f>
        <v>0.74509803921568629</v>
      </c>
    </row>
    <row r="42" spans="1:9">
      <c r="A42" t="s">
        <v>6</v>
      </c>
      <c r="B42">
        <f>39/47</f>
        <v>0.82978723404255317</v>
      </c>
      <c r="C42" s="4">
        <f>8/47</f>
        <v>0.1702127659574468</v>
      </c>
      <c r="D42">
        <f>8/51</f>
        <v>0.15686274509803921</v>
      </c>
    </row>
    <row r="44" spans="1:9">
      <c r="G44">
        <f>36/52</f>
        <v>0.69230769230769229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BINOMIAL TEST</vt:lpstr>
    </vt:vector>
  </TitlesOfParts>
  <Company>University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Rowe</dc:creator>
  <cp:lastModifiedBy>MV Sciences</cp:lastModifiedBy>
  <dcterms:created xsi:type="dcterms:W3CDTF">2012-04-09T07:37:28Z</dcterms:created>
  <dcterms:modified xsi:type="dcterms:W3CDTF">2012-08-03T07:34:35Z</dcterms:modified>
</cp:coreProperties>
</file>