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mal\AoDS_all_machine_learning\Logistic Regression Basics\"/>
    </mc:Choice>
  </mc:AlternateContent>
  <xr:revisionPtr revIDLastSave="0" documentId="13_ncr:1_{014C085E-668F-4E88-81D5-FEEC58AF56E4}" xr6:coauthVersionLast="47" xr6:coauthVersionMax="47" xr10:uidLastSave="{00000000-0000-0000-0000-000000000000}"/>
  <bookViews>
    <workbookView xWindow="-108" yWindow="-108" windowWidth="23256" windowHeight="12456" xr2:uid="{5BC05BF1-237F-4647-8728-2652F054D67F}"/>
  </bookViews>
  <sheets>
    <sheet name="Logistic Regression" sheetId="1" r:id="rId1"/>
  </sheets>
  <definedNames>
    <definedName name="solver_adj" localSheetId="0" hidden="1">'Logistic Regression'!$O$2:$P$2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'Logistic Regression'!$M$21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1" i="1" l="1"/>
  <c r="R13" i="1"/>
  <c r="R12" i="1"/>
  <c r="O13" i="1"/>
  <c r="M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G2" i="1"/>
  <c r="C3" i="1"/>
  <c r="D3" i="1" s="1"/>
  <c r="E3" i="1" s="1"/>
  <c r="C4" i="1"/>
  <c r="D4" i="1" s="1"/>
  <c r="E4" i="1" s="1"/>
  <c r="F4" i="1" s="1"/>
  <c r="G4" i="1" s="1"/>
  <c r="H4" i="1" s="1"/>
  <c r="C5" i="1"/>
  <c r="D5" i="1" s="1"/>
  <c r="E5" i="1" s="1"/>
  <c r="F5" i="1" s="1"/>
  <c r="G5" i="1" s="1"/>
  <c r="H5" i="1" s="1"/>
  <c r="C6" i="1"/>
  <c r="D6" i="1" s="1"/>
  <c r="E6" i="1" s="1"/>
  <c r="F6" i="1" s="1"/>
  <c r="G6" i="1" s="1"/>
  <c r="H6" i="1" s="1"/>
  <c r="C7" i="1"/>
  <c r="D7" i="1" s="1"/>
  <c r="E7" i="1" s="1"/>
  <c r="C8" i="1"/>
  <c r="D8" i="1" s="1"/>
  <c r="E8" i="1" s="1"/>
  <c r="F8" i="1" s="1"/>
  <c r="G8" i="1" s="1"/>
  <c r="H8" i="1" s="1"/>
  <c r="C9" i="1"/>
  <c r="D9" i="1" s="1"/>
  <c r="E9" i="1" s="1"/>
  <c r="C10" i="1"/>
  <c r="D10" i="1" s="1"/>
  <c r="E10" i="1" s="1"/>
  <c r="F10" i="1" s="1"/>
  <c r="G10" i="1" s="1"/>
  <c r="H10" i="1" s="1"/>
  <c r="C11" i="1"/>
  <c r="D11" i="1" s="1"/>
  <c r="E11" i="1" s="1"/>
  <c r="C12" i="1"/>
  <c r="D12" i="1" s="1"/>
  <c r="E12" i="1" s="1"/>
  <c r="C13" i="1"/>
  <c r="D13" i="1" s="1"/>
  <c r="E13" i="1" s="1"/>
  <c r="F13" i="1" s="1"/>
  <c r="G13" i="1" s="1"/>
  <c r="H13" i="1" s="1"/>
  <c r="C14" i="1"/>
  <c r="D14" i="1" s="1"/>
  <c r="E14" i="1" s="1"/>
  <c r="F14" i="1" s="1"/>
  <c r="G14" i="1" s="1"/>
  <c r="H14" i="1" s="1"/>
  <c r="C15" i="1"/>
  <c r="D15" i="1" s="1"/>
  <c r="E15" i="1" s="1"/>
  <c r="C16" i="1"/>
  <c r="D16" i="1" s="1"/>
  <c r="E16" i="1" s="1"/>
  <c r="C17" i="1"/>
  <c r="D17" i="1" s="1"/>
  <c r="E17" i="1" s="1"/>
  <c r="C18" i="1"/>
  <c r="D18" i="1" s="1"/>
  <c r="E18" i="1" s="1"/>
  <c r="C19" i="1"/>
  <c r="D19" i="1" s="1"/>
  <c r="E19" i="1" s="1"/>
  <c r="C20" i="1"/>
  <c r="D20" i="1" s="1"/>
  <c r="E20" i="1" s="1"/>
  <c r="C21" i="1"/>
  <c r="D21" i="1" s="1"/>
  <c r="E21" i="1" s="1"/>
  <c r="C2" i="1"/>
  <c r="D2" i="1" s="1"/>
  <c r="E2" i="1" s="1"/>
  <c r="F2" i="1" s="1"/>
  <c r="H2" i="1" l="1"/>
  <c r="F18" i="1"/>
  <c r="G18" i="1" s="1"/>
  <c r="H18" i="1" s="1"/>
  <c r="J13" i="1"/>
  <c r="K13" i="1" s="1"/>
  <c r="J5" i="1"/>
  <c r="K5" i="1" s="1"/>
  <c r="F9" i="1"/>
  <c r="G9" i="1" s="1"/>
  <c r="H9" i="1" s="1"/>
  <c r="F3" i="1"/>
  <c r="G3" i="1" s="1"/>
  <c r="H3" i="1" s="1"/>
  <c r="F11" i="1"/>
  <c r="G11" i="1" s="1"/>
  <c r="H11" i="1" s="1"/>
  <c r="J4" i="1"/>
  <c r="K4" i="1" s="1"/>
  <c r="J10" i="1"/>
  <c r="K10" i="1" s="1"/>
  <c r="J8" i="1"/>
  <c r="K8" i="1" s="1"/>
  <c r="J2" i="1"/>
  <c r="K2" i="1" s="1"/>
  <c r="J14" i="1"/>
  <c r="K14" i="1" s="1"/>
  <c r="J6" i="1"/>
  <c r="K6" i="1" s="1"/>
  <c r="F19" i="1"/>
  <c r="J19" i="1" s="1"/>
  <c r="K19" i="1" s="1"/>
  <c r="G19" i="1"/>
  <c r="H19" i="1" s="1"/>
  <c r="G15" i="1"/>
  <c r="H15" i="1" s="1"/>
  <c r="F15" i="1"/>
  <c r="J15" i="1" s="1"/>
  <c r="K15" i="1" s="1"/>
  <c r="G7" i="1"/>
  <c r="H7" i="1" s="1"/>
  <c r="F7" i="1"/>
  <c r="J7" i="1" s="1"/>
  <c r="K7" i="1" s="1"/>
  <c r="G17" i="1"/>
  <c r="H17" i="1" s="1"/>
  <c r="F17" i="1"/>
  <c r="J17" i="1" s="1"/>
  <c r="K17" i="1" s="1"/>
  <c r="F21" i="1"/>
  <c r="J21" i="1" s="1"/>
  <c r="K21" i="1" s="1"/>
  <c r="G21" i="1"/>
  <c r="H21" i="1" s="1"/>
  <c r="F20" i="1"/>
  <c r="J20" i="1" s="1"/>
  <c r="K20" i="1" s="1"/>
  <c r="G20" i="1"/>
  <c r="H20" i="1" s="1"/>
  <c r="F12" i="1"/>
  <c r="J12" i="1" s="1"/>
  <c r="K12" i="1" s="1"/>
  <c r="G12" i="1"/>
  <c r="H12" i="1" s="1"/>
  <c r="G16" i="1"/>
  <c r="H16" i="1" s="1"/>
  <c r="F16" i="1"/>
  <c r="J16" i="1" s="1"/>
  <c r="K16" i="1" s="1"/>
  <c r="J18" i="1" l="1"/>
  <c r="K18" i="1" s="1"/>
  <c r="J9" i="1"/>
  <c r="K9" i="1" s="1"/>
  <c r="J3" i="1"/>
  <c r="K3" i="1" s="1"/>
  <c r="J11" i="1"/>
  <c r="K11" i="1" s="1"/>
</calcChain>
</file>

<file path=xl/sharedStrings.xml><?xml version="1.0" encoding="utf-8"?>
<sst xmlns="http://schemas.openxmlformats.org/spreadsheetml/2006/main" count="26" uniqueCount="26">
  <si>
    <t>x</t>
  </si>
  <si>
    <t>y</t>
  </si>
  <si>
    <t>z</t>
  </si>
  <si>
    <t>b0</t>
  </si>
  <si>
    <t>b1</t>
  </si>
  <si>
    <t>exp(-z)</t>
  </si>
  <si>
    <t>p</t>
  </si>
  <si>
    <t>1-p</t>
  </si>
  <si>
    <t>liklihood</t>
  </si>
  <si>
    <t>odds</t>
  </si>
  <si>
    <t>log liklihood</t>
  </si>
  <si>
    <t>log odds</t>
  </si>
  <si>
    <t>yhat</t>
  </si>
  <si>
    <t>logloss</t>
  </si>
  <si>
    <t>Prediction</t>
  </si>
  <si>
    <t>TN</t>
  </si>
  <si>
    <t>FN</t>
  </si>
  <si>
    <t>FP</t>
  </si>
  <si>
    <t>Correct</t>
  </si>
  <si>
    <t>Incorrect</t>
  </si>
  <si>
    <t>ACC</t>
  </si>
  <si>
    <t>Precision</t>
  </si>
  <si>
    <t>Recall</t>
  </si>
  <si>
    <t>F1-score</t>
  </si>
  <si>
    <t>TP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</si>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</sst>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'Logistic Regression'!$E$1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'Logistic Regression'!$A$2:$A$21</c:f>
              <c:numCache>
                <c:formatCode>General</c:formatCode>
                <c:ptCount val="20"/>
                <c:pt idx="0">
                  <c:v>142</c:v>
                </c:pt>
                <c:pt idx="1">
                  <c:v>149</c:v>
                </c:pt>
                <c:pt idx="2">
                  <c:v>156</c:v>
                </c:pt>
                <c:pt idx="3">
                  <c:v>162</c:v>
                </c:pt>
                <c:pt idx="4">
                  <c:v>170</c:v>
                </c:pt>
                <c:pt idx="5">
                  <c:v>179</c:v>
                </c:pt>
                <c:pt idx="6">
                  <c:v>188</c:v>
                </c:pt>
                <c:pt idx="7">
                  <c:v>196</c:v>
                </c:pt>
                <c:pt idx="8">
                  <c:v>204</c:v>
                </c:pt>
                <c:pt idx="9">
                  <c:v>211</c:v>
                </c:pt>
                <c:pt idx="10">
                  <c:v>219</c:v>
                </c:pt>
                <c:pt idx="11">
                  <c:v>226</c:v>
                </c:pt>
                <c:pt idx="12">
                  <c:v>235</c:v>
                </c:pt>
                <c:pt idx="13">
                  <c:v>244</c:v>
                </c:pt>
                <c:pt idx="14">
                  <c:v>255</c:v>
                </c:pt>
                <c:pt idx="15">
                  <c:v>267</c:v>
                </c:pt>
                <c:pt idx="16">
                  <c:v>278</c:v>
                </c:pt>
                <c:pt idx="17">
                  <c:v>286</c:v>
                </c:pt>
                <c:pt idx="18">
                  <c:v>295</c:v>
                </c:pt>
                <c:pt idx="19">
                  <c:v>307</c:v>
                </c:pt>
              </c:numCache>
            </c:numRef>
          </c:xVal>
          <c:yVal>
            <c:numRef>
              <c:f>'Logistic Regression'!$E$2:$E$21</c:f>
              <c:numCache>
                <c:formatCode>General</c:formatCode>
                <c:ptCount val="20"/>
                <c:pt idx="0">
                  <c:v>3.5574540341528627E-2</c:v>
                </c:pt>
                <c:pt idx="1">
                  <c:v>4.5009906352437928E-2</c:v>
                </c:pt>
                <c:pt idx="2">
                  <c:v>5.6800408486338272E-2</c:v>
                </c:pt>
                <c:pt idx="3">
                  <c:v>6.916014883676895E-2</c:v>
                </c:pt>
                <c:pt idx="4">
                  <c:v>8.9515386352159276E-2</c:v>
                </c:pt>
                <c:pt idx="5">
                  <c:v>0.11873559976180662</c:v>
                </c:pt>
                <c:pt idx="6">
                  <c:v>0.15586126513196247</c:v>
                </c:pt>
                <c:pt idx="7">
                  <c:v>0.19635164944249645</c:v>
                </c:pt>
                <c:pt idx="8">
                  <c:v>0.24431640050752673</c:v>
                </c:pt>
                <c:pt idx="9">
                  <c:v>0.29233411333575532</c:v>
                </c:pt>
                <c:pt idx="10">
                  <c:v>0.35343394859907423</c:v>
                </c:pt>
                <c:pt idx="11">
                  <c:v>0.41122713465263966</c:v>
                </c:pt>
                <c:pt idx="12">
                  <c:v>0.48905504118899662</c:v>
                </c:pt>
                <c:pt idx="13">
                  <c:v>0.56741720944983076</c:v>
                </c:pt>
                <c:pt idx="14">
                  <c:v>0.65846316829376461</c:v>
                </c:pt>
                <c:pt idx="15">
                  <c:v>0.74584945630396515</c:v>
                </c:pt>
                <c:pt idx="16">
                  <c:v>0.81179696853480843</c:v>
                </c:pt>
                <c:pt idx="17">
                  <c:v>0.85091871232623506</c:v>
                </c:pt>
                <c:pt idx="18">
                  <c:v>0.88664627170128785</c:v>
                </c:pt>
                <c:pt idx="19">
                  <c:v>0.92251911081112492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FC-41CD-9C5A-E17032D37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777592"/>
        <c:axId val="478782512"/>
      </c:scatterChart>
      <c:valAx>
        <c:axId val="478777592"/>
        <c:scaling>
          <c:orientation val="minMax"/>
          <c:min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82512"/>
        <c:crosses val="autoZero"/>
        <c:crossBetween val="midCat"/>
      </c:valAx>
      <c:valAx>
        <c:axId val="4787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77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525780</xdr:colOff>
      <xdr:row>13</xdr:row>
      <xdr:rowOff>34290</xdr:rowOff>
    </xdr:from>
    <xdr:to>
      <xdr:col>22</xdr:col>
      <xdr:colOff>220980</xdr:colOff>
      <xdr:row>28</xdr:row>
      <xdr:rowOff>34290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B88525-D6F7-488A-9F80-5F0560618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B3A53-2E5A-4AAC-A913-98D031A29DDF}">
  <dimension ref="A1:R21"/>
  <sheetViews>
    <sheetView tabSelected="1" workbookViewId="0">
      <selection sqref="A1:B21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10</v>
      </c>
      <c r="I1" t="s">
        <v>12</v>
      </c>
      <c r="J1" t="s">
        <v>9</v>
      </c>
      <c r="K1" t="s">
        <v>11</v>
      </c>
      <c r="O1" t="s">
        <v>3</v>
      </c>
      <c r="P1" t="s">
        <v>4</v>
      </c>
    </row>
    <row r="2" spans="1:18" x14ac:dyDescent="0.3">
      <c r="A2">
        <v>142</v>
      </c>
      <c r="B2">
        <v>0</v>
      </c>
      <c r="C2">
        <f>O$2+P$2*A2</f>
        <v>-3.2999023223745017</v>
      </c>
      <c r="D2">
        <f>EXP(-C2)</f>
        <v>27.109990751802652</v>
      </c>
      <c r="E2">
        <f>1/(1+D2)</f>
        <v>3.5574540341528627E-2</v>
      </c>
      <c r="F2">
        <f>1-E2</f>
        <v>0.96442545965847137</v>
      </c>
      <c r="G2">
        <f>IF(B2=1,E2,F2)</f>
        <v>0.96442545965847137</v>
      </c>
      <c r="H2">
        <f>LN(G2)</f>
        <v>-3.6222733543623334E-2</v>
      </c>
      <c r="I2">
        <f>ROUND(E2,0)</f>
        <v>0</v>
      </c>
      <c r="J2">
        <f>E2/F2</f>
        <v>3.6886770237407995E-2</v>
      </c>
      <c r="K2">
        <f>LN(J2)</f>
        <v>-3.2999023223745017</v>
      </c>
      <c r="O2" s="1">
        <v>-8.2716055474517596</v>
      </c>
      <c r="P2" s="1">
        <v>3.5011994542797589E-2</v>
      </c>
    </row>
    <row r="3" spans="1:18" x14ac:dyDescent="0.3">
      <c r="A3">
        <v>149</v>
      </c>
      <c r="B3">
        <v>0</v>
      </c>
      <c r="C3">
        <f t="shared" ref="C3:C21" si="0">O$2+P$2*A3</f>
        <v>-3.0548183605749184</v>
      </c>
      <c r="D3">
        <f t="shared" ref="D3:D21" si="1">EXP(-C3)</f>
        <v>21.217331273026204</v>
      </c>
      <c r="E3">
        <f t="shared" ref="E3:E21" si="2">1/(1+D3)</f>
        <v>4.5009906352437928E-2</v>
      </c>
      <c r="F3">
        <f t="shared" ref="F3:F21" si="3">1-E3</f>
        <v>0.95499009364756204</v>
      </c>
      <c r="G3">
        <f t="shared" ref="G3:G21" si="4">IF(B3=1,E3,F3)</f>
        <v>0.95499009364756204</v>
      </c>
      <c r="H3">
        <f t="shared" ref="H3:H21" si="5">LN(G3)</f>
        <v>-4.6054311699122323E-2</v>
      </c>
      <c r="I3">
        <f t="shared" ref="I3:I21" si="6">ROUND(E3,0)</f>
        <v>0</v>
      </c>
      <c r="J3">
        <f t="shared" ref="J3:J21" si="7">E3/F3</f>
        <v>4.7131280891641147E-2</v>
      </c>
      <c r="K3">
        <f t="shared" ref="K3:K21" si="8">LN(J3)</f>
        <v>-3.0548183605749184</v>
      </c>
    </row>
    <row r="4" spans="1:18" x14ac:dyDescent="0.3">
      <c r="A4">
        <v>156</v>
      </c>
      <c r="B4">
        <v>0</v>
      </c>
      <c r="C4">
        <f t="shared" si="0"/>
        <v>-2.809734398775336</v>
      </c>
      <c r="D4">
        <f t="shared" si="1"/>
        <v>16.60550718997948</v>
      </c>
      <c r="E4">
        <f t="shared" si="2"/>
        <v>5.6800408486338272E-2</v>
      </c>
      <c r="F4">
        <f t="shared" si="3"/>
        <v>0.94319959151366173</v>
      </c>
      <c r="G4">
        <f t="shared" si="4"/>
        <v>0.94319959151366173</v>
      </c>
      <c r="H4">
        <f t="shared" si="5"/>
        <v>-5.8477362844670033E-2</v>
      </c>
      <c r="I4">
        <f t="shared" si="6"/>
        <v>0</v>
      </c>
      <c r="J4">
        <f t="shared" si="7"/>
        <v>6.0220985035822662E-2</v>
      </c>
      <c r="K4">
        <f t="shared" si="8"/>
        <v>-2.809734398775336</v>
      </c>
      <c r="N4" t="s">
        <v>14</v>
      </c>
    </row>
    <row r="5" spans="1:18" x14ac:dyDescent="0.3">
      <c r="A5">
        <v>162</v>
      </c>
      <c r="B5">
        <v>0</v>
      </c>
      <c r="C5">
        <f t="shared" si="0"/>
        <v>-2.5996624315185501</v>
      </c>
      <c r="D5">
        <f t="shared" si="1"/>
        <v>13.459193868425434</v>
      </c>
      <c r="E5">
        <f t="shared" si="2"/>
        <v>6.916014883676895E-2</v>
      </c>
      <c r="F5">
        <f t="shared" si="3"/>
        <v>0.93083985116323109</v>
      </c>
      <c r="G5">
        <f t="shared" si="4"/>
        <v>0.93083985116323109</v>
      </c>
      <c r="H5">
        <f t="shared" si="5"/>
        <v>-7.166803458648438E-2</v>
      </c>
      <c r="I5">
        <f t="shared" si="6"/>
        <v>0</v>
      </c>
      <c r="J5">
        <f t="shared" si="7"/>
        <v>7.4298654865648961E-2</v>
      </c>
      <c r="K5">
        <f t="shared" si="8"/>
        <v>-2.5996624315185501</v>
      </c>
      <c r="N5">
        <v>0</v>
      </c>
      <c r="O5">
        <v>1</v>
      </c>
    </row>
    <row r="6" spans="1:18" x14ac:dyDescent="0.3">
      <c r="A6">
        <v>170</v>
      </c>
      <c r="B6">
        <v>0</v>
      </c>
      <c r="C6">
        <f t="shared" si="0"/>
        <v>-2.3195664751761695</v>
      </c>
      <c r="D6">
        <f t="shared" si="1"/>
        <v>10.171263854751581</v>
      </c>
      <c r="E6">
        <f t="shared" si="2"/>
        <v>8.9515386352159276E-2</v>
      </c>
      <c r="F6">
        <f t="shared" si="3"/>
        <v>0.91048461364784072</v>
      </c>
      <c r="G6">
        <f t="shared" si="4"/>
        <v>0.91048461364784072</v>
      </c>
      <c r="H6">
        <f t="shared" si="5"/>
        <v>-9.3778278751504768E-2</v>
      </c>
      <c r="I6">
        <f t="shared" si="6"/>
        <v>0</v>
      </c>
      <c r="J6">
        <f t="shared" si="7"/>
        <v>9.8316198879536743E-2</v>
      </c>
      <c r="K6">
        <f t="shared" si="8"/>
        <v>-2.3195664751761695</v>
      </c>
      <c r="L6" t="s">
        <v>25</v>
      </c>
      <c r="M6">
        <v>0</v>
      </c>
      <c r="N6" s="2">
        <v>11</v>
      </c>
      <c r="O6" s="3">
        <v>1</v>
      </c>
      <c r="Q6" s="2" t="s">
        <v>15</v>
      </c>
      <c r="R6" s="3" t="s">
        <v>17</v>
      </c>
    </row>
    <row r="7" spans="1:18" x14ac:dyDescent="0.3">
      <c r="A7">
        <v>179</v>
      </c>
      <c r="B7">
        <v>1</v>
      </c>
      <c r="C7">
        <f t="shared" si="0"/>
        <v>-2.0044585242909907</v>
      </c>
      <c r="D7">
        <f t="shared" si="1"/>
        <v>7.4220739357537449</v>
      </c>
      <c r="E7">
        <f t="shared" si="2"/>
        <v>0.11873559976180662</v>
      </c>
      <c r="F7">
        <f t="shared" si="3"/>
        <v>0.88126440023819341</v>
      </c>
      <c r="G7">
        <f t="shared" si="4"/>
        <v>0.11873559976180662</v>
      </c>
      <c r="H7">
        <f t="shared" si="5"/>
        <v>-2.1308561085843345</v>
      </c>
      <c r="I7">
        <f t="shared" si="6"/>
        <v>0</v>
      </c>
      <c r="J7">
        <f t="shared" si="7"/>
        <v>0.13473323071908277</v>
      </c>
      <c r="K7">
        <f t="shared" si="8"/>
        <v>-2.0044585242909907</v>
      </c>
      <c r="M7">
        <v>1</v>
      </c>
      <c r="N7" s="3">
        <v>2</v>
      </c>
      <c r="O7" s="2">
        <v>6</v>
      </c>
      <c r="Q7" s="3" t="s">
        <v>16</v>
      </c>
      <c r="R7" s="2" t="s">
        <v>24</v>
      </c>
    </row>
    <row r="8" spans="1:18" x14ac:dyDescent="0.3">
      <c r="A8">
        <v>188</v>
      </c>
      <c r="B8">
        <v>0</v>
      </c>
      <c r="C8">
        <f t="shared" si="0"/>
        <v>-1.6893505734058127</v>
      </c>
      <c r="D8">
        <f t="shared" si="1"/>
        <v>5.4159622928335258</v>
      </c>
      <c r="E8">
        <f t="shared" si="2"/>
        <v>0.15586126513196247</v>
      </c>
      <c r="F8">
        <f t="shared" si="3"/>
        <v>0.84413873486803759</v>
      </c>
      <c r="G8">
        <f t="shared" si="4"/>
        <v>0.84413873486803759</v>
      </c>
      <c r="H8">
        <f t="shared" si="5"/>
        <v>-0.1694384200889994</v>
      </c>
      <c r="I8">
        <f t="shared" si="6"/>
        <v>0</v>
      </c>
      <c r="J8">
        <f t="shared" si="7"/>
        <v>0.18463939479844854</v>
      </c>
      <c r="K8">
        <f t="shared" si="8"/>
        <v>-1.6893505734058127</v>
      </c>
    </row>
    <row r="9" spans="1:18" x14ac:dyDescent="0.3">
      <c r="A9">
        <v>196</v>
      </c>
      <c r="B9">
        <v>0</v>
      </c>
      <c r="C9">
        <f t="shared" si="0"/>
        <v>-1.4092546170634321</v>
      </c>
      <c r="D9">
        <f t="shared" si="1"/>
        <v>4.092903486369031</v>
      </c>
      <c r="E9">
        <f t="shared" si="2"/>
        <v>0.19635164944249645</v>
      </c>
      <c r="F9">
        <f t="shared" si="3"/>
        <v>0.80364835055750361</v>
      </c>
      <c r="G9">
        <f t="shared" si="4"/>
        <v>0.80364835055750361</v>
      </c>
      <c r="H9">
        <f t="shared" si="5"/>
        <v>-0.21859348040796145</v>
      </c>
      <c r="I9">
        <f t="shared" si="6"/>
        <v>0</v>
      </c>
      <c r="J9">
        <f t="shared" si="7"/>
        <v>0.24432533123011352</v>
      </c>
      <c r="K9">
        <f t="shared" si="8"/>
        <v>-1.4092546170634321</v>
      </c>
    </row>
    <row r="10" spans="1:18" x14ac:dyDescent="0.3">
      <c r="A10">
        <v>204</v>
      </c>
      <c r="B10">
        <v>0</v>
      </c>
      <c r="C10">
        <f t="shared" si="0"/>
        <v>-1.1291586607210515</v>
      </c>
      <c r="D10">
        <f t="shared" si="1"/>
        <v>3.0930530980428084</v>
      </c>
      <c r="E10">
        <f t="shared" si="2"/>
        <v>0.24431640050752673</v>
      </c>
      <c r="F10">
        <f t="shared" si="3"/>
        <v>0.75568359949247332</v>
      </c>
      <c r="G10">
        <f t="shared" si="4"/>
        <v>0.75568359949247332</v>
      </c>
      <c r="H10">
        <f t="shared" si="5"/>
        <v>-0.28013250959605368</v>
      </c>
      <c r="I10">
        <f t="shared" si="6"/>
        <v>0</v>
      </c>
      <c r="J10">
        <f t="shared" si="7"/>
        <v>0.32330515135119081</v>
      </c>
      <c r="K10">
        <f t="shared" si="8"/>
        <v>-1.1291586607210518</v>
      </c>
    </row>
    <row r="11" spans="1:18" x14ac:dyDescent="0.3">
      <c r="A11">
        <v>211</v>
      </c>
      <c r="B11">
        <v>0</v>
      </c>
      <c r="C11">
        <f t="shared" si="0"/>
        <v>-0.88407469892146828</v>
      </c>
      <c r="D11">
        <f t="shared" si="1"/>
        <v>2.4207434383529067</v>
      </c>
      <c r="E11">
        <f t="shared" si="2"/>
        <v>0.29233411333575532</v>
      </c>
      <c r="F11">
        <f t="shared" si="3"/>
        <v>0.70766588666424468</v>
      </c>
      <c r="G11">
        <f t="shared" si="4"/>
        <v>0.70766588666424468</v>
      </c>
      <c r="H11">
        <f t="shared" si="5"/>
        <v>-0.3457832081648689</v>
      </c>
      <c r="I11">
        <f t="shared" si="6"/>
        <v>0</v>
      </c>
      <c r="J11">
        <f t="shared" si="7"/>
        <v>0.41309623488245745</v>
      </c>
      <c r="K11">
        <f t="shared" si="8"/>
        <v>-0.88407469892146817</v>
      </c>
      <c r="N11" t="s">
        <v>18</v>
      </c>
      <c r="O11">
        <v>17</v>
      </c>
      <c r="Q11" t="s">
        <v>21</v>
      </c>
      <c r="R11">
        <f>6/7</f>
        <v>0.8571428571428571</v>
      </c>
    </row>
    <row r="12" spans="1:18" x14ac:dyDescent="0.3">
      <c r="A12">
        <v>219</v>
      </c>
      <c r="B12">
        <v>1</v>
      </c>
      <c r="C12">
        <f t="shared" si="0"/>
        <v>-0.60397874257908768</v>
      </c>
      <c r="D12">
        <f t="shared" si="1"/>
        <v>1.8293829836204349</v>
      </c>
      <c r="E12">
        <f t="shared" si="2"/>
        <v>0.35343394859907423</v>
      </c>
      <c r="F12">
        <f t="shared" si="3"/>
        <v>0.64656605140092571</v>
      </c>
      <c r="G12">
        <f t="shared" si="4"/>
        <v>0.35343394859907423</v>
      </c>
      <c r="H12">
        <f t="shared" si="5"/>
        <v>-1.0400586608945612</v>
      </c>
      <c r="I12">
        <f t="shared" si="6"/>
        <v>0</v>
      </c>
      <c r="J12">
        <f t="shared" si="7"/>
        <v>0.54663239406597808</v>
      </c>
      <c r="K12">
        <f t="shared" si="8"/>
        <v>-0.60397874257908735</v>
      </c>
      <c r="N12" t="s">
        <v>19</v>
      </c>
      <c r="O12">
        <v>3</v>
      </c>
      <c r="Q12" t="s">
        <v>22</v>
      </c>
      <c r="R12">
        <f>6/7</f>
        <v>0.8571428571428571</v>
      </c>
    </row>
    <row r="13" spans="1:18" x14ac:dyDescent="0.3">
      <c r="A13">
        <v>226</v>
      </c>
      <c r="B13">
        <v>0</v>
      </c>
      <c r="C13">
        <f t="shared" si="0"/>
        <v>-0.35889478077950443</v>
      </c>
      <c r="D13">
        <f t="shared" si="1"/>
        <v>1.4317461464324144</v>
      </c>
      <c r="E13">
        <f t="shared" si="2"/>
        <v>0.41122713465263966</v>
      </c>
      <c r="F13">
        <f t="shared" si="3"/>
        <v>0.58877286534736029</v>
      </c>
      <c r="G13">
        <f t="shared" si="4"/>
        <v>0.58877286534736029</v>
      </c>
      <c r="H13">
        <f t="shared" si="5"/>
        <v>-0.52971479729760751</v>
      </c>
      <c r="I13">
        <f t="shared" si="6"/>
        <v>0</v>
      </c>
      <c r="J13">
        <f t="shared" si="7"/>
        <v>0.69844783762245333</v>
      </c>
      <c r="K13">
        <f t="shared" si="8"/>
        <v>-0.35889478077950421</v>
      </c>
      <c r="N13" t="s">
        <v>20</v>
      </c>
      <c r="O13">
        <f>(N6+O7)/20</f>
        <v>0.85</v>
      </c>
      <c r="Q13" t="s">
        <v>23</v>
      </c>
      <c r="R13">
        <f>HARMEAN(R11:R12)</f>
        <v>0.8571428571428571</v>
      </c>
    </row>
    <row r="14" spans="1:18" x14ac:dyDescent="0.3">
      <c r="A14">
        <v>235</v>
      </c>
      <c r="B14">
        <v>0</v>
      </c>
      <c r="C14">
        <f t="shared" si="0"/>
        <v>-4.3786829894326473E-2</v>
      </c>
      <c r="D14">
        <f t="shared" si="1"/>
        <v>1.044759619630518</v>
      </c>
      <c r="E14">
        <f t="shared" si="2"/>
        <v>0.48905504118899662</v>
      </c>
      <c r="F14">
        <f t="shared" si="3"/>
        <v>0.51094495881100332</v>
      </c>
      <c r="G14">
        <f t="shared" si="4"/>
        <v>0.51094495881100332</v>
      </c>
      <c r="H14">
        <f t="shared" si="5"/>
        <v>-0.67149340727848561</v>
      </c>
      <c r="I14">
        <f t="shared" si="6"/>
        <v>0</v>
      </c>
      <c r="J14">
        <f t="shared" si="7"/>
        <v>0.95715797319353979</v>
      </c>
      <c r="K14">
        <f t="shared" si="8"/>
        <v>-4.3786829894326369E-2</v>
      </c>
    </row>
    <row r="15" spans="1:18" x14ac:dyDescent="0.3">
      <c r="A15">
        <v>244</v>
      </c>
      <c r="B15">
        <v>1</v>
      </c>
      <c r="C15">
        <f t="shared" si="0"/>
        <v>0.27132112099085148</v>
      </c>
      <c r="D15">
        <f t="shared" si="1"/>
        <v>0.76237164355589893</v>
      </c>
      <c r="E15" s="4">
        <f t="shared" si="2"/>
        <v>0.56741720944983076</v>
      </c>
      <c r="F15">
        <f t="shared" si="3"/>
        <v>0.43258279055016924</v>
      </c>
      <c r="G15">
        <f t="shared" si="4"/>
        <v>0.56741720944983076</v>
      </c>
      <c r="H15">
        <f t="shared" si="5"/>
        <v>-0.56666042670105621</v>
      </c>
      <c r="I15" s="4">
        <f t="shared" si="6"/>
        <v>1</v>
      </c>
      <c r="J15">
        <f t="shared" si="7"/>
        <v>1.3116962159501904</v>
      </c>
      <c r="K15">
        <f t="shared" si="8"/>
        <v>0.27132112099085148</v>
      </c>
    </row>
    <row r="16" spans="1:18" x14ac:dyDescent="0.3">
      <c r="A16">
        <v>255</v>
      </c>
      <c r="B16">
        <v>1</v>
      </c>
      <c r="C16">
        <f t="shared" si="0"/>
        <v>0.65645306096162592</v>
      </c>
      <c r="D16">
        <f t="shared" si="1"/>
        <v>0.51868782970995775</v>
      </c>
      <c r="E16" s="4">
        <f t="shared" si="2"/>
        <v>0.65846316829376461</v>
      </c>
      <c r="F16">
        <f t="shared" si="3"/>
        <v>0.34153683170623539</v>
      </c>
      <c r="G16">
        <f t="shared" si="4"/>
        <v>0.65846316829376461</v>
      </c>
      <c r="H16">
        <f t="shared" si="5"/>
        <v>-0.41784669209845637</v>
      </c>
      <c r="I16" s="4">
        <f t="shared" si="6"/>
        <v>1</v>
      </c>
      <c r="J16">
        <f t="shared" si="7"/>
        <v>1.9279419001582989</v>
      </c>
      <c r="K16">
        <f t="shared" si="8"/>
        <v>0.65645306096162592</v>
      </c>
    </row>
    <row r="17" spans="1:13" x14ac:dyDescent="0.3">
      <c r="A17">
        <v>267</v>
      </c>
      <c r="B17">
        <v>1</v>
      </c>
      <c r="C17">
        <f t="shared" si="0"/>
        <v>1.0765969954751959</v>
      </c>
      <c r="D17">
        <f t="shared" si="1"/>
        <v>0.34075313932046059</v>
      </c>
      <c r="E17" s="4">
        <f t="shared" si="2"/>
        <v>0.74584945630396515</v>
      </c>
      <c r="F17">
        <f t="shared" si="3"/>
        <v>0.25415054369603485</v>
      </c>
      <c r="G17">
        <f t="shared" si="4"/>
        <v>0.74584945630396515</v>
      </c>
      <c r="H17">
        <f t="shared" si="5"/>
        <v>-0.29323150034409745</v>
      </c>
      <c r="I17" s="4">
        <f t="shared" si="6"/>
        <v>1</v>
      </c>
      <c r="J17">
        <f t="shared" si="7"/>
        <v>2.9346758242469249</v>
      </c>
      <c r="K17">
        <f t="shared" si="8"/>
        <v>1.0765969954751957</v>
      </c>
    </row>
    <row r="18" spans="1:13" x14ac:dyDescent="0.3">
      <c r="A18">
        <v>278</v>
      </c>
      <c r="B18">
        <v>0</v>
      </c>
      <c r="C18">
        <f t="shared" si="0"/>
        <v>1.4617289354459704</v>
      </c>
      <c r="D18">
        <f t="shared" si="1"/>
        <v>0.23183510010498601</v>
      </c>
      <c r="E18" s="4">
        <f t="shared" si="2"/>
        <v>0.81179696853480843</v>
      </c>
      <c r="F18">
        <f t="shared" si="3"/>
        <v>0.18820303146519157</v>
      </c>
      <c r="G18">
        <f t="shared" si="4"/>
        <v>0.18820303146519157</v>
      </c>
      <c r="H18">
        <f t="shared" si="5"/>
        <v>-1.670233944281565</v>
      </c>
      <c r="I18" s="4">
        <f t="shared" si="6"/>
        <v>1</v>
      </c>
      <c r="J18">
        <f t="shared" si="7"/>
        <v>4.3134106938386454</v>
      </c>
      <c r="K18">
        <f t="shared" si="8"/>
        <v>1.4617289354459699</v>
      </c>
    </row>
    <row r="19" spans="1:13" x14ac:dyDescent="0.3">
      <c r="A19">
        <v>286</v>
      </c>
      <c r="B19">
        <v>1</v>
      </c>
      <c r="C19">
        <f t="shared" si="0"/>
        <v>1.741824891788351</v>
      </c>
      <c r="D19">
        <f t="shared" si="1"/>
        <v>0.17520038696317727</v>
      </c>
      <c r="E19" s="4">
        <f t="shared" si="2"/>
        <v>0.85091871232623506</v>
      </c>
      <c r="F19">
        <f t="shared" si="3"/>
        <v>0.14908128767376494</v>
      </c>
      <c r="G19">
        <f t="shared" si="4"/>
        <v>0.85091871232623506</v>
      </c>
      <c r="H19">
        <f t="shared" si="5"/>
        <v>-0.16143867515179328</v>
      </c>
      <c r="I19" s="4">
        <f t="shared" si="6"/>
        <v>1</v>
      </c>
      <c r="J19">
        <f t="shared" si="7"/>
        <v>5.7077499504049305</v>
      </c>
      <c r="K19">
        <f t="shared" si="8"/>
        <v>1.7418248917883508</v>
      </c>
    </row>
    <row r="20" spans="1:13" x14ac:dyDescent="0.3">
      <c r="A20">
        <v>295</v>
      </c>
      <c r="B20">
        <v>1</v>
      </c>
      <c r="C20">
        <f t="shared" si="0"/>
        <v>2.0569328426735289</v>
      </c>
      <c r="D20">
        <f t="shared" si="1"/>
        <v>0.1278454913944545</v>
      </c>
      <c r="E20" s="4">
        <f t="shared" si="2"/>
        <v>0.88664627170128785</v>
      </c>
      <c r="F20">
        <f t="shared" si="3"/>
        <v>0.11335372829871215</v>
      </c>
      <c r="G20">
        <f t="shared" si="4"/>
        <v>0.88664627170128785</v>
      </c>
      <c r="H20">
        <f t="shared" si="5"/>
        <v>-0.12030916797970118</v>
      </c>
      <c r="I20" s="4">
        <f t="shared" si="6"/>
        <v>1</v>
      </c>
      <c r="J20">
        <f t="shared" si="7"/>
        <v>7.8219418541292152</v>
      </c>
      <c r="K20">
        <f t="shared" si="8"/>
        <v>2.0569328426735289</v>
      </c>
      <c r="M20" t="s">
        <v>13</v>
      </c>
    </row>
    <row r="21" spans="1:13" x14ac:dyDescent="0.3">
      <c r="A21">
        <v>307</v>
      </c>
      <c r="B21">
        <v>1</v>
      </c>
      <c r="C21">
        <f t="shared" si="0"/>
        <v>2.4770767771871007</v>
      </c>
      <c r="D21">
        <f t="shared" si="1"/>
        <v>8.3988383851202761E-2</v>
      </c>
      <c r="E21" s="4">
        <f t="shared" si="2"/>
        <v>0.92251911081112492</v>
      </c>
      <c r="F21">
        <f t="shared" si="3"/>
        <v>7.7480889188875079E-2</v>
      </c>
      <c r="G21">
        <f t="shared" si="4"/>
        <v>0.92251911081112492</v>
      </c>
      <c r="H21">
        <f t="shared" si="5"/>
        <v>-8.0647186955612252E-2</v>
      </c>
      <c r="I21" s="4">
        <f t="shared" si="6"/>
        <v>1</v>
      </c>
      <c r="J21">
        <f t="shared" si="7"/>
        <v>11.906408412044692</v>
      </c>
      <c r="K21">
        <f t="shared" si="8"/>
        <v>2.4770767771870998</v>
      </c>
      <c r="M21">
        <f>-AVERAGE(H2:H21)</f>
        <v>0.45013194536252799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Logistic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Komal Unde</dc:creator>
  <cp:lastModifiedBy>Komal Unde</cp:lastModifiedBy>
  <dcterms:created xsi:type="dcterms:W3CDTF">2022-12-13T23:56:45Z</dcterms:created>
  <dcterms:modified xsi:type="dcterms:W3CDTF">2022-12-14T01:10:49Z</dcterms:modified>
</cp:coreProperties>
</file>