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11A6EF65-3C42-489D-BFAF-764CD877A378}" xr6:coauthVersionLast="40" xr6:coauthVersionMax="40" xr10:uidLastSave="{00000000-0000-0000-0000-000000000000}"/>
  <bookViews>
    <workbookView xWindow="930" yWindow="0" windowWidth="18270" windowHeight="7980" xr2:uid="{29F3D329-8629-444F-A8FA-3AD40C72D4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10" i="1"/>
  <c r="N11" i="1"/>
  <c r="N12" i="1"/>
  <c r="N13" i="1"/>
  <c r="N14" i="1"/>
  <c r="N15" i="1"/>
  <c r="N20" i="1"/>
  <c r="N21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E14" i="2" l="1"/>
  <c r="C15" i="2"/>
  <c r="C14" i="2"/>
  <c r="E15" i="2" s="1"/>
  <c r="E13" i="2"/>
  <c r="J2" i="2"/>
  <c r="J3" i="2"/>
  <c r="C11" i="2"/>
  <c r="E10" i="2" s="1"/>
  <c r="C10" i="2"/>
  <c r="E11" i="2"/>
  <c r="E9" i="2"/>
  <c r="C7" i="2"/>
  <c r="C6" i="2"/>
  <c r="E7" i="2"/>
  <c r="E5" i="2"/>
  <c r="C3" i="2"/>
  <c r="E2" i="2" s="1"/>
  <c r="C2" i="2"/>
  <c r="E3" i="2"/>
  <c r="E1" i="2"/>
  <c r="E6" i="2" l="1"/>
</calcChain>
</file>

<file path=xl/sharedStrings.xml><?xml version="1.0" encoding="utf-8"?>
<sst xmlns="http://schemas.openxmlformats.org/spreadsheetml/2006/main" count="39" uniqueCount="26">
  <si>
    <t>傾き</t>
    <rPh sb="0" eb="1">
      <t>カタム</t>
    </rPh>
    <phoneticPr fontId="1"/>
  </si>
  <si>
    <t>吸収係数 /cm</t>
    <rPh sb="0" eb="2">
      <t>キュウシュウ</t>
    </rPh>
    <rPh sb="2" eb="4">
      <t>ケイスウ</t>
    </rPh>
    <phoneticPr fontId="1"/>
  </si>
  <si>
    <t>切片</t>
    <rPh sb="0" eb="2">
      <t>セッペン</t>
    </rPh>
    <phoneticPr fontId="1"/>
  </si>
  <si>
    <t>内部量子効率</t>
    <rPh sb="0" eb="2">
      <t>ナイブ</t>
    </rPh>
    <rPh sb="2" eb="4">
      <t>リョウシ</t>
    </rPh>
    <rPh sb="4" eb="6">
      <t>コウリツ</t>
    </rPh>
    <phoneticPr fontId="1"/>
  </si>
  <si>
    <t>a</t>
  </si>
  <si>
    <t xml:space="preserve">  </t>
  </si>
  <si>
    <t>b</t>
  </si>
  <si>
    <t>ｱ</t>
  </si>
  <si>
    <t>w50</t>
    <phoneticPr fontId="1"/>
  </si>
  <si>
    <t>係数値</t>
  </si>
  <si>
    <t>±標準偏差</t>
  </si>
  <si>
    <t>w30</t>
    <phoneticPr fontId="1"/>
  </si>
  <si>
    <t>w100</t>
    <phoneticPr fontId="1"/>
  </si>
  <si>
    <t>w100 平均しない場合</t>
    <phoneticPr fontId="1"/>
  </si>
  <si>
    <t>L500_slope</t>
    <phoneticPr fontId="1"/>
  </si>
  <si>
    <t>L1000</t>
    <phoneticPr fontId="1"/>
  </si>
  <si>
    <t>L2000</t>
    <phoneticPr fontId="1"/>
  </si>
  <si>
    <t>slope</t>
    <phoneticPr fontId="1"/>
  </si>
  <si>
    <t>h</t>
    <phoneticPr fontId="1"/>
  </si>
  <si>
    <t>wave</t>
    <phoneticPr fontId="1"/>
  </si>
  <si>
    <t>charge</t>
    <phoneticPr fontId="1"/>
  </si>
  <si>
    <t>c</t>
    <phoneticPr fontId="1"/>
  </si>
  <si>
    <t>W/A</t>
    <phoneticPr fontId="1"/>
  </si>
  <si>
    <t>W/mA</t>
    <phoneticPr fontId="1"/>
  </si>
  <si>
    <t>id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</si>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</sst>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T23"/>
  <sheetViews>
    <sheetView tabSelected="1" workbookViewId="0">
      <selection activeCell="N17" sqref="N17:N23"/>
    </sheetView>
  </sheetViews>
  <sheetFormatPr defaultRowHeight="18.75" x14ac:dyDescent="0.4"/>
  <cols>
    <col min="14" max="14" width="9.5" bestFit="1" customWidth="1"/>
  </cols>
  <sheetData>
    <row r="1" spans="1:20" x14ac:dyDescent="0.4">
      <c r="B1" t="s">
        <v>23</v>
      </c>
      <c r="E1" t="s">
        <v>20</v>
      </c>
      <c r="F1" t="s">
        <v>18</v>
      </c>
      <c r="G1" t="s">
        <v>19</v>
      </c>
      <c r="H1" t="s">
        <v>21</v>
      </c>
    </row>
    <row r="2" spans="1:20" x14ac:dyDescent="0.4">
      <c r="B2" t="s">
        <v>14</v>
      </c>
      <c r="C2" t="s">
        <v>15</v>
      </c>
      <c r="D2" t="s">
        <v>16</v>
      </c>
      <c r="E2" s="1">
        <v>1.60218E-19</v>
      </c>
      <c r="F2" s="1">
        <v>6.6260700000000002E-34</v>
      </c>
      <c r="G2" s="1">
        <v>1.0499999999999999E-6</v>
      </c>
      <c r="H2" s="1">
        <v>299792000</v>
      </c>
      <c r="I2">
        <v>1.1808000000000001</v>
      </c>
      <c r="K2" t="s">
        <v>17</v>
      </c>
      <c r="L2" t="s">
        <v>22</v>
      </c>
      <c r="M2" t="s">
        <v>25</v>
      </c>
      <c r="N2" t="s">
        <v>24</v>
      </c>
    </row>
    <row r="3" spans="1:20" x14ac:dyDescent="0.4">
      <c r="A3">
        <v>3</v>
      </c>
      <c r="B3">
        <v>5.1031999999999998E-4</v>
      </c>
      <c r="C3">
        <v>4.1399999999999998E-4</v>
      </c>
      <c r="J3">
        <v>3</v>
      </c>
      <c r="K3">
        <v>5.1031999999999998E-4</v>
      </c>
      <c r="L3">
        <f>K3*1000</f>
        <v>0.51032</v>
      </c>
      <c r="M3">
        <v>500</v>
      </c>
      <c r="N3" s="1">
        <f>E$2/F$2/(H$2/G$2)*L3</f>
        <v>0.43218245812566869</v>
      </c>
      <c r="P3">
        <v>50</v>
      </c>
      <c r="Q3">
        <v>6.445E-4</v>
      </c>
      <c r="R3">
        <v>0.64449999999999996</v>
      </c>
      <c r="S3">
        <v>500</v>
      </c>
      <c r="T3">
        <v>0.54581751501409603</v>
      </c>
    </row>
    <row r="4" spans="1:20" x14ac:dyDescent="0.4">
      <c r="A4">
        <v>5</v>
      </c>
      <c r="B4">
        <v>6.6817999999999999E-4</v>
      </c>
      <c r="C4">
        <v>6.1724000000000002E-4</v>
      </c>
      <c r="J4">
        <v>5</v>
      </c>
      <c r="K4">
        <v>6.6817999999999999E-4</v>
      </c>
      <c r="L4">
        <f t="shared" ref="L4:L23" si="0">K4*1000</f>
        <v>0.66818</v>
      </c>
      <c r="M4">
        <v>500</v>
      </c>
      <c r="N4" s="1">
        <f t="shared" ref="N4:N23" si="1">E$2/F$2/(H$2/G$2)*L4</f>
        <v>0.56587175668288392</v>
      </c>
      <c r="P4">
        <v>50</v>
      </c>
      <c r="Q4">
        <v>4.1703999999999998E-4</v>
      </c>
      <c r="R4">
        <v>0.41703999999999997</v>
      </c>
      <c r="S4">
        <v>1000</v>
      </c>
      <c r="T4">
        <v>0.35318500614659204</v>
      </c>
    </row>
    <row r="5" spans="1:20" x14ac:dyDescent="0.4">
      <c r="A5">
        <v>10</v>
      </c>
      <c r="B5">
        <v>6.9926000000000005E-4</v>
      </c>
      <c r="C5">
        <v>5.3072000000000004E-4</v>
      </c>
      <c r="J5">
        <v>10</v>
      </c>
      <c r="K5">
        <v>6.9926000000000005E-4</v>
      </c>
      <c r="L5">
        <f t="shared" si="0"/>
        <v>0.6992600000000001</v>
      </c>
      <c r="M5">
        <v>500</v>
      </c>
      <c r="N5" s="1">
        <f t="shared" si="1"/>
        <v>0.59219294887316809</v>
      </c>
      <c r="P5">
        <v>50</v>
      </c>
      <c r="Q5">
        <v>2.6993999999999998E-4</v>
      </c>
      <c r="R5">
        <v>0.26993999999999996</v>
      </c>
      <c r="S5">
        <v>2000</v>
      </c>
      <c r="T5">
        <v>0.22860819240171459</v>
      </c>
    </row>
    <row r="6" spans="1:20" x14ac:dyDescent="0.4">
      <c r="A6">
        <v>30</v>
      </c>
      <c r="B6">
        <v>6.5116000000000002E-4</v>
      </c>
      <c r="C6">
        <v>3.234E-4</v>
      </c>
      <c r="D6">
        <v>1.69304E-4</v>
      </c>
      <c r="J6">
        <v>30</v>
      </c>
      <c r="K6">
        <v>6.5116000000000002E-4</v>
      </c>
      <c r="L6">
        <f t="shared" si="0"/>
        <v>0.65116000000000007</v>
      </c>
      <c r="M6">
        <v>500</v>
      </c>
      <c r="N6" s="1">
        <f t="shared" si="1"/>
        <v>0.55145777048344269</v>
      </c>
    </row>
    <row r="7" spans="1:20" x14ac:dyDescent="0.4">
      <c r="A7">
        <v>50</v>
      </c>
      <c r="B7">
        <v>6.445E-4</v>
      </c>
      <c r="C7">
        <v>4.1703999999999998E-4</v>
      </c>
      <c r="D7">
        <v>2.6993999999999998E-4</v>
      </c>
      <c r="J7">
        <v>50</v>
      </c>
      <c r="K7">
        <v>6.445E-4</v>
      </c>
      <c r="L7">
        <f t="shared" si="0"/>
        <v>0.64449999999999996</v>
      </c>
      <c r="M7">
        <v>500</v>
      </c>
      <c r="N7" s="1">
        <f t="shared" si="1"/>
        <v>0.54581751501409603</v>
      </c>
    </row>
    <row r="8" spans="1:20" x14ac:dyDescent="0.4">
      <c r="A8">
        <v>100</v>
      </c>
      <c r="B8">
        <v>7.1199999999999996E-4</v>
      </c>
      <c r="C8">
        <v>5.2375999999999996E-4</v>
      </c>
      <c r="J8">
        <v>100</v>
      </c>
      <c r="K8">
        <v>7.1199999999999996E-4</v>
      </c>
      <c r="L8">
        <f t="shared" si="0"/>
        <v>0.71199999999999997</v>
      </c>
      <c r="M8">
        <v>500</v>
      </c>
      <c r="N8" s="1">
        <f t="shared" si="1"/>
        <v>0.60298226639260877</v>
      </c>
    </row>
    <row r="9" spans="1:20" x14ac:dyDescent="0.4">
      <c r="A9">
        <v>300</v>
      </c>
      <c r="J9">
        <v>300</v>
      </c>
      <c r="L9">
        <f t="shared" si="0"/>
        <v>0</v>
      </c>
      <c r="M9">
        <v>500</v>
      </c>
      <c r="N9" s="1"/>
    </row>
    <row r="10" spans="1:20" x14ac:dyDescent="0.4">
      <c r="J10">
        <v>3</v>
      </c>
      <c r="K10">
        <v>4.1399999999999998E-4</v>
      </c>
      <c r="L10">
        <f t="shared" si="0"/>
        <v>0.41399999999999998</v>
      </c>
      <c r="M10">
        <v>1000</v>
      </c>
      <c r="N10" s="1">
        <f t="shared" si="1"/>
        <v>0.35061047512154497</v>
      </c>
    </row>
    <row r="11" spans="1:20" x14ac:dyDescent="0.4">
      <c r="J11">
        <v>5</v>
      </c>
      <c r="K11">
        <v>6.1724000000000002E-4</v>
      </c>
      <c r="L11">
        <f t="shared" si="0"/>
        <v>0.61724000000000001</v>
      </c>
      <c r="M11">
        <v>1000</v>
      </c>
      <c r="N11" s="1">
        <f t="shared" si="1"/>
        <v>0.52273142430923292</v>
      </c>
    </row>
    <row r="12" spans="1:20" x14ac:dyDescent="0.4">
      <c r="J12">
        <v>10</v>
      </c>
      <c r="K12">
        <v>5.3072000000000004E-4</v>
      </c>
      <c r="L12">
        <f t="shared" si="0"/>
        <v>0.53072000000000008</v>
      </c>
      <c r="M12">
        <v>1000</v>
      </c>
      <c r="N12" s="1">
        <f t="shared" si="1"/>
        <v>0.44945891632006374</v>
      </c>
    </row>
    <row r="13" spans="1:20" x14ac:dyDescent="0.4">
      <c r="J13">
        <v>30</v>
      </c>
      <c r="K13">
        <v>3.234E-4</v>
      </c>
      <c r="L13">
        <f t="shared" si="0"/>
        <v>0.32340000000000002</v>
      </c>
      <c r="M13">
        <v>1000</v>
      </c>
      <c r="N13" s="1">
        <f t="shared" si="1"/>
        <v>0.27388267549349676</v>
      </c>
    </row>
    <row r="14" spans="1:20" x14ac:dyDescent="0.4">
      <c r="J14">
        <v>50</v>
      </c>
      <c r="K14">
        <v>4.1703999999999998E-4</v>
      </c>
      <c r="L14">
        <f t="shared" si="0"/>
        <v>0.41703999999999997</v>
      </c>
      <c r="M14">
        <v>1000</v>
      </c>
      <c r="N14" s="1">
        <f t="shared" si="1"/>
        <v>0.35318500614659204</v>
      </c>
    </row>
    <row r="15" spans="1:20" x14ac:dyDescent="0.4">
      <c r="J15">
        <v>100</v>
      </c>
      <c r="K15">
        <v>5.2375999999999996E-4</v>
      </c>
      <c r="L15">
        <f t="shared" si="0"/>
        <v>0.52376</v>
      </c>
      <c r="M15">
        <v>1000</v>
      </c>
      <c r="N15" s="1">
        <f t="shared" si="1"/>
        <v>0.4435645952890348</v>
      </c>
    </row>
    <row r="16" spans="1:20" x14ac:dyDescent="0.4">
      <c r="J16">
        <v>300</v>
      </c>
      <c r="L16">
        <f t="shared" si="0"/>
        <v>0</v>
      </c>
      <c r="M16">
        <v>1000</v>
      </c>
      <c r="N16" s="1"/>
    </row>
    <row r="17" spans="10:14" x14ac:dyDescent="0.4">
      <c r="J17">
        <v>3</v>
      </c>
      <c r="L17">
        <f t="shared" si="0"/>
        <v>0</v>
      </c>
      <c r="M17">
        <v>2000</v>
      </c>
      <c r="N17" s="1"/>
    </row>
    <row r="18" spans="10:14" x14ac:dyDescent="0.4">
      <c r="J18">
        <v>5</v>
      </c>
      <c r="L18">
        <f t="shared" si="0"/>
        <v>0</v>
      </c>
      <c r="M18">
        <v>2000</v>
      </c>
      <c r="N18" s="1"/>
    </row>
    <row r="19" spans="10:14" x14ac:dyDescent="0.4">
      <c r="J19">
        <v>10</v>
      </c>
      <c r="L19">
        <f t="shared" si="0"/>
        <v>0</v>
      </c>
      <c r="M19">
        <v>2000</v>
      </c>
      <c r="N19" s="1"/>
    </row>
    <row r="20" spans="10:14" x14ac:dyDescent="0.4">
      <c r="J20">
        <v>30</v>
      </c>
      <c r="K20">
        <v>1.69304E-4</v>
      </c>
      <c r="L20">
        <f t="shared" si="0"/>
        <v>0.16930400000000001</v>
      </c>
      <c r="M20">
        <v>2000</v>
      </c>
      <c r="N20" s="1">
        <f t="shared" si="1"/>
        <v>0.14338105285018854</v>
      </c>
    </row>
    <row r="21" spans="10:14" x14ac:dyDescent="0.4">
      <c r="J21">
        <v>50</v>
      </c>
      <c r="K21">
        <v>2.6993999999999998E-4</v>
      </c>
      <c r="L21">
        <f t="shared" si="0"/>
        <v>0.26993999999999996</v>
      </c>
      <c r="M21">
        <v>2000</v>
      </c>
      <c r="N21" s="1">
        <f t="shared" si="1"/>
        <v>0.22860819240171459</v>
      </c>
    </row>
    <row r="22" spans="10:14" x14ac:dyDescent="0.4">
      <c r="J22">
        <v>100</v>
      </c>
      <c r="L22">
        <f t="shared" si="0"/>
        <v>0</v>
      </c>
      <c r="M22">
        <v>2000</v>
      </c>
      <c r="N22" s="1"/>
    </row>
    <row r="23" spans="10:14" x14ac:dyDescent="0.4">
      <c r="J23">
        <v>300</v>
      </c>
      <c r="L23">
        <f t="shared" si="0"/>
        <v>0</v>
      </c>
      <c r="M23">
        <v>2000</v>
      </c>
      <c r="N23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4A4-A247-40E2-A51F-61BAD6C8DE28}">
  <dimension ref="B1:M15"/>
  <sheetViews>
    <sheetView workbookViewId="0">
      <selection activeCell="B1" sqref="B1:E3"/>
    </sheetView>
  </sheetViews>
  <sheetFormatPr defaultRowHeight="18.75" x14ac:dyDescent="0.4"/>
  <cols>
    <col min="4" max="4" width="13.375" bestFit="1" customWidth="1"/>
  </cols>
  <sheetData>
    <row r="1" spans="2:13" x14ac:dyDescent="0.4">
      <c r="B1" t="s">
        <v>8</v>
      </c>
      <c r="E1">
        <f>LN(1/0.32)</f>
        <v>1.1394342831883648</v>
      </c>
      <c r="I1" t="s">
        <v>9</v>
      </c>
      <c r="J1" t="s">
        <v>10</v>
      </c>
    </row>
    <row r="2" spans="2:13" x14ac:dyDescent="0.4">
      <c r="B2" t="s">
        <v>2</v>
      </c>
      <c r="C2">
        <f>0.90572</f>
        <v>0.90571999999999997</v>
      </c>
      <c r="D2" t="s">
        <v>1</v>
      </c>
      <c r="E2">
        <f>C3*E1*E3*1000</f>
        <v>1.5138025802240862</v>
      </c>
      <c r="I2" t="s">
        <v>4</v>
      </c>
      <c r="J2">
        <f>1.0369</f>
        <v>1.0368999999999999</v>
      </c>
      <c r="K2" t="s">
        <v>7</v>
      </c>
      <c r="L2">
        <v>0.223</v>
      </c>
      <c r="M2">
        <v>0.318</v>
      </c>
    </row>
    <row r="3" spans="2:13" x14ac:dyDescent="0.4">
      <c r="B3" t="s">
        <v>0</v>
      </c>
      <c r="C3">
        <f>0.0012033</f>
        <v>1.2033E-3</v>
      </c>
      <c r="D3" t="s">
        <v>3</v>
      </c>
      <c r="E3">
        <f>1/C2</f>
        <v>1.1040939804796184</v>
      </c>
      <c r="G3" t="s">
        <v>5</v>
      </c>
      <c r="I3" t="s">
        <v>6</v>
      </c>
      <c r="J3">
        <f>0.0010779</f>
        <v>1.0778999999999999E-3</v>
      </c>
      <c r="K3" t="s">
        <v>7</v>
      </c>
      <c r="L3" s="1">
        <v>1.95E-4</v>
      </c>
      <c r="M3">
        <v>2.4000000000000001E-4</v>
      </c>
    </row>
    <row r="5" spans="2:13" x14ac:dyDescent="0.4">
      <c r="B5" t="s">
        <v>11</v>
      </c>
      <c r="E5">
        <f>LN(1/0.32)</f>
        <v>1.1394342831883648</v>
      </c>
    </row>
    <row r="6" spans="2:13" x14ac:dyDescent="0.4">
      <c r="B6" t="s">
        <v>2</v>
      </c>
      <c r="C6">
        <f>0.67888</f>
        <v>0.67888000000000004</v>
      </c>
      <c r="D6" t="s">
        <v>1</v>
      </c>
      <c r="E6">
        <f>C7*E5*E7*1000</f>
        <v>2.4620494785661853</v>
      </c>
    </row>
    <row r="7" spans="2:13" x14ac:dyDescent="0.4">
      <c r="B7" t="s">
        <v>0</v>
      </c>
      <c r="C7">
        <f>0.0014669</f>
        <v>1.4668999999999999E-3</v>
      </c>
      <c r="D7" t="s">
        <v>3</v>
      </c>
      <c r="E7">
        <f>1/C6</f>
        <v>1.4730143766203156</v>
      </c>
    </row>
    <row r="9" spans="2:13" x14ac:dyDescent="0.4">
      <c r="B9" t="s">
        <v>12</v>
      </c>
      <c r="E9">
        <f>LN(1/0.32)</f>
        <v>1.1394342831883648</v>
      </c>
    </row>
    <row r="10" spans="2:13" x14ac:dyDescent="0.4">
      <c r="B10" t="s">
        <v>2</v>
      </c>
      <c r="C10">
        <f>1.051</f>
        <v>1.0509999999999999</v>
      </c>
      <c r="D10" t="s">
        <v>1</v>
      </c>
      <c r="E10">
        <f>C11*E9*E11*1000</f>
        <v>1.1304358963658498</v>
      </c>
    </row>
    <row r="11" spans="2:13" x14ac:dyDescent="0.4">
      <c r="B11" t="s">
        <v>0</v>
      </c>
      <c r="C11">
        <f>0.0010427</f>
        <v>1.0426999999999999E-3</v>
      </c>
      <c r="D11" t="s">
        <v>3</v>
      </c>
      <c r="E11">
        <f>1/C10</f>
        <v>0.95147478591817325</v>
      </c>
    </row>
    <row r="13" spans="2:13" x14ac:dyDescent="0.4">
      <c r="B13" t="s">
        <v>13</v>
      </c>
      <c r="E13">
        <f>LN(1/0.32)</f>
        <v>1.1394342831883648</v>
      </c>
    </row>
    <row r="14" spans="2:13" x14ac:dyDescent="0.4">
      <c r="B14" t="s">
        <v>2</v>
      </c>
      <c r="C14">
        <f>1.0369</f>
        <v>1.0368999999999999</v>
      </c>
      <c r="D14" t="s">
        <v>1</v>
      </c>
      <c r="E14">
        <f>C15*E13*E15*1000</f>
        <v>1.1844885850600237</v>
      </c>
    </row>
    <row r="15" spans="2:13" x14ac:dyDescent="0.4">
      <c r="B15" t="s">
        <v>0</v>
      </c>
      <c r="C15">
        <f>0.0010779</f>
        <v>1.0778999999999999E-3</v>
      </c>
      <c r="D15" t="s">
        <v>3</v>
      </c>
      <c r="E15">
        <f>1/C14</f>
        <v>0.96441315459542876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2018-12-18T11:01:29Z</dcterms:modified>
</cp:coreProperties>
</file>