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0117\figure\"/>
    </mc:Choice>
  </mc:AlternateContent>
  <xr:revisionPtr revIDLastSave="0" documentId="13_ncr:1_{31AE74C0-1B1E-45D7-8195-04BAA8F4C0F4}" xr6:coauthVersionLast="40" xr6:coauthVersionMax="40" xr10:uidLastSave="{00000000-0000-0000-0000-000000000000}"/>
  <bookViews>
    <workbookView xWindow="3510" yWindow="0" windowWidth="18270" windowHeight="7980" activeTab="1" xr2:uid="{29F3D329-8629-444F-A8FA-3AD40C72D46E}"/>
  </bookViews>
  <sheets>
    <sheet name="Sheet1" sheetId="1" r:id="rId1"/>
    <sheet name="id_inver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2" l="1"/>
  <c r="S23" i="2"/>
  <c r="M23" i="2"/>
  <c r="Q23" i="2"/>
  <c r="P23" i="2"/>
  <c r="N23" i="2"/>
  <c r="C24" i="2"/>
  <c r="C2" i="2"/>
  <c r="B2" i="2"/>
  <c r="B26" i="2" l="1"/>
  <c r="C26" i="2"/>
  <c r="I27" i="2"/>
  <c r="I28" i="2"/>
  <c r="C22" i="2"/>
  <c r="B22" i="2"/>
  <c r="I23" i="2"/>
  <c r="I24" i="2"/>
  <c r="B18" i="2"/>
  <c r="E20" i="2" s="1"/>
  <c r="C18" i="2"/>
  <c r="C20" i="2" s="1"/>
  <c r="I18" i="2"/>
  <c r="I19" i="2"/>
  <c r="B14" i="2"/>
  <c r="E16" i="2" s="1"/>
  <c r="C14" i="2"/>
  <c r="I14" i="2"/>
  <c r="I15" i="2"/>
  <c r="B10" i="2"/>
  <c r="C10" i="2"/>
  <c r="C12" i="2" s="1"/>
  <c r="I10" i="2"/>
  <c r="I11" i="2"/>
  <c r="B6" i="2"/>
  <c r="E8" i="2" s="1"/>
  <c r="C6" i="2"/>
  <c r="C8" i="2" s="1"/>
  <c r="I6" i="2"/>
  <c r="I7" i="2"/>
  <c r="C4" i="2"/>
  <c r="E4" i="2"/>
  <c r="I3" i="2"/>
  <c r="I2" i="2"/>
  <c r="C28" i="2"/>
  <c r="C16" i="2"/>
  <c r="E28" i="2" l="1"/>
  <c r="E12" i="2"/>
  <c r="E24" i="2"/>
</calcChain>
</file>

<file path=xl/sharedStrings.xml><?xml version="1.0" encoding="utf-8"?>
<sst xmlns="http://schemas.openxmlformats.org/spreadsheetml/2006/main" count="104" uniqueCount="35">
  <si>
    <t>L500_id</t>
    <phoneticPr fontId="1"/>
  </si>
  <si>
    <t>L1000_di</t>
    <phoneticPr fontId="1"/>
  </si>
  <si>
    <t>L2000_id</t>
    <phoneticPr fontId="1"/>
  </si>
  <si>
    <t>padwidth</t>
    <phoneticPr fontId="1"/>
  </si>
  <si>
    <t>w3_id</t>
    <phoneticPr fontId="1"/>
  </si>
  <si>
    <t>w5_id</t>
    <phoneticPr fontId="1"/>
  </si>
  <si>
    <t>w10_id</t>
    <phoneticPr fontId="1"/>
  </si>
  <si>
    <t>w30_id</t>
    <phoneticPr fontId="1"/>
  </si>
  <si>
    <t>w50_id</t>
    <phoneticPr fontId="1"/>
  </si>
  <si>
    <t>w100_id</t>
    <phoneticPr fontId="1"/>
  </si>
  <si>
    <t>w300_id</t>
    <phoneticPr fontId="1"/>
  </si>
  <si>
    <t>傾き</t>
    <phoneticPr fontId="1"/>
  </si>
  <si>
    <t>切片</t>
    <phoneticPr fontId="1"/>
  </si>
  <si>
    <t>i_int</t>
    <phoneticPr fontId="1"/>
  </si>
  <si>
    <t>R</t>
    <phoneticPr fontId="1"/>
  </si>
  <si>
    <t>alpha_int/cm</t>
    <phoneticPr fontId="1"/>
  </si>
  <si>
    <t>w=100</t>
    <phoneticPr fontId="1"/>
  </si>
  <si>
    <t>w=3</t>
    <phoneticPr fontId="1"/>
  </si>
  <si>
    <t>w=5</t>
    <phoneticPr fontId="1"/>
  </si>
  <si>
    <t>w=10</t>
    <phoneticPr fontId="1"/>
  </si>
  <si>
    <t>w=30</t>
    <phoneticPr fontId="1"/>
  </si>
  <si>
    <t>w=50</t>
    <phoneticPr fontId="1"/>
  </si>
  <si>
    <t>w=300</t>
    <phoneticPr fontId="1"/>
  </si>
  <si>
    <t xml:space="preserve">  係数値 ±標準偏差</t>
  </si>
  <si>
    <t xml:space="preserve">  </t>
  </si>
  <si>
    <t>a</t>
  </si>
  <si>
    <t>b</t>
  </si>
  <si>
    <t>ｱ</t>
  </si>
  <si>
    <t>係数値</t>
  </si>
  <si>
    <t>±標準偏差</t>
  </si>
  <si>
    <t>-1.#J</t>
  </si>
  <si>
    <t>a+</t>
    <phoneticPr fontId="1"/>
  </si>
  <si>
    <t>a-</t>
    <phoneticPr fontId="1"/>
  </si>
  <si>
    <t>1/a-</t>
    <phoneticPr fontId="1"/>
  </si>
  <si>
    <t>1/a+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</si>
</sst>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F1F5-64D5-4739-9D4F-E2D1BFD55F4F}">
  <dimension ref="A1:L19"/>
  <sheetViews>
    <sheetView workbookViewId="0">
      <selection activeCell="J12" sqref="J12"/>
    </sheetView>
  </sheetViews>
  <sheetFormatPr defaultRowHeight="18.75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B2">
        <v>0.58543299999999998</v>
      </c>
      <c r="D2">
        <v>3</v>
      </c>
    </row>
    <row r="3" spans="1:12" x14ac:dyDescent="0.4">
      <c r="B3">
        <v>0.53004700000000005</v>
      </c>
      <c r="D3">
        <v>5</v>
      </c>
    </row>
    <row r="4" spans="1:12" x14ac:dyDescent="0.4">
      <c r="B4">
        <v>0.80152299999999999</v>
      </c>
      <c r="C4">
        <v>0.15718099999999999</v>
      </c>
      <c r="D4">
        <v>10</v>
      </c>
    </row>
    <row r="5" spans="1:12" x14ac:dyDescent="0.4">
      <c r="A5">
        <v>0.68346799999999996</v>
      </c>
      <c r="B5">
        <v>0.47259400000000001</v>
      </c>
      <c r="C5">
        <v>0.240176</v>
      </c>
      <c r="D5">
        <v>30</v>
      </c>
    </row>
    <row r="6" spans="1:12" x14ac:dyDescent="0.4">
      <c r="A6">
        <v>0.70464000000000004</v>
      </c>
      <c r="B6">
        <v>0.42347499999999999</v>
      </c>
      <c r="D6">
        <v>50</v>
      </c>
    </row>
    <row r="7" spans="1:12" x14ac:dyDescent="0.4">
      <c r="A7">
        <v>0.622865</v>
      </c>
      <c r="B7">
        <v>0.44430799999999998</v>
      </c>
      <c r="C7">
        <v>9.4173300000000001E-2</v>
      </c>
      <c r="D7">
        <v>100</v>
      </c>
    </row>
    <row r="8" spans="1:12" x14ac:dyDescent="0.4">
      <c r="A8">
        <v>0.68570399999999998</v>
      </c>
      <c r="B8">
        <v>0.52154400000000001</v>
      </c>
      <c r="D8">
        <v>300</v>
      </c>
    </row>
    <row r="9" spans="1:12" x14ac:dyDescent="0.4">
      <c r="A9">
        <v>0.66087300000000004</v>
      </c>
      <c r="B9">
        <v>0.54332599999999998</v>
      </c>
      <c r="C9">
        <v>0.292103</v>
      </c>
      <c r="D9">
        <v>3</v>
      </c>
    </row>
    <row r="10" spans="1:12" x14ac:dyDescent="0.4">
      <c r="A10">
        <v>0.68468700000000005</v>
      </c>
      <c r="B10">
        <v>0.60494499999999995</v>
      </c>
      <c r="C10">
        <v>0.17214699999999999</v>
      </c>
      <c r="D10">
        <v>5</v>
      </c>
    </row>
    <row r="11" spans="1:12" x14ac:dyDescent="0.4">
      <c r="A11">
        <v>0.72621800000000003</v>
      </c>
      <c r="B11">
        <v>0.564836</v>
      </c>
      <c r="C11">
        <v>8.9769500000000002E-2</v>
      </c>
      <c r="D11">
        <v>10</v>
      </c>
    </row>
    <row r="12" spans="1:12" x14ac:dyDescent="0.4">
      <c r="A12">
        <v>0.79095400000000005</v>
      </c>
      <c r="B12">
        <v>0.42445699999999997</v>
      </c>
      <c r="C12">
        <v>0.31774999999999998</v>
      </c>
      <c r="D12">
        <v>30</v>
      </c>
    </row>
    <row r="13" spans="1:12" x14ac:dyDescent="0.4">
      <c r="A13">
        <v>0.77401600000000004</v>
      </c>
      <c r="B13">
        <v>0.43075799999999997</v>
      </c>
      <c r="C13">
        <v>0.30911899999999998</v>
      </c>
      <c r="D13">
        <v>50</v>
      </c>
    </row>
    <row r="14" spans="1:12" x14ac:dyDescent="0.4">
      <c r="A14">
        <v>0.772119</v>
      </c>
      <c r="B14">
        <v>0.42455900000000002</v>
      </c>
      <c r="C14">
        <v>0.32603300000000002</v>
      </c>
      <c r="D14">
        <v>100</v>
      </c>
    </row>
    <row r="15" spans="1:12" x14ac:dyDescent="0.4">
      <c r="A15">
        <v>0.81717300000000004</v>
      </c>
      <c r="B15">
        <v>0.50941700000000001</v>
      </c>
      <c r="D15">
        <v>300</v>
      </c>
    </row>
    <row r="16" spans="1:12" x14ac:dyDescent="0.4">
      <c r="A16">
        <v>0.81879999999999997</v>
      </c>
      <c r="D16">
        <v>3</v>
      </c>
    </row>
    <row r="17" spans="1:4" x14ac:dyDescent="0.4">
      <c r="A17">
        <v>1.5295000000000001</v>
      </c>
      <c r="D17">
        <v>5</v>
      </c>
    </row>
    <row r="18" spans="1:4" x14ac:dyDescent="0.4">
      <c r="D18">
        <v>10</v>
      </c>
    </row>
    <row r="19" spans="1:4" x14ac:dyDescent="0.4">
      <c r="A19">
        <v>1.7244900000000001</v>
      </c>
      <c r="D19">
        <v>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7890-6CD0-48BF-9442-0F734CED5114}">
  <dimension ref="A1:T28"/>
  <sheetViews>
    <sheetView tabSelected="1" topLeftCell="C1" workbookViewId="0">
      <selection activeCell="P9" sqref="P9"/>
    </sheetView>
  </sheetViews>
  <sheetFormatPr defaultRowHeight="18.75" x14ac:dyDescent="0.4"/>
  <cols>
    <col min="5" max="5" width="12.75" bestFit="1" customWidth="1"/>
  </cols>
  <sheetData>
    <row r="1" spans="1:11" x14ac:dyDescent="0.4">
      <c r="A1" t="s">
        <v>17</v>
      </c>
      <c r="B1" t="s">
        <v>11</v>
      </c>
      <c r="C1" t="s">
        <v>12</v>
      </c>
      <c r="G1" t="s">
        <v>23</v>
      </c>
    </row>
    <row r="2" spans="1:11" x14ac:dyDescent="0.4">
      <c r="B2">
        <f>0.0013708</f>
        <v>1.3707999999999999E-3</v>
      </c>
      <c r="C2">
        <f>0.57049</f>
        <v>0.57049000000000005</v>
      </c>
      <c r="G2" t="s">
        <v>24</v>
      </c>
      <c r="H2" t="s">
        <v>25</v>
      </c>
      <c r="I2">
        <f>0.57049</f>
        <v>0.57049000000000005</v>
      </c>
      <c r="J2" t="s">
        <v>27</v>
      </c>
      <c r="K2">
        <v>0.20399999999999999</v>
      </c>
    </row>
    <row r="3" spans="1:11" x14ac:dyDescent="0.4">
      <c r="C3" t="s">
        <v>13</v>
      </c>
      <c r="D3" t="s">
        <v>14</v>
      </c>
      <c r="E3" t="s">
        <v>15</v>
      </c>
      <c r="G3" t="s">
        <v>24</v>
      </c>
      <c r="H3" t="s">
        <v>26</v>
      </c>
      <c r="I3">
        <f>0.0013708</f>
        <v>1.3707999999999999E-3</v>
      </c>
      <c r="J3" t="s">
        <v>27</v>
      </c>
      <c r="K3">
        <v>1.7899999999999999E-4</v>
      </c>
    </row>
    <row r="4" spans="1:11" x14ac:dyDescent="0.4">
      <c r="C4">
        <f>1/C2</f>
        <v>1.7528791039282019</v>
      </c>
      <c r="D4">
        <v>0.32</v>
      </c>
      <c r="E4">
        <f>B2*LN(1/D4)*C4*10000</f>
        <v>27.378858794976423</v>
      </c>
    </row>
    <row r="5" spans="1:11" x14ac:dyDescent="0.4">
      <c r="A5" t="s">
        <v>18</v>
      </c>
      <c r="B5" t="s">
        <v>11</v>
      </c>
      <c r="C5" t="s">
        <v>12</v>
      </c>
      <c r="H5" t="s">
        <v>28</v>
      </c>
      <c r="I5" t="s">
        <v>29</v>
      </c>
    </row>
    <row r="6" spans="1:11" x14ac:dyDescent="0.4">
      <c r="B6">
        <f>0.003139</f>
        <v>3.1389999999999999E-3</v>
      </c>
      <c r="C6">
        <f>-0.8291</f>
        <v>-0.82909999999999995</v>
      </c>
      <c r="H6" t="s">
        <v>25</v>
      </c>
      <c r="I6">
        <f>-0.8291</f>
        <v>-0.82909999999999995</v>
      </c>
      <c r="J6" t="s">
        <v>27</v>
      </c>
      <c r="K6" t="s">
        <v>30</v>
      </c>
    </row>
    <row r="7" spans="1:11" x14ac:dyDescent="0.4">
      <c r="C7" t="s">
        <v>13</v>
      </c>
      <c r="D7" t="s">
        <v>14</v>
      </c>
      <c r="E7" t="s">
        <v>15</v>
      </c>
      <c r="H7" t="s">
        <v>26</v>
      </c>
      <c r="I7">
        <f>0.003139</f>
        <v>3.1389999999999999E-3</v>
      </c>
      <c r="J7" t="s">
        <v>27</v>
      </c>
      <c r="K7" t="s">
        <v>30</v>
      </c>
    </row>
    <row r="8" spans="1:11" x14ac:dyDescent="0.4">
      <c r="C8">
        <f>1/C6</f>
        <v>-1.2061271257990593</v>
      </c>
      <c r="D8">
        <v>0.32</v>
      </c>
      <c r="E8">
        <f>B6*LN(1/D8)*C8*10000</f>
        <v>-43.13935852042308</v>
      </c>
    </row>
    <row r="9" spans="1:11" x14ac:dyDescent="0.4">
      <c r="A9" t="s">
        <v>19</v>
      </c>
      <c r="B9" t="s">
        <v>11</v>
      </c>
      <c r="C9" t="s">
        <v>12</v>
      </c>
      <c r="H9" t="s">
        <v>28</v>
      </c>
      <c r="I9" t="s">
        <v>29</v>
      </c>
    </row>
    <row r="10" spans="1:11" x14ac:dyDescent="0.4">
      <c r="B10">
        <f>0.0036454</f>
        <v>3.6454E-3</v>
      </c>
      <c r="C10">
        <f>-1.4118</f>
        <v>-1.4117999999999999</v>
      </c>
      <c r="H10" t="s">
        <v>25</v>
      </c>
      <c r="I10">
        <f>-1.4118</f>
        <v>-1.4117999999999999</v>
      </c>
      <c r="J10" t="s">
        <v>27</v>
      </c>
      <c r="K10" t="s">
        <v>30</v>
      </c>
    </row>
    <row r="11" spans="1:11" x14ac:dyDescent="0.4">
      <c r="C11" t="s">
        <v>13</v>
      </c>
      <c r="D11" t="s">
        <v>14</v>
      </c>
      <c r="E11" t="s">
        <v>15</v>
      </c>
      <c r="H11" t="s">
        <v>26</v>
      </c>
      <c r="I11">
        <f>0.0036454</f>
        <v>3.6454E-3</v>
      </c>
      <c r="J11" t="s">
        <v>27</v>
      </c>
      <c r="K11" t="s">
        <v>30</v>
      </c>
    </row>
    <row r="12" spans="1:11" x14ac:dyDescent="0.4">
      <c r="C12">
        <f>1/C10</f>
        <v>-0.70831562544269733</v>
      </c>
      <c r="D12">
        <v>0.32</v>
      </c>
      <c r="E12">
        <f>B10*LN(1/D12)*C12*10000</f>
        <v>-29.421261764661178</v>
      </c>
    </row>
    <row r="13" spans="1:11" x14ac:dyDescent="0.4">
      <c r="A13" t="s">
        <v>20</v>
      </c>
      <c r="B13" t="s">
        <v>11</v>
      </c>
      <c r="C13" t="s">
        <v>12</v>
      </c>
      <c r="H13" t="s">
        <v>28</v>
      </c>
      <c r="I13" t="s">
        <v>29</v>
      </c>
    </row>
    <row r="14" spans="1:11" x14ac:dyDescent="0.4">
      <c r="B14">
        <f>0.0015123</f>
        <v>1.5123000000000001E-3</v>
      </c>
      <c r="C14">
        <f>0.65401</f>
        <v>0.65400999999999998</v>
      </c>
      <c r="H14" t="s">
        <v>25</v>
      </c>
      <c r="I14">
        <f>0.65401</f>
        <v>0.65400999999999998</v>
      </c>
      <c r="J14" t="s">
        <v>27</v>
      </c>
      <c r="K14">
        <v>0.33</v>
      </c>
    </row>
    <row r="15" spans="1:11" x14ac:dyDescent="0.4">
      <c r="C15" t="s">
        <v>13</v>
      </c>
      <c r="D15" t="s">
        <v>14</v>
      </c>
      <c r="E15" t="s">
        <v>15</v>
      </c>
      <c r="H15" t="s">
        <v>26</v>
      </c>
      <c r="I15">
        <f>0.0015123</f>
        <v>1.5123000000000001E-3</v>
      </c>
      <c r="J15" t="s">
        <v>27</v>
      </c>
      <c r="K15">
        <v>2.4899999999999998E-4</v>
      </c>
    </row>
    <row r="16" spans="1:11" x14ac:dyDescent="0.4">
      <c r="C16">
        <f>1/C14</f>
        <v>1.529028608125258</v>
      </c>
      <c r="D16">
        <v>0.32</v>
      </c>
      <c r="E16">
        <f>B14*LN(1/D16)*C16*10000</f>
        <v>26.347708237882667</v>
      </c>
    </row>
    <row r="17" spans="1:20" x14ac:dyDescent="0.4">
      <c r="A17" t="s">
        <v>21</v>
      </c>
      <c r="B17" t="s">
        <v>11</v>
      </c>
      <c r="C17" t="s">
        <v>12</v>
      </c>
      <c r="H17" t="s">
        <v>28</v>
      </c>
      <c r="I17" t="s">
        <v>29</v>
      </c>
    </row>
    <row r="18" spans="1:20" x14ac:dyDescent="0.4">
      <c r="B18">
        <f>0.001253</f>
        <v>1.253E-3</v>
      </c>
      <c r="C18">
        <f>0.87285</f>
        <v>0.87285000000000001</v>
      </c>
      <c r="H18" t="s">
        <v>25</v>
      </c>
      <c r="I18">
        <f>0.87285</f>
        <v>0.87285000000000001</v>
      </c>
      <c r="J18" t="s">
        <v>27</v>
      </c>
      <c r="K18">
        <v>0.218</v>
      </c>
    </row>
    <row r="19" spans="1:20" x14ac:dyDescent="0.4">
      <c r="C19" t="s">
        <v>13</v>
      </c>
      <c r="D19" t="s">
        <v>14</v>
      </c>
      <c r="E19" t="s">
        <v>15</v>
      </c>
      <c r="H19" t="s">
        <v>26</v>
      </c>
      <c r="I19">
        <f>0.001253</f>
        <v>1.253E-3</v>
      </c>
      <c r="J19" t="s">
        <v>27</v>
      </c>
      <c r="K19">
        <v>1.9100000000000001E-4</v>
      </c>
    </row>
    <row r="20" spans="1:20" x14ac:dyDescent="0.4">
      <c r="C20">
        <f>1/C18</f>
        <v>1.1456722231769489</v>
      </c>
      <c r="D20">
        <v>0.32</v>
      </c>
      <c r="E20">
        <f>B18*LN(1/D20)*C20*10000</f>
        <v>16.356890151057122</v>
      </c>
    </row>
    <row r="21" spans="1:20" x14ac:dyDescent="0.4">
      <c r="A21" t="s">
        <v>16</v>
      </c>
      <c r="B21" t="s">
        <v>11</v>
      </c>
      <c r="C21" t="s">
        <v>12</v>
      </c>
    </row>
    <row r="22" spans="1:20" x14ac:dyDescent="0.4">
      <c r="B22">
        <f>0.0010779</f>
        <v>1.0778999999999999E-3</v>
      </c>
      <c r="C22">
        <f>1.0369</f>
        <v>1.0368999999999999</v>
      </c>
      <c r="H22" t="s">
        <v>28</v>
      </c>
      <c r="I22" t="s">
        <v>29</v>
      </c>
      <c r="M22" t="s">
        <v>31</v>
      </c>
      <c r="N22" t="s">
        <v>32</v>
      </c>
      <c r="P22" t="s">
        <v>33</v>
      </c>
      <c r="Q22" t="s">
        <v>34</v>
      </c>
    </row>
    <row r="23" spans="1:20" x14ac:dyDescent="0.4">
      <c r="C23" t="s">
        <v>13</v>
      </c>
      <c r="D23" t="s">
        <v>14</v>
      </c>
      <c r="E23" t="s">
        <v>15</v>
      </c>
      <c r="H23" t="s">
        <v>25</v>
      </c>
      <c r="I23">
        <f>1.0369</f>
        <v>1.0368999999999999</v>
      </c>
      <c r="J23" t="s">
        <v>27</v>
      </c>
      <c r="K23">
        <v>0.223</v>
      </c>
      <c r="M23">
        <f>I23+K23</f>
        <v>1.2599</v>
      </c>
      <c r="N23">
        <f>I23-K23</f>
        <v>0.81389999999999996</v>
      </c>
      <c r="P23">
        <f>1/M23</f>
        <v>0.79371378680847682</v>
      </c>
      <c r="Q23">
        <f>1/N23</f>
        <v>1.2286521685710776</v>
      </c>
      <c r="S23">
        <f>C24-P23</f>
        <v>0.17069936778695194</v>
      </c>
      <c r="T23">
        <f>Q23-C24</f>
        <v>0.26423901397564886</v>
      </c>
    </row>
    <row r="24" spans="1:20" x14ac:dyDescent="0.4">
      <c r="C24">
        <f>1/C22</f>
        <v>0.96441315459542876</v>
      </c>
      <c r="D24">
        <v>0.32</v>
      </c>
      <c r="E24">
        <f>B22*LN(1/D24)*C24*10000</f>
        <v>11.844885850600237</v>
      </c>
      <c r="H24" t="s">
        <v>26</v>
      </c>
      <c r="I24">
        <f>0.0010779</f>
        <v>1.0778999999999999E-3</v>
      </c>
      <c r="J24" t="s">
        <v>27</v>
      </c>
      <c r="K24">
        <v>1.95E-4</v>
      </c>
    </row>
    <row r="25" spans="1:20" x14ac:dyDescent="0.4">
      <c r="A25" t="s">
        <v>22</v>
      </c>
      <c r="B25" t="s">
        <v>11</v>
      </c>
      <c r="C25" t="s">
        <v>12</v>
      </c>
    </row>
    <row r="26" spans="1:20" x14ac:dyDescent="0.4">
      <c r="B26">
        <f>0.0011983</f>
        <v>1.1983E-3</v>
      </c>
      <c r="C26">
        <f>0.74188</f>
        <v>0.74187999999999998</v>
      </c>
      <c r="H26" t="s">
        <v>28</v>
      </c>
      <c r="I26" t="s">
        <v>29</v>
      </c>
    </row>
    <row r="27" spans="1:20" x14ac:dyDescent="0.4">
      <c r="C27" t="s">
        <v>13</v>
      </c>
      <c r="D27" t="s">
        <v>14</v>
      </c>
      <c r="E27" t="s">
        <v>15</v>
      </c>
      <c r="H27" t="s">
        <v>25</v>
      </c>
      <c r="I27">
        <f>0.74188</f>
        <v>0.74187999999999998</v>
      </c>
      <c r="J27" t="s">
        <v>27</v>
      </c>
      <c r="K27">
        <v>0.189</v>
      </c>
    </row>
    <row r="28" spans="1:20" x14ac:dyDescent="0.4">
      <c r="C28">
        <f>1/C26</f>
        <v>1.3479268884455708</v>
      </c>
      <c r="D28">
        <v>0.32</v>
      </c>
      <c r="E28">
        <f>B26*LN(1/D28)*C28*10000</f>
        <v>18.404379435280877</v>
      </c>
      <c r="H28" t="s">
        <v>26</v>
      </c>
      <c r="I28">
        <f>0.0011983</f>
        <v>1.1983E-3</v>
      </c>
      <c r="J28" t="s">
        <v>27</v>
      </c>
      <c r="K28">
        <v>2.3900000000000001E-4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id_inverse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2018-12-18T06:39:03Z</dcterms:created>
  <dcterms:modified xsi:type="dcterms:W3CDTF">2019-01-28T05:20:23Z</dcterms:modified>
</cp:coreProperties>
</file>