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enícios\Downloads\"/>
    </mc:Choice>
  </mc:AlternateContent>
  <xr:revisionPtr revIDLastSave="0" documentId="13_ncr:1_{F10A8FF9-4F02-441F-9147-732417DFE427}" xr6:coauthVersionLast="47" xr6:coauthVersionMax="47" xr10:uidLastSave="{00000000-0000-0000-0000-000000000000}"/>
  <bookViews>
    <workbookView xWindow="-120" yWindow="-120" windowWidth="29040" windowHeight="1644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<sst xmlns="http://schemas.openxmlformats.org/spreadsheetml/2006/main" count="71" uniqueCount="34">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</sst>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2" fillId="2" borderId="0" xfId="2" applyFont="1" applyFill="1"/>
    <xf numFmtId="0" fontId="4" fillId="8" borderId="1" xfId="0" applyFont="1" applyFill="1" applyBorder="1"/>
    <xf numFmtId="0" fontId="4" fillId="8" borderId="3" xfId="0" applyFont="1" applyFill="1" applyBorder="1"/>
    <xf numFmtId="0" fontId="4" fillId="8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0" borderId="23" xfId="0" applyBorder="1"/>
    <xf numFmtId="9" fontId="0" fillId="0" borderId="24" xfId="0" applyNumberFormat="1" applyBorder="1" applyAlignment="1">
      <alignment horizontal="center"/>
    </xf>
    <xf numFmtId="0" fontId="0" fillId="0" borderId="25" xfId="0" applyBorder="1"/>
    <xf numFmtId="9" fontId="0" fillId="0" borderId="26" xfId="0" applyNumberFormat="1" applyBorder="1" applyAlignment="1">
      <alignment horizontal="center"/>
    </xf>
    <xf numFmtId="0" fontId="0" fillId="9" borderId="23" xfId="0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9" fontId="0" fillId="9" borderId="24" xfId="0" applyNumberFormat="1" applyFill="1" applyBorder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FC-495A-BCAC-912D4B4B6B1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FC-495A-BCAC-912D4B4B6B1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FC-495A-BCAC-912D4B4B6B1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FC-495A-BCAC-912D4B4B6B1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BFC-495A-BCAC-912D4B4B6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BFC-495A-BCAC-912D4B4B6B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62"/>
  <sheetViews>
    <sheetView showGridLines="0" tabSelected="1" topLeftCell="A23" zoomScale="110" zoomScaleNormal="110" workbookViewId="0">
      <selection activeCell="H29" sqref="H29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" t="s">
        <v>15</v>
      </c>
      <c r="C11" s="6"/>
      <c r="D11" s="7"/>
    </row>
    <row r="12" spans="2:4" ht="17.25" x14ac:dyDescent="0.3">
      <c r="B12" s="49" t="s">
        <v>14</v>
      </c>
      <c r="C12" s="50"/>
      <c r="D12" s="23">
        <v>2000</v>
      </c>
    </row>
    <row r="13" spans="2:4" ht="17.25" x14ac:dyDescent="0.3">
      <c r="B13" s="51" t="s">
        <v>13</v>
      </c>
      <c r="C13" s="52"/>
      <c r="D13" s="24">
        <v>6.0000000000000001E-3</v>
      </c>
    </row>
    <row r="14" spans="2:4" ht="18" thickBot="1" x14ac:dyDescent="0.35">
      <c r="B14" s="53" t="s">
        <v>33</v>
      </c>
      <c r="C14" s="54"/>
      <c r="D14" s="25">
        <f>D12*30%</f>
        <v>600</v>
      </c>
    </row>
    <row r="15" spans="2:4" ht="15.75" thickBot="1" x14ac:dyDescent="0.3"/>
    <row r="16" spans="2:4" ht="28.5" customHeight="1" x14ac:dyDescent="0.25">
      <c r="B16" s="57" t="s">
        <v>5</v>
      </c>
      <c r="C16" s="58"/>
      <c r="D16" s="61"/>
    </row>
    <row r="17" spans="1:6" ht="17.25" x14ac:dyDescent="0.3">
      <c r="B17" s="49" t="s">
        <v>0</v>
      </c>
      <c r="C17" s="50"/>
      <c r="D17" s="18">
        <v>200</v>
      </c>
    </row>
    <row r="18" spans="1:6" ht="17.25" x14ac:dyDescent="0.3">
      <c r="B18" s="51" t="s">
        <v>1</v>
      </c>
      <c r="C18" s="52"/>
      <c r="D18" s="19">
        <v>5</v>
      </c>
    </row>
    <row r="19" spans="1:6" ht="17.25" x14ac:dyDescent="0.3">
      <c r="B19" s="51" t="s">
        <v>2</v>
      </c>
      <c r="C19" s="52"/>
      <c r="D19" s="20">
        <v>1.0789999999999999E-2</v>
      </c>
    </row>
    <row r="20" spans="1:6" ht="17.25" x14ac:dyDescent="0.3">
      <c r="B20" s="55" t="s">
        <v>3</v>
      </c>
      <c r="C20" s="56"/>
      <c r="D20" s="21">
        <f>FV(taxa_mensal,qtd_anos*12,aporte*-1)</f>
        <v>16755.382799697527</v>
      </c>
    </row>
    <row r="21" spans="1:6" ht="18" thickBot="1" x14ac:dyDescent="0.35">
      <c r="B21" s="59" t="s">
        <v>4</v>
      </c>
      <c r="C21" s="60"/>
      <c r="D21" s="22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57" t="s">
        <v>11</v>
      </c>
      <c r="C23" s="58"/>
      <c r="D23" s="8" t="s">
        <v>12</v>
      </c>
    </row>
    <row r="24" spans="1:6" ht="17.25" x14ac:dyDescent="0.3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25" x14ac:dyDescent="0.3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25" x14ac:dyDescent="0.3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25" x14ac:dyDescent="0.3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25">
      <c r="B32" s="26" t="s">
        <v>20</v>
      </c>
      <c r="C32" s="27" t="s">
        <v>17</v>
      </c>
      <c r="D32" s="26"/>
    </row>
    <row r="33" spans="2:4" x14ac:dyDescent="0.25">
      <c r="B33" s="28" t="s">
        <v>19</v>
      </c>
      <c r="C33" s="29">
        <f>aporte</f>
        <v>200</v>
      </c>
      <c r="D33" s="28"/>
    </row>
    <row r="35" spans="2:4" x14ac:dyDescent="0.25">
      <c r="B35" s="30" t="s">
        <v>21</v>
      </c>
      <c r="C35" s="30" t="s">
        <v>22</v>
      </c>
      <c r="D35" s="30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25">
      <c r="B42" s="31"/>
      <c r="C42" s="31"/>
      <c r="D42" s="32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1:H21"/>
  <sheetViews>
    <sheetView showGridLines="0" zoomScale="115" zoomScaleNormal="115" workbookViewId="0">
      <selection activeCell="F20" sqref="F20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1" spans="1:8" ht="15.75" thickBot="1" x14ac:dyDescent="0.3"/>
    <row r="2" spans="1:8" x14ac:dyDescent="0.25">
      <c r="A2" s="37" t="s">
        <v>31</v>
      </c>
      <c r="B2" s="38" t="s">
        <v>20</v>
      </c>
      <c r="C2" s="39" t="s">
        <v>21</v>
      </c>
      <c r="D2" s="40" t="s">
        <v>30</v>
      </c>
    </row>
    <row r="3" spans="1:8" x14ac:dyDescent="0.25">
      <c r="A3" s="41" t="str">
        <f>B3&amp;"-"&amp;C3</f>
        <v>Conservador-PAPEL</v>
      </c>
      <c r="B3" t="s">
        <v>16</v>
      </c>
      <c r="C3" s="2" t="s">
        <v>24</v>
      </c>
      <c r="D3" s="42">
        <v>0.3</v>
      </c>
      <c r="H3" t="s">
        <v>30</v>
      </c>
    </row>
    <row r="4" spans="1:8" x14ac:dyDescent="0.25">
      <c r="A4" s="41" t="str">
        <f t="shared" ref="A4:A20" si="0">B4&amp;"-"&amp;C4</f>
        <v>Conservador-TIJOLO</v>
      </c>
      <c r="B4" t="s">
        <v>16</v>
      </c>
      <c r="C4" s="2" t="s">
        <v>25</v>
      </c>
      <c r="D4" s="42">
        <v>0.5</v>
      </c>
      <c r="G4" s="26" t="s">
        <v>32</v>
      </c>
      <c r="H4" s="36">
        <f>VLOOKUP(G4,$A:$D,4,FALSE)</f>
        <v>0.35</v>
      </c>
    </row>
    <row r="5" spans="1:8" x14ac:dyDescent="0.25">
      <c r="A5" s="41" t="str">
        <f t="shared" si="0"/>
        <v>Conservador-HÍBRIDOS</v>
      </c>
      <c r="B5" t="s">
        <v>16</v>
      </c>
      <c r="C5" s="2" t="s">
        <v>26</v>
      </c>
      <c r="D5" s="42">
        <v>0.1</v>
      </c>
    </row>
    <row r="6" spans="1:8" x14ac:dyDescent="0.25">
      <c r="A6" s="41" t="str">
        <f t="shared" si="0"/>
        <v>Conservador-FOFs</v>
      </c>
      <c r="B6" t="s">
        <v>16</v>
      </c>
      <c r="C6" s="2" t="s">
        <v>27</v>
      </c>
      <c r="D6" s="42">
        <v>0.1</v>
      </c>
    </row>
    <row r="7" spans="1:8" x14ac:dyDescent="0.25">
      <c r="A7" s="41" t="str">
        <f t="shared" si="0"/>
        <v>Conservador-DESENVOLVIMENTO</v>
      </c>
      <c r="B7" t="s">
        <v>16</v>
      </c>
      <c r="C7" s="2" t="s">
        <v>28</v>
      </c>
      <c r="D7" s="42">
        <v>0</v>
      </c>
    </row>
    <row r="8" spans="1:8" ht="15.75" thickBot="1" x14ac:dyDescent="0.3">
      <c r="A8" s="43" t="str">
        <f t="shared" si="0"/>
        <v>Conservador-HOTELARIAS</v>
      </c>
      <c r="B8" s="34" t="s">
        <v>16</v>
      </c>
      <c r="C8" s="35" t="s">
        <v>29</v>
      </c>
      <c r="D8" s="44">
        <v>0</v>
      </c>
    </row>
    <row r="9" spans="1:8" x14ac:dyDescent="0.25">
      <c r="A9" s="41" t="str">
        <f t="shared" si="0"/>
        <v>Moderado-PAPEL</v>
      </c>
      <c r="B9" t="s">
        <v>17</v>
      </c>
      <c r="C9" s="2" t="s">
        <v>24</v>
      </c>
      <c r="D9" s="42">
        <v>0.32</v>
      </c>
    </row>
    <row r="10" spans="1:8" x14ac:dyDescent="0.25">
      <c r="A10" s="45" t="str">
        <f t="shared" si="0"/>
        <v>Moderado-TIJOLO</v>
      </c>
      <c r="B10" s="46" t="s">
        <v>17</v>
      </c>
      <c r="C10" s="47" t="s">
        <v>25</v>
      </c>
      <c r="D10" s="48">
        <v>0.35</v>
      </c>
    </row>
    <row r="11" spans="1:8" x14ac:dyDescent="0.25">
      <c r="A11" s="41" t="str">
        <f t="shared" si="0"/>
        <v>Moderado-HÍBRIDOS</v>
      </c>
      <c r="B11" t="s">
        <v>17</v>
      </c>
      <c r="C11" s="2" t="s">
        <v>26</v>
      </c>
      <c r="D11" s="42">
        <v>0.08</v>
      </c>
    </row>
    <row r="12" spans="1:8" x14ac:dyDescent="0.25">
      <c r="A12" s="41" t="str">
        <f t="shared" si="0"/>
        <v>Moderado-FOFs</v>
      </c>
      <c r="B12" t="s">
        <v>17</v>
      </c>
      <c r="C12" s="2" t="s">
        <v>27</v>
      </c>
      <c r="D12" s="42">
        <v>0.05</v>
      </c>
    </row>
    <row r="13" spans="1:8" x14ac:dyDescent="0.25">
      <c r="A13" s="41" t="str">
        <f t="shared" si="0"/>
        <v>Moderado-DESENVOLVIMENTO</v>
      </c>
      <c r="B13" t="s">
        <v>17</v>
      </c>
      <c r="C13" s="2" t="s">
        <v>28</v>
      </c>
      <c r="D13" s="42">
        <v>0.1</v>
      </c>
    </row>
    <row r="14" spans="1:8" ht="15.75" thickBot="1" x14ac:dyDescent="0.3">
      <c r="A14" s="43" t="str">
        <f t="shared" si="0"/>
        <v>Moderado-HOTELARIAS</v>
      </c>
      <c r="B14" s="34" t="s">
        <v>17</v>
      </c>
      <c r="C14" s="35" t="s">
        <v>29</v>
      </c>
      <c r="D14" s="44">
        <v>0.1</v>
      </c>
    </row>
    <row r="15" spans="1:8" x14ac:dyDescent="0.25">
      <c r="A15" s="41" t="str">
        <f t="shared" si="0"/>
        <v>Agressivo-PAPEL</v>
      </c>
      <c r="B15" t="s">
        <v>18</v>
      </c>
      <c r="C15" s="2" t="s">
        <v>24</v>
      </c>
      <c r="D15" s="42">
        <v>0.5</v>
      </c>
    </row>
    <row r="16" spans="1:8" x14ac:dyDescent="0.25">
      <c r="A16" s="41" t="str">
        <f t="shared" si="0"/>
        <v>Agressivo-TIJOLO</v>
      </c>
      <c r="B16" t="s">
        <v>18</v>
      </c>
      <c r="C16" s="2" t="s">
        <v>25</v>
      </c>
      <c r="D16" s="42">
        <v>0.1</v>
      </c>
    </row>
    <row r="17" spans="1:4" x14ac:dyDescent="0.25">
      <c r="A17" s="41" t="str">
        <f t="shared" si="0"/>
        <v>Agressivo-HÍBRIDOS</v>
      </c>
      <c r="B17" t="s">
        <v>18</v>
      </c>
      <c r="C17" s="2" t="s">
        <v>26</v>
      </c>
      <c r="D17" s="42">
        <v>0.05</v>
      </c>
    </row>
    <row r="18" spans="1:4" x14ac:dyDescent="0.25">
      <c r="A18" s="41" t="str">
        <f t="shared" si="0"/>
        <v>Agressivo-FOFs</v>
      </c>
      <c r="B18" t="s">
        <v>18</v>
      </c>
      <c r="C18" s="2" t="s">
        <v>27</v>
      </c>
      <c r="D18" s="42">
        <v>0.05</v>
      </c>
    </row>
    <row r="19" spans="1:4" x14ac:dyDescent="0.25">
      <c r="A19" s="41" t="str">
        <f t="shared" si="0"/>
        <v>Agressivo-DESENVOLVIMENTO</v>
      </c>
      <c r="B19" t="s">
        <v>18</v>
      </c>
      <c r="C19" s="2" t="s">
        <v>28</v>
      </c>
      <c r="D19" s="42">
        <v>0.2</v>
      </c>
    </row>
    <row r="20" spans="1:4" ht="15.75" thickBot="1" x14ac:dyDescent="0.3">
      <c r="A20" s="43" t="str">
        <f t="shared" si="0"/>
        <v>Agressivo-HOTELARIAS</v>
      </c>
      <c r="B20" s="34" t="s">
        <v>18</v>
      </c>
      <c r="C20" s="35" t="s">
        <v>29</v>
      </c>
      <c r="D20" s="4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venicios castilho</cp:lastModifiedBy>
  <dcterms:created xsi:type="dcterms:W3CDTF">2025-04-16T18:38:03Z</dcterms:created>
  <dcterms:modified xsi:type="dcterms:W3CDTF">2025-06-13T16:50:32Z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