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140" windowWidth="19140" windowHeight="7090"/>
  </bookViews>
  <sheets>
    <sheet name="09-07-2023 (counter)" sheetId="7" r:id="rId1"/>
    <sheet name="06-07-2023" sheetId="1" r:id="rId2"/>
    <sheet name="07-07-2023" sheetId="4" r:id="rId3"/>
    <sheet name="08-07-2023" sheetId="2" r:id="rId4"/>
    <sheet name="09-07-2023" sheetId="5" r:id="rId5"/>
    <sheet name="09-07-2023 (stock)" sheetId="6" r:id="rId6"/>
  </sheets>
  <calcPr calcId="125725"/>
</workbook>
</file>

<file path=xl/calcChain.xml><?xml version="1.0" encoding="utf-8"?>
<calcChain xmlns="http://schemas.openxmlformats.org/spreadsheetml/2006/main">
  <c r="K5" i="7"/>
  <c r="K6"/>
  <c r="K7"/>
  <c r="K8"/>
  <c r="K9"/>
  <c r="K10"/>
  <c r="K11"/>
  <c r="K12"/>
  <c r="K13"/>
  <c r="K14"/>
  <c r="K15"/>
  <c r="K16"/>
  <c r="K17"/>
  <c r="K18"/>
  <c r="K19"/>
  <c r="K20"/>
  <c r="K21"/>
  <c r="K22"/>
  <c r="K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G20"/>
  <c r="G21"/>
  <c r="G22"/>
  <c r="G23"/>
  <c r="G5"/>
  <c r="G6"/>
  <c r="G7"/>
  <c r="G8"/>
  <c r="G9"/>
  <c r="G10"/>
  <c r="G11"/>
  <c r="G12"/>
  <c r="G13"/>
  <c r="G14"/>
  <c r="G15"/>
  <c r="G16"/>
  <c r="G17"/>
  <c r="G18"/>
  <c r="G19"/>
  <c r="F23"/>
  <c r="F5"/>
  <c r="F6"/>
  <c r="F7"/>
  <c r="F8"/>
  <c r="F9"/>
  <c r="F10"/>
  <c r="F11"/>
  <c r="F12"/>
  <c r="F13"/>
  <c r="F14"/>
  <c r="F15"/>
  <c r="F16"/>
  <c r="F17"/>
  <c r="F18"/>
  <c r="F19"/>
  <c r="F20"/>
  <c r="F21"/>
  <c r="F22"/>
  <c r="E15"/>
  <c r="E16"/>
  <c r="E17"/>
  <c r="E18"/>
  <c r="E19"/>
  <c r="E20"/>
  <c r="E21"/>
  <c r="E22"/>
  <c r="E23"/>
  <c r="E5"/>
  <c r="E6"/>
  <c r="E7"/>
  <c r="E8"/>
  <c r="E9"/>
  <c r="E10"/>
  <c r="E11"/>
  <c r="E12"/>
  <c r="E13"/>
  <c r="E1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N4"/>
  <c r="F4"/>
  <c r="G4"/>
  <c r="E4"/>
  <c r="D4"/>
  <c r="B4" i="6"/>
  <c r="P3" s="1"/>
  <c r="Q16" i="7"/>
  <c r="S16" s="1"/>
  <c r="P46"/>
  <c r="O33"/>
  <c r="N33"/>
  <c r="P24"/>
  <c r="R6"/>
  <c r="R4"/>
  <c r="R3"/>
  <c r="R2"/>
  <c r="N46" i="6"/>
  <c r="N24"/>
  <c r="P2"/>
  <c r="L5"/>
  <c r="M33"/>
  <c r="L33"/>
  <c r="L13"/>
  <c r="L10"/>
  <c r="L9"/>
  <c r="L7"/>
  <c r="P6"/>
  <c r="P4"/>
  <c r="L4"/>
  <c r="B4" i="2"/>
  <c r="B9"/>
  <c r="B5"/>
  <c r="B13"/>
  <c r="L13" i="5"/>
  <c r="L10"/>
  <c r="L9"/>
  <c r="L7"/>
  <c r="L4"/>
  <c r="M33"/>
  <c r="B5"/>
  <c r="B4"/>
  <c r="B13"/>
  <c r="L33"/>
  <c r="B9"/>
  <c r="B7"/>
  <c r="P6"/>
  <c r="L33" i="2"/>
  <c r="B33"/>
  <c r="P6"/>
  <c r="B7"/>
  <c r="B4" i="4"/>
  <c r="B34"/>
  <c r="C14"/>
  <c r="B13"/>
  <c r="B9"/>
  <c r="C5"/>
  <c r="B5"/>
  <c r="Q4"/>
  <c r="P4"/>
  <c r="Q4" i="1"/>
  <c r="P4"/>
  <c r="B34"/>
  <c r="B13"/>
  <c r="C14"/>
  <c r="C5"/>
  <c r="B5"/>
  <c r="B9"/>
  <c r="B4"/>
  <c r="R12" i="7" l="1"/>
  <c r="P12" i="6"/>
  <c r="P4" i="2"/>
  <c r="P12" s="1"/>
  <c r="P4" i="5"/>
  <c r="P12" s="1"/>
</calcChain>
</file>

<file path=xl/sharedStrings.xml><?xml version="1.0" encoding="utf-8"?>
<sst xmlns="http://schemas.openxmlformats.org/spreadsheetml/2006/main" count="535" uniqueCount="90">
  <si>
    <t>Black Dog</t>
  </si>
  <si>
    <t>After Dark</t>
  </si>
  <si>
    <t>American Pride</t>
  </si>
  <si>
    <t>Ac Black</t>
  </si>
  <si>
    <t>Dream Gold Scoch</t>
  </si>
  <si>
    <t>VAT69</t>
  </si>
  <si>
    <t>Royal Chalange</t>
  </si>
  <si>
    <t>Signature</t>
  </si>
  <si>
    <t>Black &amp; White</t>
  </si>
  <si>
    <t>WHISKY</t>
  </si>
  <si>
    <t>Opening</t>
  </si>
  <si>
    <t>Bottal</t>
  </si>
  <si>
    <t>M.L.</t>
  </si>
  <si>
    <t>m`Donalls No.1</t>
  </si>
  <si>
    <t>megic Moment</t>
  </si>
  <si>
    <t>TOTAL:</t>
  </si>
  <si>
    <t>Recived</t>
  </si>
  <si>
    <t>Sale</t>
  </si>
  <si>
    <t>30M.L</t>
  </si>
  <si>
    <t>60M.L</t>
  </si>
  <si>
    <t>Rate</t>
  </si>
  <si>
    <t>Amount</t>
  </si>
  <si>
    <t>Rupees</t>
  </si>
  <si>
    <t>J.W Red Lable</t>
  </si>
  <si>
    <t>Double Black</t>
  </si>
  <si>
    <t>J.W Black Lable</t>
  </si>
  <si>
    <t>Techers 50</t>
  </si>
  <si>
    <t>100 piper</t>
  </si>
  <si>
    <t>Blander Pride</t>
  </si>
  <si>
    <t>Antyquity Blue</t>
  </si>
  <si>
    <t>Royal Stage</t>
  </si>
  <si>
    <t>Rock Ford</t>
  </si>
  <si>
    <t>O.C Blue</t>
  </si>
  <si>
    <t>VODKA / GIN</t>
  </si>
  <si>
    <t>Absulut</t>
  </si>
  <si>
    <t>Simron off Orange</t>
  </si>
  <si>
    <t>Simron off</t>
  </si>
  <si>
    <t>Fule</t>
  </si>
  <si>
    <t>White Miss Chief</t>
  </si>
  <si>
    <t>Magic Momvment</t>
  </si>
  <si>
    <t>Bockadi Lemon</t>
  </si>
  <si>
    <t>BEER</t>
  </si>
  <si>
    <t>Spriit</t>
  </si>
  <si>
    <t>MC No1</t>
  </si>
  <si>
    <t>RC FINEST</t>
  </si>
  <si>
    <t>RC DELUXE</t>
  </si>
  <si>
    <t>Imperial Blue</t>
  </si>
  <si>
    <t>I.B SUPERIOR</t>
  </si>
  <si>
    <t>AD</t>
  </si>
  <si>
    <t>SCOTCH</t>
  </si>
  <si>
    <t>PREMIUM</t>
  </si>
  <si>
    <t>BRANDY</t>
  </si>
  <si>
    <t>WINE</t>
  </si>
  <si>
    <t>VODKA</t>
  </si>
  <si>
    <t>RUM</t>
  </si>
  <si>
    <t>SIGNTURE</t>
  </si>
  <si>
    <t>BP RARE</t>
  </si>
  <si>
    <t>Blender Pride RESRVE</t>
  </si>
  <si>
    <t>BP RESRVE</t>
  </si>
  <si>
    <t>BUDWEISER</t>
  </si>
  <si>
    <t>KINGFISHER</t>
  </si>
  <si>
    <t>HAV500</t>
  </si>
  <si>
    <t>CORONA</t>
  </si>
  <si>
    <t>CARLSBERG</t>
  </si>
  <si>
    <t>BLACK BARRY</t>
  </si>
  <si>
    <t>OLD MONK</t>
  </si>
  <si>
    <t>CONTESA</t>
  </si>
  <si>
    <t>BAKADI</t>
  </si>
  <si>
    <t>WHITE/BLACK</t>
  </si>
  <si>
    <t>MORPHEUS</t>
  </si>
  <si>
    <t>RAD LABEL</t>
  </si>
  <si>
    <t>BLACK LABEL</t>
  </si>
  <si>
    <t>BALLANTINES</t>
  </si>
  <si>
    <t>GOLD LABEL</t>
  </si>
  <si>
    <t>CHIVAS REGAL 12 Years</t>
  </si>
  <si>
    <t>SINGELTON</t>
  </si>
  <si>
    <t>Blue Logon</t>
  </si>
  <si>
    <t>Vodka / gin</t>
  </si>
  <si>
    <t>TOTAL</t>
  </si>
  <si>
    <t>missing one bottol</t>
  </si>
  <si>
    <t>M.L.(max:750)</t>
  </si>
  <si>
    <t>stock</t>
  </si>
  <si>
    <t>openStock</t>
  </si>
  <si>
    <t>packbagez</t>
  </si>
  <si>
    <t>Tittle</t>
  </si>
  <si>
    <t>FULL</t>
  </si>
  <si>
    <t>Liter</t>
  </si>
  <si>
    <t>unit.M.L.(min:60)</t>
  </si>
  <si>
    <t>pack</t>
  </si>
  <si>
    <t>TODAY</t>
  </si>
</sst>
</file>

<file path=xl/styles.xml><?xml version="1.0" encoding="utf-8"?>
<styleSheet xmlns="http://schemas.openxmlformats.org/spreadsheetml/2006/main">
  <numFmts count="4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0.000E+00"/>
    <numFmt numFmtId="166" formatCode="_-* #,##0.00\ [$CHF-100C]_-;\-* #,##0.00\ [$CHF-100C]_-;_-* &quot;-&quot;??\ [$CHF-100C]_-;_-@_-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23FE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2B1D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2B1D6"/>
      </left>
      <right/>
      <top style="thin">
        <color rgb="FF92B1D6"/>
      </top>
      <bottom/>
      <diagonal/>
    </border>
    <border>
      <left/>
      <right style="thin">
        <color rgb="FF92B1D6"/>
      </right>
      <top style="thin">
        <color rgb="FF92B1D6"/>
      </top>
      <bottom/>
      <diagonal/>
    </border>
    <border>
      <left style="thin">
        <color rgb="FF92B1D6"/>
      </left>
      <right/>
      <top/>
      <bottom style="thin">
        <color rgb="FF92B1D6"/>
      </bottom>
      <diagonal/>
    </border>
    <border>
      <left/>
      <right style="thin">
        <color rgb="FF92B1D6"/>
      </right>
      <top/>
      <bottom style="thin">
        <color rgb="FF92B1D6"/>
      </bottom>
      <diagonal/>
    </border>
    <border>
      <left/>
      <right style="thin">
        <color rgb="FF92B1D6"/>
      </right>
      <top style="thin">
        <color rgb="FF92B1D6"/>
      </top>
      <bottom style="thin">
        <color rgb="FF92B1D6"/>
      </bottom>
      <diagonal/>
    </border>
    <border>
      <left style="thin">
        <color rgb="FF92B1D6"/>
      </left>
      <right/>
      <top style="thin">
        <color rgb="FF92B1D6"/>
      </top>
      <bottom style="thin">
        <color rgb="FF92B1D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2B1D6"/>
      </top>
      <bottom style="thin">
        <color rgb="FF92B1D6"/>
      </bottom>
      <diagonal/>
    </border>
    <border>
      <left/>
      <right/>
      <top/>
      <bottom style="thin">
        <color rgb="FF92B1D6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" fillId="21" borderId="0" applyNumberFormat="0" applyBorder="0" applyAlignment="0" applyProtection="0"/>
  </cellStyleXfs>
  <cellXfs count="68">
    <xf numFmtId="0" fontId="0" fillId="0" borderId="0" xfId="0"/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3" xfId="0" applyFill="1" applyBorder="1" applyAlignment="1">
      <alignment horizont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1" xfId="0" applyFill="1" applyBorder="1"/>
    <xf numFmtId="0" fontId="0" fillId="10" borderId="3" xfId="0" applyFill="1" applyBorder="1" applyAlignment="1">
      <alignment horizontal="center"/>
    </xf>
    <xf numFmtId="0" fontId="0" fillId="7" borderId="0" xfId="0" applyFill="1" applyBorder="1"/>
    <xf numFmtId="0" fontId="0" fillId="3" borderId="3" xfId="0" applyFill="1" applyBorder="1"/>
    <xf numFmtId="0" fontId="0" fillId="3" borderId="12" xfId="0" applyFill="1" applyBorder="1"/>
    <xf numFmtId="0" fontId="0" fillId="0" borderId="14" xfId="0" applyBorder="1"/>
    <xf numFmtId="0" fontId="0" fillId="12" borderId="13" xfId="0" applyFill="1" applyBorder="1"/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64" fontId="0" fillId="0" borderId="0" xfId="0" applyNumberFormat="1"/>
    <xf numFmtId="164" fontId="0" fillId="10" borderId="3" xfId="1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13" borderId="13" xfId="1" applyNumberFormat="1" applyFont="1" applyFill="1" applyBorder="1"/>
    <xf numFmtId="0" fontId="4" fillId="15" borderId="0" xfId="3"/>
    <xf numFmtId="0" fontId="5" fillId="19" borderId="0" xfId="7"/>
    <xf numFmtId="0" fontId="5" fillId="20" borderId="0" xfId="8"/>
    <xf numFmtId="0" fontId="2" fillId="17" borderId="0" xfId="5"/>
    <xf numFmtId="164" fontId="0" fillId="6" borderId="0" xfId="0" applyNumberFormat="1" applyFill="1"/>
    <xf numFmtId="164" fontId="0" fillId="13" borderId="13" xfId="0" applyNumberFormat="1" applyFill="1" applyBorder="1"/>
    <xf numFmtId="0" fontId="2" fillId="22" borderId="0" xfId="9" applyFill="1"/>
    <xf numFmtId="0" fontId="3" fillId="2" borderId="0" xfId="2" applyFill="1"/>
    <xf numFmtId="0" fontId="5" fillId="23" borderId="0" xfId="6" applyFill="1"/>
    <xf numFmtId="44" fontId="5" fillId="24" borderId="0" xfId="4" applyNumberFormat="1" applyFill="1"/>
    <xf numFmtId="0" fontId="0" fillId="25" borderId="0" xfId="0" applyFill="1"/>
    <xf numFmtId="165" fontId="0" fillId="0" borderId="0" xfId="0" applyNumberFormat="1"/>
    <xf numFmtId="166" fontId="0" fillId="25" borderId="0" xfId="0" applyNumberFormat="1" applyFill="1"/>
    <xf numFmtId="0" fontId="6" fillId="3" borderId="5" xfId="0" applyFont="1" applyFill="1" applyBorder="1"/>
    <xf numFmtId="0" fontId="6" fillId="3" borderId="1" xfId="0" applyFont="1" applyFill="1" applyBorder="1"/>
    <xf numFmtId="0" fontId="0" fillId="3" borderId="1" xfId="0" applyFont="1" applyFill="1" applyBorder="1"/>
    <xf numFmtId="0" fontId="7" fillId="3" borderId="5" xfId="0" applyFont="1" applyFill="1" applyBorder="1"/>
    <xf numFmtId="0" fontId="0" fillId="12" borderId="1" xfId="0" applyFill="1" applyBorder="1"/>
    <xf numFmtId="0" fontId="0" fillId="12" borderId="0" xfId="0" applyFill="1"/>
    <xf numFmtId="0" fontId="0" fillId="12" borderId="4" xfId="0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0" fillId="11" borderId="11" xfId="0" applyFill="1" applyBorder="1" applyAlignment="1">
      <alignment horizontal="center" vertical="center" wrapText="1" shrinkToFit="1"/>
    </xf>
    <xf numFmtId="0" fontId="0" fillId="11" borderId="14" xfId="0" applyFill="1" applyBorder="1" applyAlignment="1">
      <alignment horizontal="center" vertical="center" wrapText="1" shrinkToFit="1"/>
    </xf>
    <xf numFmtId="0" fontId="0" fillId="11" borderId="15" xfId="0" applyFill="1" applyBorder="1" applyAlignment="1">
      <alignment horizontal="center" vertical="center" wrapText="1" shrinkToFit="1"/>
    </xf>
    <xf numFmtId="0" fontId="0" fillId="11" borderId="10" xfId="0" applyFill="1" applyBorder="1" applyAlignment="1">
      <alignment horizontal="center" vertical="center" wrapText="1" shrinkToFit="1"/>
    </xf>
    <xf numFmtId="0" fontId="0" fillId="5" borderId="0" xfId="0" applyFill="1" applyBorder="1" applyAlignment="1">
      <alignment horizontal="center"/>
    </xf>
    <xf numFmtId="0" fontId="5" fillId="23" borderId="0" xfId="6" applyFill="1" applyAlignment="1">
      <alignment horizontal="center" vertical="center" wrapText="1" shrinkToFit="1"/>
    </xf>
    <xf numFmtId="0" fontId="0" fillId="0" borderId="0" xfId="0" applyAlignment="1">
      <alignment horizontal="center" vertical="center" wrapText="1" shrinkToFit="1"/>
    </xf>
    <xf numFmtId="0" fontId="5" fillId="20" borderId="0" xfId="8" applyAlignment="1">
      <alignment horizontal="center"/>
    </xf>
    <xf numFmtId="44" fontId="5" fillId="24" borderId="0" xfId="4" applyNumberFormat="1" applyFill="1" applyAlignment="1">
      <alignment horizontal="center"/>
    </xf>
    <xf numFmtId="0" fontId="1" fillId="26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9" borderId="0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164" fontId="1" fillId="0" borderId="0" xfId="0" applyNumberFormat="1" applyFont="1" applyAlignment="1">
      <alignment horizontal="center"/>
    </xf>
  </cellXfs>
  <cellStyles count="10">
    <cellStyle name="20% - Accent1" xfId="5" builtinId="30"/>
    <cellStyle name="20% - Accent6" xfId="9" builtinId="50"/>
    <cellStyle name="60% - Accent1" xfId="6" builtinId="32"/>
    <cellStyle name="Accent1" xfId="4" builtinId="29"/>
    <cellStyle name="Accent2" xfId="7" builtinId="33"/>
    <cellStyle name="Accent6" xfId="8" builtinId="49"/>
    <cellStyle name="Bad" xfId="3" builtinId="27"/>
    <cellStyle name="Currency" xfId="1" builtinId="4"/>
    <cellStyle name="Good" xfId="2" builtinId="26"/>
    <cellStyle name="Normal" xfId="0" builtinId="0"/>
  </cellStyles>
  <dxfs count="0"/>
  <tableStyles count="0" defaultTableStyle="TableStyleMedium9" defaultPivotStyle="PivotStyleLight16"/>
  <colors>
    <mruColors>
      <color rgb="FF223FEA"/>
      <color rgb="FF92B1D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5"/>
  <sheetViews>
    <sheetView tabSelected="1" workbookViewId="0">
      <selection activeCell="J14" sqref="J14"/>
    </sheetView>
  </sheetViews>
  <sheetFormatPr defaultRowHeight="14.5"/>
  <cols>
    <col min="1" max="1" width="17.6328125" customWidth="1"/>
    <col min="3" max="3" width="14.54296875" customWidth="1"/>
    <col min="6" max="6" width="13.1796875" customWidth="1"/>
    <col min="7" max="7" width="18.90625" customWidth="1"/>
    <col min="8" max="8" width="8.7265625" customWidth="1"/>
    <col min="10" max="10" width="10.1796875" bestFit="1" customWidth="1"/>
    <col min="11" max="11" width="10.1796875" customWidth="1"/>
    <col min="12" max="12" width="10.1796875" style="22" bestFit="1" customWidth="1"/>
    <col min="14" max="14" width="14.54296875" customWidth="1"/>
    <col min="15" max="15" width="11.1796875" bestFit="1" customWidth="1"/>
    <col min="17" max="17" width="10.08984375" customWidth="1"/>
    <col min="18" max="18" width="11.36328125" bestFit="1" customWidth="1"/>
  </cols>
  <sheetData>
    <row r="1" spans="1:19">
      <c r="B1" s="58" t="s">
        <v>10</v>
      </c>
      <c r="C1" s="59"/>
      <c r="D1" s="60" t="s">
        <v>16</v>
      </c>
      <c r="E1" s="61"/>
      <c r="F1" s="57" t="s">
        <v>83</v>
      </c>
      <c r="G1" s="57"/>
      <c r="H1" s="62" t="s">
        <v>17</v>
      </c>
      <c r="I1" s="62"/>
      <c r="J1" s="62"/>
      <c r="K1" s="62" t="s">
        <v>20</v>
      </c>
      <c r="L1" s="62"/>
      <c r="M1" s="62"/>
      <c r="N1" s="63" t="s">
        <v>21</v>
      </c>
      <c r="O1" s="64"/>
    </row>
    <row r="2" spans="1:19">
      <c r="A2" t="s">
        <v>84</v>
      </c>
      <c r="B2" s="1" t="s">
        <v>85</v>
      </c>
      <c r="C2" s="1" t="s">
        <v>80</v>
      </c>
      <c r="D2" s="3" t="s">
        <v>11</v>
      </c>
      <c r="E2" s="3" t="s">
        <v>86</v>
      </c>
      <c r="F2" s="47" t="s">
        <v>88</v>
      </c>
      <c r="G2" s="47" t="s">
        <v>87</v>
      </c>
      <c r="H2" s="2" t="s">
        <v>89</v>
      </c>
      <c r="I2" s="2" t="s">
        <v>19</v>
      </c>
      <c r="J2" s="2" t="s">
        <v>18</v>
      </c>
      <c r="K2" s="30" t="s">
        <v>89</v>
      </c>
      <c r="L2" s="30" t="s">
        <v>19</v>
      </c>
      <c r="M2" s="2" t="s">
        <v>18</v>
      </c>
      <c r="N2" s="23" t="s">
        <v>22</v>
      </c>
      <c r="O2" s="14" t="s">
        <v>42</v>
      </c>
      <c r="Q2" t="s">
        <v>82</v>
      </c>
      <c r="R2">
        <f>SUM(C4:C23)</f>
        <v>2240</v>
      </c>
    </row>
    <row r="3" spans="1:19">
      <c r="A3" s="65" t="s">
        <v>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Q3" t="s">
        <v>81</v>
      </c>
      <c r="R3">
        <f>SUM(B4:B23)</f>
        <v>18</v>
      </c>
    </row>
    <row r="4" spans="1:19">
      <c r="A4" t="s">
        <v>13</v>
      </c>
      <c r="B4" s="12">
        <v>4</v>
      </c>
      <c r="C4" s="11">
        <v>500</v>
      </c>
      <c r="D4" s="46">
        <f>IF(C4&gt;60,B4+1,B4)</f>
        <v>5</v>
      </c>
      <c r="E4" s="46">
        <f>750*B4+C4</f>
        <v>3500</v>
      </c>
      <c r="F4" s="46">
        <f>ROUND((750*B4+C4)/60,0)</f>
        <v>58</v>
      </c>
      <c r="G4" s="46">
        <f>750/60</f>
        <v>12.5</v>
      </c>
      <c r="K4" s="22">
        <f>G4*L4</f>
        <v>1375</v>
      </c>
      <c r="L4" s="22">
        <v>110</v>
      </c>
      <c r="M4" s="67">
        <v>60</v>
      </c>
      <c r="N4" s="24">
        <f>F4*L4</f>
        <v>6380</v>
      </c>
      <c r="O4" t="s">
        <v>43</v>
      </c>
      <c r="Q4" s="33" t="s">
        <v>9</v>
      </c>
      <c r="R4">
        <f>SUM(B4:B23)</f>
        <v>18</v>
      </c>
      <c r="S4">
        <v>0</v>
      </c>
    </row>
    <row r="5" spans="1:19">
      <c r="A5" t="s">
        <v>14</v>
      </c>
      <c r="B5" s="41">
        <v>1</v>
      </c>
      <c r="C5" s="42">
        <v>900</v>
      </c>
      <c r="D5" s="46">
        <f t="shared" ref="D5:D23" si="0">IF(C5&gt;60,B5+1,B5)</f>
        <v>2</v>
      </c>
      <c r="E5" s="46">
        <f t="shared" ref="E5:E23" si="1">750*B5+C5</f>
        <v>1650</v>
      </c>
      <c r="F5" s="46">
        <f t="shared" ref="F5:F23" si="2">ROUND((750*B5+C5)/60,0)</f>
        <v>28</v>
      </c>
      <c r="G5" s="46">
        <f t="shared" ref="G5:G23" si="3">750/60</f>
        <v>12.5</v>
      </c>
      <c r="K5" s="22">
        <f t="shared" ref="K5:K22" si="4">G5*L5</f>
        <v>2500</v>
      </c>
      <c r="L5" s="22">
        <v>200</v>
      </c>
      <c r="N5" s="24">
        <f t="shared" ref="N5:N23" si="5">F5*L5</f>
        <v>5600</v>
      </c>
      <c r="Q5" s="26" t="s">
        <v>49</v>
      </c>
    </row>
    <row r="6" spans="1:19">
      <c r="A6" t="s">
        <v>23</v>
      </c>
      <c r="B6" s="13"/>
      <c r="C6" s="11"/>
      <c r="D6" s="46">
        <f t="shared" si="0"/>
        <v>0</v>
      </c>
      <c r="E6" s="46">
        <f t="shared" si="1"/>
        <v>0</v>
      </c>
      <c r="F6" s="46">
        <f t="shared" si="2"/>
        <v>0</v>
      </c>
      <c r="G6" s="46">
        <f t="shared" si="3"/>
        <v>12.5</v>
      </c>
      <c r="K6" s="22">
        <f t="shared" si="4"/>
        <v>4375</v>
      </c>
      <c r="L6" s="22">
        <v>350</v>
      </c>
      <c r="N6" s="24">
        <f t="shared" si="5"/>
        <v>0</v>
      </c>
      <c r="Q6" s="35" t="s">
        <v>50</v>
      </c>
      <c r="R6">
        <f>SUM(B46:B55)</f>
        <v>1</v>
      </c>
    </row>
    <row r="7" spans="1:19">
      <c r="A7" t="s">
        <v>0</v>
      </c>
      <c r="B7" s="13"/>
      <c r="C7" s="11"/>
      <c r="D7" s="46">
        <f t="shared" si="0"/>
        <v>0</v>
      </c>
      <c r="E7" s="46">
        <f t="shared" si="1"/>
        <v>0</v>
      </c>
      <c r="F7" s="46">
        <f t="shared" si="2"/>
        <v>0</v>
      </c>
      <c r="G7" s="46">
        <f t="shared" si="3"/>
        <v>12.5</v>
      </c>
      <c r="K7" s="22">
        <f t="shared" si="4"/>
        <v>0</v>
      </c>
      <c r="N7" s="24">
        <f t="shared" si="5"/>
        <v>0</v>
      </c>
      <c r="Q7" s="27" t="s">
        <v>52</v>
      </c>
    </row>
    <row r="8" spans="1:19">
      <c r="A8" t="s">
        <v>26</v>
      </c>
      <c r="B8" s="13"/>
      <c r="C8" s="11">
        <v>600</v>
      </c>
      <c r="D8" s="46">
        <f t="shared" si="0"/>
        <v>1</v>
      </c>
      <c r="E8" s="46">
        <f t="shared" si="1"/>
        <v>600</v>
      </c>
      <c r="F8" s="46">
        <f t="shared" si="2"/>
        <v>10</v>
      </c>
      <c r="G8" s="46">
        <f t="shared" si="3"/>
        <v>12.5</v>
      </c>
      <c r="K8" s="22">
        <f t="shared" si="4"/>
        <v>0</v>
      </c>
      <c r="N8" s="24">
        <f t="shared" si="5"/>
        <v>0</v>
      </c>
      <c r="Q8" s="29" t="s">
        <v>53</v>
      </c>
    </row>
    <row r="9" spans="1:19">
      <c r="A9" t="s">
        <v>1</v>
      </c>
      <c r="B9" s="13">
        <v>3</v>
      </c>
      <c r="C9" s="11"/>
      <c r="D9" s="46">
        <f t="shared" si="0"/>
        <v>3</v>
      </c>
      <c r="E9" s="46">
        <f t="shared" si="1"/>
        <v>2250</v>
      </c>
      <c r="F9" s="46">
        <f t="shared" si="2"/>
        <v>38</v>
      </c>
      <c r="G9" s="46">
        <f t="shared" si="3"/>
        <v>12.5</v>
      </c>
      <c r="K9" s="22">
        <f t="shared" si="4"/>
        <v>1625</v>
      </c>
      <c r="L9" s="22">
        <v>130</v>
      </c>
      <c r="N9" s="24">
        <f t="shared" si="5"/>
        <v>4940</v>
      </c>
      <c r="O9" t="s">
        <v>48</v>
      </c>
      <c r="Q9" s="34" t="s">
        <v>54</v>
      </c>
    </row>
    <row r="10" spans="1:19">
      <c r="A10" t="s">
        <v>2</v>
      </c>
      <c r="B10" s="13">
        <v>1</v>
      </c>
      <c r="C10" s="11"/>
      <c r="D10" s="46">
        <f t="shared" si="0"/>
        <v>1</v>
      </c>
      <c r="E10" s="46">
        <f t="shared" si="1"/>
        <v>750</v>
      </c>
      <c r="F10" s="46">
        <f t="shared" si="2"/>
        <v>13</v>
      </c>
      <c r="G10" s="46">
        <f t="shared" si="3"/>
        <v>12.5</v>
      </c>
      <c r="K10" s="22">
        <f t="shared" si="4"/>
        <v>0</v>
      </c>
      <c r="N10" s="24">
        <f t="shared" si="5"/>
        <v>0</v>
      </c>
      <c r="Q10" s="32" t="s">
        <v>41</v>
      </c>
    </row>
    <row r="11" spans="1:19">
      <c r="A11" t="s">
        <v>3</v>
      </c>
      <c r="B11" s="13">
        <v>4</v>
      </c>
      <c r="C11" s="11">
        <v>180</v>
      </c>
      <c r="D11" s="46">
        <f t="shared" si="0"/>
        <v>5</v>
      </c>
      <c r="E11" s="46">
        <f t="shared" si="1"/>
        <v>3180</v>
      </c>
      <c r="F11" s="46">
        <f t="shared" si="2"/>
        <v>53</v>
      </c>
      <c r="G11" s="46">
        <f t="shared" si="3"/>
        <v>12.5</v>
      </c>
      <c r="K11" s="22">
        <f t="shared" si="4"/>
        <v>0</v>
      </c>
      <c r="N11" s="24">
        <f t="shared" si="5"/>
        <v>0</v>
      </c>
      <c r="P11">
        <v>4</v>
      </c>
      <c r="Q11" s="28" t="s">
        <v>51</v>
      </c>
    </row>
    <row r="12" spans="1:19">
      <c r="A12" t="s">
        <v>4</v>
      </c>
      <c r="B12" s="13">
        <v>1</v>
      </c>
      <c r="C12" s="11">
        <v>60</v>
      </c>
      <c r="D12" s="46">
        <f t="shared" si="0"/>
        <v>1</v>
      </c>
      <c r="E12" s="46">
        <f t="shared" si="1"/>
        <v>810</v>
      </c>
      <c r="F12" s="46">
        <f t="shared" si="2"/>
        <v>14</v>
      </c>
      <c r="G12" s="46">
        <f t="shared" si="3"/>
        <v>12.5</v>
      </c>
      <c r="K12" s="22">
        <f t="shared" si="4"/>
        <v>0</v>
      </c>
      <c r="N12" s="24">
        <f t="shared" si="5"/>
        <v>0</v>
      </c>
      <c r="Q12" s="36" t="s">
        <v>78</v>
      </c>
      <c r="R12" s="38">
        <f>SUM(R4:R11)</f>
        <v>19</v>
      </c>
    </row>
    <row r="13" spans="1:19">
      <c r="A13" t="s">
        <v>6</v>
      </c>
      <c r="B13" s="13">
        <v>3</v>
      </c>
      <c r="C13" s="11"/>
      <c r="D13" s="46">
        <f t="shared" si="0"/>
        <v>3</v>
      </c>
      <c r="E13" s="46">
        <f t="shared" si="1"/>
        <v>2250</v>
      </c>
      <c r="F13" s="46">
        <f t="shared" si="2"/>
        <v>38</v>
      </c>
      <c r="G13" s="46">
        <f t="shared" si="3"/>
        <v>12.5</v>
      </c>
      <c r="K13" s="22">
        <f t="shared" si="4"/>
        <v>1625</v>
      </c>
      <c r="L13" s="22">
        <v>130</v>
      </c>
      <c r="N13" s="24">
        <f t="shared" si="5"/>
        <v>4940</v>
      </c>
      <c r="O13" t="s">
        <v>44</v>
      </c>
    </row>
    <row r="14" spans="1:19">
      <c r="A14" t="s">
        <v>7</v>
      </c>
      <c r="B14" s="13">
        <v>1</v>
      </c>
      <c r="C14" s="11"/>
      <c r="D14" s="46">
        <f t="shared" si="0"/>
        <v>1</v>
      </c>
      <c r="E14" s="46">
        <f t="shared" si="1"/>
        <v>750</v>
      </c>
      <c r="F14" s="46">
        <f t="shared" si="2"/>
        <v>13</v>
      </c>
      <c r="G14" s="46">
        <f t="shared" si="3"/>
        <v>12.5</v>
      </c>
      <c r="K14" s="22">
        <f t="shared" si="4"/>
        <v>2000</v>
      </c>
      <c r="L14" s="22">
        <v>160</v>
      </c>
      <c r="N14" s="24">
        <f t="shared" si="5"/>
        <v>2080</v>
      </c>
      <c r="O14" t="s">
        <v>55</v>
      </c>
    </row>
    <row r="15" spans="1:19">
      <c r="A15" t="s">
        <v>24</v>
      </c>
      <c r="B15" s="13"/>
      <c r="C15" s="11"/>
      <c r="D15" s="46">
        <f t="shared" si="0"/>
        <v>0</v>
      </c>
      <c r="E15" s="46">
        <f t="shared" si="1"/>
        <v>0</v>
      </c>
      <c r="F15" s="46">
        <f t="shared" si="2"/>
        <v>0</v>
      </c>
      <c r="G15" s="46">
        <f t="shared" si="3"/>
        <v>12.5</v>
      </c>
      <c r="K15" s="22">
        <f t="shared" si="4"/>
        <v>0</v>
      </c>
      <c r="N15" s="24">
        <f t="shared" si="5"/>
        <v>0</v>
      </c>
    </row>
    <row r="16" spans="1:19">
      <c r="A16" t="s">
        <v>25</v>
      </c>
      <c r="B16" s="13"/>
      <c r="C16" s="11"/>
      <c r="D16" s="46">
        <f t="shared" si="0"/>
        <v>0</v>
      </c>
      <c r="E16" s="46">
        <f t="shared" si="1"/>
        <v>0</v>
      </c>
      <c r="F16" s="46">
        <f t="shared" si="2"/>
        <v>0</v>
      </c>
      <c r="G16" s="46">
        <f t="shared" si="3"/>
        <v>12.5</v>
      </c>
      <c r="K16" s="22">
        <f t="shared" si="4"/>
        <v>0</v>
      </c>
      <c r="N16" s="24">
        <f t="shared" si="5"/>
        <v>0</v>
      </c>
      <c r="Q16">
        <f>12.3*B4+C4/60</f>
        <v>57.533333333333339</v>
      </c>
      <c r="R16" s="22">
        <v>110</v>
      </c>
      <c r="S16" s="22">
        <f>R16*Q16</f>
        <v>6328.666666666667</v>
      </c>
    </row>
    <row r="17" spans="1:16">
      <c r="A17" t="s">
        <v>57</v>
      </c>
      <c r="B17" s="13"/>
      <c r="C17" s="11"/>
      <c r="D17" s="46">
        <f t="shared" si="0"/>
        <v>0</v>
      </c>
      <c r="E17" s="46">
        <f t="shared" si="1"/>
        <v>0</v>
      </c>
      <c r="F17" s="46">
        <f t="shared" si="2"/>
        <v>0</v>
      </c>
      <c r="G17" s="46">
        <f t="shared" si="3"/>
        <v>12.5</v>
      </c>
      <c r="K17" s="22">
        <f t="shared" si="4"/>
        <v>2500</v>
      </c>
      <c r="L17" s="22">
        <v>200</v>
      </c>
      <c r="N17" s="24">
        <f t="shared" si="5"/>
        <v>0</v>
      </c>
      <c r="O17" t="s">
        <v>58</v>
      </c>
    </row>
    <row r="18" spans="1:16">
      <c r="A18" t="s">
        <v>28</v>
      </c>
      <c r="B18" s="13"/>
      <c r="C18" s="11"/>
      <c r="D18" s="46">
        <f t="shared" si="0"/>
        <v>0</v>
      </c>
      <c r="E18" s="46">
        <f t="shared" si="1"/>
        <v>0</v>
      </c>
      <c r="F18" s="46">
        <f t="shared" si="2"/>
        <v>0</v>
      </c>
      <c r="G18" s="46">
        <f t="shared" si="3"/>
        <v>12.5</v>
      </c>
      <c r="K18" s="22">
        <f t="shared" si="4"/>
        <v>2250</v>
      </c>
      <c r="L18" s="22">
        <v>180</v>
      </c>
      <c r="N18" s="24">
        <f t="shared" si="5"/>
        <v>0</v>
      </c>
      <c r="O18" t="s">
        <v>56</v>
      </c>
    </row>
    <row r="19" spans="1:16">
      <c r="A19" t="s">
        <v>30</v>
      </c>
      <c r="B19" s="13"/>
      <c r="C19" s="11"/>
      <c r="D19" s="46">
        <f t="shared" si="0"/>
        <v>0</v>
      </c>
      <c r="E19" s="46">
        <f t="shared" si="1"/>
        <v>0</v>
      </c>
      <c r="F19" s="46">
        <f t="shared" si="2"/>
        <v>0</v>
      </c>
      <c r="G19" s="46">
        <f t="shared" si="3"/>
        <v>12.5</v>
      </c>
      <c r="K19" s="22">
        <f t="shared" si="4"/>
        <v>1875</v>
      </c>
      <c r="L19" s="22">
        <v>150</v>
      </c>
      <c r="N19" s="24">
        <f t="shared" si="5"/>
        <v>0</v>
      </c>
      <c r="O19" t="s">
        <v>45</v>
      </c>
    </row>
    <row r="20" spans="1:16">
      <c r="A20" t="s">
        <v>29</v>
      </c>
      <c r="B20" s="13"/>
      <c r="C20" s="11"/>
      <c r="D20" s="46">
        <f t="shared" si="0"/>
        <v>0</v>
      </c>
      <c r="E20" s="46">
        <f t="shared" si="1"/>
        <v>0</v>
      </c>
      <c r="F20" s="46">
        <f t="shared" si="2"/>
        <v>0</v>
      </c>
      <c r="G20" s="46">
        <f t="shared" si="3"/>
        <v>12.5</v>
      </c>
      <c r="K20" s="22">
        <f t="shared" si="4"/>
        <v>2125</v>
      </c>
      <c r="L20" s="22">
        <v>170</v>
      </c>
      <c r="N20" s="24">
        <f t="shared" si="5"/>
        <v>0</v>
      </c>
    </row>
    <row r="21" spans="1:16">
      <c r="A21" t="s">
        <v>32</v>
      </c>
      <c r="B21" s="13"/>
      <c r="C21" s="11"/>
      <c r="D21" s="46">
        <f t="shared" si="0"/>
        <v>0</v>
      </c>
      <c r="E21" s="46">
        <f t="shared" si="1"/>
        <v>0</v>
      </c>
      <c r="F21" s="46">
        <f t="shared" si="2"/>
        <v>0</v>
      </c>
      <c r="G21" s="46">
        <f t="shared" si="3"/>
        <v>12.5</v>
      </c>
      <c r="K21" s="22">
        <f t="shared" si="4"/>
        <v>0</v>
      </c>
      <c r="N21" s="24">
        <f t="shared" si="5"/>
        <v>0</v>
      </c>
    </row>
    <row r="22" spans="1:16">
      <c r="A22" t="s">
        <v>46</v>
      </c>
      <c r="B22" s="16"/>
      <c r="C22" s="17"/>
      <c r="D22" s="46">
        <f t="shared" si="0"/>
        <v>0</v>
      </c>
      <c r="E22" s="46">
        <f t="shared" si="1"/>
        <v>0</v>
      </c>
      <c r="F22" s="46">
        <f t="shared" si="2"/>
        <v>0</v>
      </c>
      <c r="G22" s="46">
        <f t="shared" si="3"/>
        <v>12.5</v>
      </c>
      <c r="K22" s="22">
        <f t="shared" si="4"/>
        <v>1375</v>
      </c>
      <c r="L22" s="22">
        <v>110</v>
      </c>
      <c r="N22" s="24">
        <f t="shared" si="5"/>
        <v>0</v>
      </c>
      <c r="O22" t="s">
        <v>47</v>
      </c>
    </row>
    <row r="23" spans="1:16">
      <c r="A23" t="s">
        <v>31</v>
      </c>
      <c r="B23" s="16"/>
      <c r="C23" s="17"/>
      <c r="D23" s="46">
        <f t="shared" si="0"/>
        <v>0</v>
      </c>
      <c r="E23" s="46">
        <f t="shared" si="1"/>
        <v>0</v>
      </c>
      <c r="F23" s="46">
        <f t="shared" si="2"/>
        <v>0</v>
      </c>
      <c r="G23" s="46">
        <f t="shared" si="3"/>
        <v>12.5</v>
      </c>
      <c r="K23" s="22"/>
      <c r="N23" s="24">
        <f t="shared" si="5"/>
        <v>0</v>
      </c>
    </row>
    <row r="24" spans="1:16">
      <c r="A24" s="48" t="s">
        <v>77</v>
      </c>
      <c r="B24" s="49"/>
      <c r="C24" s="49"/>
      <c r="D24" s="50"/>
      <c r="E24" s="50"/>
      <c r="F24" s="50"/>
      <c r="G24" s="50"/>
      <c r="H24" s="49"/>
      <c r="I24" s="49"/>
      <c r="J24" s="49"/>
      <c r="K24" s="49"/>
      <c r="L24" s="49"/>
      <c r="M24" s="49"/>
      <c r="N24" s="49"/>
      <c r="O24" s="51"/>
      <c r="P24">
        <f>SUM(C4:C23)</f>
        <v>2240</v>
      </c>
    </row>
    <row r="25" spans="1:16">
      <c r="A25" t="s">
        <v>34</v>
      </c>
      <c r="K25" s="22"/>
      <c r="N25" s="24"/>
    </row>
    <row r="26" spans="1:16">
      <c r="A26" t="s">
        <v>35</v>
      </c>
      <c r="K26" s="22"/>
      <c r="N26" s="24"/>
    </row>
    <row r="27" spans="1:16">
      <c r="A27" t="s">
        <v>36</v>
      </c>
      <c r="K27" s="22"/>
      <c r="N27" s="24"/>
    </row>
    <row r="28" spans="1:16">
      <c r="A28" t="s">
        <v>37</v>
      </c>
      <c r="K28" s="22"/>
      <c r="N28" s="24"/>
    </row>
    <row r="29" spans="1:16">
      <c r="A29" t="s">
        <v>38</v>
      </c>
      <c r="K29" s="22"/>
      <c r="N29" s="24"/>
    </row>
    <row r="30" spans="1:16">
      <c r="A30" t="s">
        <v>39</v>
      </c>
      <c r="K30" s="22"/>
      <c r="N30" s="24"/>
    </row>
    <row r="31" spans="1:16">
      <c r="A31" t="s">
        <v>40</v>
      </c>
      <c r="K31" s="22"/>
      <c r="N31" s="24"/>
    </row>
    <row r="32" spans="1:16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6">
      <c r="A33" t="s">
        <v>59</v>
      </c>
      <c r="B33">
        <v>57</v>
      </c>
      <c r="K33" s="24"/>
      <c r="L33" s="24">
        <v>400</v>
      </c>
      <c r="N33" s="24" t="e">
        <f>#REF!*B33</f>
        <v>#REF!</v>
      </c>
      <c r="O33" s="22">
        <f>L33*B33</f>
        <v>22800</v>
      </c>
    </row>
    <row r="34" spans="1:16">
      <c r="A34" t="s">
        <v>60</v>
      </c>
      <c r="K34" s="22"/>
      <c r="N34" s="24"/>
    </row>
    <row r="35" spans="1:16">
      <c r="A35" t="s">
        <v>61</v>
      </c>
      <c r="K35" s="22"/>
      <c r="N35" s="24"/>
    </row>
    <row r="36" spans="1:16">
      <c r="A36" t="s">
        <v>62</v>
      </c>
      <c r="K36" s="22"/>
      <c r="N36" s="24"/>
    </row>
    <row r="37" spans="1:16">
      <c r="A37" t="s">
        <v>63</v>
      </c>
      <c r="K37" s="22"/>
      <c r="N37" s="24"/>
    </row>
    <row r="38" spans="1:16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</row>
    <row r="39" spans="1:16">
      <c r="A39" t="s">
        <v>64</v>
      </c>
      <c r="K39" s="22"/>
      <c r="L39" s="22">
        <v>150</v>
      </c>
    </row>
    <row r="40" spans="1:16">
      <c r="A40" t="s">
        <v>65</v>
      </c>
      <c r="K40" s="22"/>
      <c r="L40" s="22">
        <v>190</v>
      </c>
    </row>
    <row r="41" spans="1:16">
      <c r="A41" t="s">
        <v>66</v>
      </c>
      <c r="K41" s="22"/>
      <c r="L41" s="22">
        <v>170</v>
      </c>
    </row>
    <row r="42" spans="1:16">
      <c r="A42" t="s">
        <v>67</v>
      </c>
      <c r="K42" s="22"/>
      <c r="L42" s="22">
        <v>190</v>
      </c>
      <c r="O42" t="s">
        <v>68</v>
      </c>
    </row>
    <row r="43" spans="1:16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spans="1:16">
      <c r="A44" t="s">
        <v>69</v>
      </c>
      <c r="K44" s="22"/>
      <c r="L44" s="24">
        <v>130</v>
      </c>
    </row>
    <row r="45" spans="1:16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 spans="1:16">
      <c r="A46" t="s">
        <v>70</v>
      </c>
      <c r="C46">
        <v>300</v>
      </c>
      <c r="K46" s="22"/>
      <c r="L46" s="22">
        <v>350</v>
      </c>
      <c r="N46" s="24"/>
      <c r="P46">
        <f>SUM(C4:C23)+SUM(C46:C54)</f>
        <v>3840</v>
      </c>
    </row>
    <row r="47" spans="1:16">
      <c r="A47" t="s">
        <v>71</v>
      </c>
      <c r="K47" s="22"/>
      <c r="L47" s="22">
        <v>550</v>
      </c>
      <c r="N47" s="24"/>
    </row>
    <row r="48" spans="1:16">
      <c r="A48" t="s">
        <v>73</v>
      </c>
      <c r="B48" s="43">
        <v>1</v>
      </c>
      <c r="C48" s="11"/>
      <c r="D48" s="8"/>
      <c r="E48" s="9"/>
      <c r="F48" s="15"/>
      <c r="G48" s="15"/>
      <c r="K48" s="22"/>
      <c r="L48" s="22">
        <v>1000</v>
      </c>
      <c r="N48" s="24"/>
    </row>
    <row r="49" spans="1:14">
      <c r="A49" t="s">
        <v>72</v>
      </c>
      <c r="B49" s="44"/>
      <c r="K49" s="22"/>
      <c r="L49" s="24">
        <v>300</v>
      </c>
    </row>
    <row r="50" spans="1:14">
      <c r="A50" t="s">
        <v>5</v>
      </c>
      <c r="B50" s="44"/>
      <c r="C50" s="13">
        <v>700</v>
      </c>
      <c r="D50" s="8"/>
      <c r="E50" s="9"/>
      <c r="F50" s="15"/>
      <c r="G50" s="15"/>
      <c r="K50" s="22"/>
      <c r="L50" s="24">
        <v>300</v>
      </c>
    </row>
    <row r="51" spans="1:14">
      <c r="A51" t="s">
        <v>74</v>
      </c>
      <c r="B51" s="43"/>
      <c r="C51" s="11"/>
      <c r="D51" s="5"/>
      <c r="E51" s="4"/>
      <c r="F51" s="15"/>
      <c r="G51" s="15"/>
      <c r="K51" s="22"/>
      <c r="L51" s="24">
        <v>600</v>
      </c>
    </row>
    <row r="52" spans="1:14">
      <c r="A52" t="s">
        <v>75</v>
      </c>
      <c r="B52" s="44"/>
      <c r="K52" s="22"/>
      <c r="N52" s="24"/>
    </row>
    <row r="53" spans="1:14">
      <c r="A53" t="s">
        <v>27</v>
      </c>
      <c r="B53" s="43"/>
      <c r="C53" s="11"/>
      <c r="D53" s="5"/>
      <c r="E53" s="4"/>
      <c r="F53" s="15"/>
      <c r="G53" s="15"/>
      <c r="K53" s="22"/>
      <c r="N53" s="24"/>
    </row>
    <row r="54" spans="1:14">
      <c r="A54" t="s">
        <v>8</v>
      </c>
      <c r="B54" s="45"/>
      <c r="C54" s="11">
        <v>600</v>
      </c>
      <c r="D54" s="7"/>
      <c r="E54" s="6"/>
      <c r="F54" s="15"/>
      <c r="G54" s="15"/>
      <c r="K54" s="22"/>
      <c r="N54" s="24"/>
    </row>
    <row r="55" spans="1:14">
      <c r="A55" t="s">
        <v>76</v>
      </c>
      <c r="B55" s="44"/>
    </row>
  </sheetData>
  <mergeCells count="12">
    <mergeCell ref="N1:O1"/>
    <mergeCell ref="A3:O3"/>
    <mergeCell ref="F1:G1"/>
    <mergeCell ref="B1:C1"/>
    <mergeCell ref="D1:E1"/>
    <mergeCell ref="H1:J1"/>
    <mergeCell ref="K1:M1"/>
    <mergeCell ref="A24:O24"/>
    <mergeCell ref="A32:O32"/>
    <mergeCell ref="A38:O38"/>
    <mergeCell ref="A43:O43"/>
    <mergeCell ref="A45:O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1" sqref="B1:C1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8" t="s">
        <v>10</v>
      </c>
      <c r="C1" s="59"/>
      <c r="D1" s="60" t="s">
        <v>16</v>
      </c>
      <c r="E1" s="61"/>
      <c r="F1" s="62" t="s">
        <v>17</v>
      </c>
      <c r="G1" s="62"/>
      <c r="H1" s="62"/>
      <c r="I1" s="62" t="s">
        <v>20</v>
      </c>
      <c r="J1" s="62"/>
      <c r="K1" s="62"/>
      <c r="L1" s="63" t="s">
        <v>21</v>
      </c>
      <c r="M1" s="64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65" t="s">
        <v>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7">
      <c r="A4" t="s">
        <v>13</v>
      </c>
      <c r="B4" s="12">
        <f>SUM(1,10*12,7)</f>
        <v>128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8" t="s">
        <v>33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1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52" t="s">
        <v>41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53" t="s">
        <v>54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55" t="s">
        <v>51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1:13">
      <c r="A45" t="s">
        <v>69</v>
      </c>
      <c r="L45" s="24">
        <v>130</v>
      </c>
    </row>
    <row r="46" spans="1:13">
      <c r="A46" s="56" t="s">
        <v>50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9:M39"/>
    <mergeCell ref="A44:M44"/>
    <mergeCell ref="A46:M46"/>
    <mergeCell ref="A33:M33"/>
    <mergeCell ref="L1:M1"/>
    <mergeCell ref="A25:M25"/>
    <mergeCell ref="A3:M3"/>
    <mergeCell ref="B1:C1"/>
    <mergeCell ref="D1:E1"/>
    <mergeCell ref="F1:H1"/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pane ySplit="1" topLeftCell="A2" activePane="bottomLeft" state="frozen"/>
      <selection pane="bottomLeft" activeCell="B23" sqref="B23"/>
    </sheetView>
  </sheetViews>
  <sheetFormatPr defaultRowHeight="14.5"/>
  <cols>
    <col min="1" max="1" width="21.7265625" customWidth="1"/>
    <col min="9" max="9" width="8.7265625" style="22"/>
    <col min="12" max="12" width="10.1796875" style="24" bestFit="1" customWidth="1"/>
    <col min="13" max="13" width="12.6328125" customWidth="1"/>
    <col min="15" max="15" width="10" customWidth="1"/>
  </cols>
  <sheetData>
    <row r="1" spans="1:17">
      <c r="B1" s="58" t="s">
        <v>10</v>
      </c>
      <c r="C1" s="59"/>
      <c r="D1" s="60" t="s">
        <v>16</v>
      </c>
      <c r="E1" s="61"/>
      <c r="F1" s="62" t="s">
        <v>17</v>
      </c>
      <c r="G1" s="62"/>
      <c r="H1" s="62"/>
      <c r="I1" s="62" t="s">
        <v>20</v>
      </c>
      <c r="J1" s="62"/>
      <c r="K1" s="62"/>
      <c r="L1" s="63" t="s">
        <v>21</v>
      </c>
      <c r="M1" s="64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65" t="s">
        <v>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7">
      <c r="A4" t="s">
        <v>13</v>
      </c>
      <c r="B4" s="12">
        <f>SUM(1,10*12,7,-2)</f>
        <v>126</v>
      </c>
      <c r="C4" s="11">
        <v>500</v>
      </c>
      <c r="D4" s="8"/>
      <c r="E4" s="9"/>
      <c r="L4" s="24">
        <v>110</v>
      </c>
      <c r="M4" t="s">
        <v>43</v>
      </c>
      <c r="O4" s="33" t="s">
        <v>9</v>
      </c>
      <c r="P4">
        <f>B24</f>
        <v>212</v>
      </c>
      <c r="Q4">
        <f>C24</f>
        <v>5140</v>
      </c>
    </row>
    <row r="5" spans="1:17">
      <c r="A5" t="s">
        <v>14</v>
      </c>
      <c r="B5" s="13">
        <f>SUM(2,3)</f>
        <v>5</v>
      </c>
      <c r="C5" s="11">
        <f>SUM(120,500)</f>
        <v>620</v>
      </c>
      <c r="D5" s="8"/>
      <c r="E5" s="9"/>
      <c r="O5" s="26" t="s">
        <v>49</v>
      </c>
    </row>
    <row r="6" spans="1:17">
      <c r="A6" t="s">
        <v>23</v>
      </c>
      <c r="B6" s="13"/>
      <c r="C6" s="11">
        <v>400</v>
      </c>
      <c r="D6" s="8"/>
      <c r="E6" s="9"/>
      <c r="O6" s="35" t="s">
        <v>50</v>
      </c>
    </row>
    <row r="7" spans="1:17">
      <c r="A7" t="s">
        <v>0</v>
      </c>
      <c r="B7" s="13">
        <v>1</v>
      </c>
      <c r="C7" s="11">
        <v>180</v>
      </c>
      <c r="D7" s="8"/>
      <c r="E7" s="9"/>
      <c r="O7" s="27" t="s">
        <v>52</v>
      </c>
    </row>
    <row r="8" spans="1:17">
      <c r="A8" t="s">
        <v>26</v>
      </c>
      <c r="B8" s="13"/>
      <c r="C8" s="11">
        <v>700</v>
      </c>
      <c r="D8" s="8"/>
      <c r="E8" s="9"/>
      <c r="O8" s="29" t="s">
        <v>53</v>
      </c>
    </row>
    <row r="9" spans="1:17">
      <c r="A9" t="s">
        <v>1</v>
      </c>
      <c r="B9" s="13">
        <f>SUM(1,8)</f>
        <v>9</v>
      </c>
      <c r="C9" s="11">
        <v>500</v>
      </c>
      <c r="D9" s="8"/>
      <c r="E9" s="9"/>
      <c r="L9" s="24">
        <v>130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O10" s="32" t="s">
        <v>41</v>
      </c>
    </row>
    <row r="11" spans="1:17">
      <c r="A11" t="s">
        <v>3</v>
      </c>
      <c r="B11" s="13">
        <v>4</v>
      </c>
      <c r="C11" s="11">
        <v>300</v>
      </c>
      <c r="D11" s="8"/>
      <c r="E11" s="9"/>
      <c r="O11" s="28" t="s">
        <v>51</v>
      </c>
    </row>
    <row r="12" spans="1:17">
      <c r="A12" t="s">
        <v>4</v>
      </c>
      <c r="B12" s="13">
        <v>1</v>
      </c>
      <c r="C12" s="11"/>
      <c r="D12" s="8"/>
      <c r="E12" s="9"/>
    </row>
    <row r="13" spans="1:17">
      <c r="A13" t="s">
        <v>6</v>
      </c>
      <c r="B13" s="13">
        <f>SUM(5*12,1,-5)</f>
        <v>56</v>
      </c>
      <c r="C13" s="11">
        <v>500</v>
      </c>
      <c r="D13" s="8"/>
      <c r="E13" s="9"/>
      <c r="L13" s="24">
        <v>130</v>
      </c>
      <c r="M13" t="s">
        <v>44</v>
      </c>
    </row>
    <row r="14" spans="1:17">
      <c r="A14" t="s">
        <v>7</v>
      </c>
      <c r="B14" s="13"/>
      <c r="C14" s="11">
        <f>SUM(240,600)</f>
        <v>840</v>
      </c>
      <c r="D14" s="8"/>
      <c r="E14" s="9"/>
      <c r="L14" s="24">
        <v>160</v>
      </c>
      <c r="M14" t="s">
        <v>55</v>
      </c>
    </row>
    <row r="15" spans="1:17">
      <c r="A15" t="s">
        <v>24</v>
      </c>
      <c r="B15" s="13"/>
      <c r="C15" s="11"/>
      <c r="D15" s="5"/>
      <c r="E15" s="4"/>
    </row>
    <row r="16" spans="1:17">
      <c r="A16" t="s">
        <v>25</v>
      </c>
      <c r="B16" s="13"/>
      <c r="C16" s="11"/>
      <c r="D16" s="5"/>
      <c r="E16" s="4"/>
    </row>
    <row r="17" spans="1:13">
      <c r="A17" t="s">
        <v>57</v>
      </c>
      <c r="B17" s="13"/>
      <c r="C17" s="11"/>
      <c r="D17" s="5"/>
      <c r="E17" s="4"/>
      <c r="L17" s="24">
        <v>200</v>
      </c>
      <c r="M17" t="s">
        <v>58</v>
      </c>
    </row>
    <row r="18" spans="1:13">
      <c r="A18" t="s">
        <v>28</v>
      </c>
      <c r="B18" s="13"/>
      <c r="C18" s="11"/>
      <c r="D18" s="5"/>
      <c r="E18" s="4"/>
      <c r="L18" s="24">
        <v>180</v>
      </c>
      <c r="M18" t="s">
        <v>56</v>
      </c>
    </row>
    <row r="19" spans="1:13">
      <c r="A19" t="s">
        <v>30</v>
      </c>
      <c r="B19" s="13"/>
      <c r="C19" s="11"/>
      <c r="D19" s="5"/>
      <c r="E19" s="4"/>
      <c r="L19" s="24">
        <v>130</v>
      </c>
      <c r="M19" t="s">
        <v>45</v>
      </c>
    </row>
    <row r="20" spans="1:13">
      <c r="A20" t="s">
        <v>29</v>
      </c>
      <c r="B20" s="13"/>
      <c r="C20" s="11"/>
      <c r="D20" s="5"/>
      <c r="E20" s="4"/>
    </row>
    <row r="21" spans="1:13">
      <c r="A21" t="s">
        <v>32</v>
      </c>
      <c r="B21" s="13"/>
      <c r="C21" s="11"/>
      <c r="D21" s="15"/>
      <c r="E21" s="15"/>
    </row>
    <row r="22" spans="1:13">
      <c r="A22" t="s">
        <v>46</v>
      </c>
      <c r="B22" s="16"/>
      <c r="C22" s="17"/>
      <c r="D22" s="15"/>
      <c r="E22" s="15"/>
      <c r="L22" s="24">
        <v>110</v>
      </c>
      <c r="M22" t="s">
        <v>47</v>
      </c>
    </row>
    <row r="23" spans="1:13">
      <c r="A23" t="s">
        <v>31</v>
      </c>
      <c r="B23" s="16"/>
      <c r="C23" s="17"/>
      <c r="D23" s="15"/>
      <c r="E23" s="15"/>
    </row>
    <row r="24" spans="1:13" s="19" customFormat="1">
      <c r="A24" s="20" t="s">
        <v>15</v>
      </c>
      <c r="B24" s="21">
        <v>212</v>
      </c>
      <c r="C24" s="21">
        <v>5140</v>
      </c>
      <c r="D24" s="20"/>
      <c r="E24" s="20"/>
      <c r="F24" s="20"/>
      <c r="G24" s="20"/>
      <c r="H24" s="20"/>
      <c r="I24" s="31"/>
      <c r="J24" s="20"/>
      <c r="K24" s="20"/>
      <c r="L24" s="25"/>
      <c r="M24" s="20"/>
    </row>
    <row r="25" spans="1:13" s="18" customFormat="1">
      <c r="A25" s="48" t="s">
        <v>33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51"/>
    </row>
    <row r="26" spans="1:13">
      <c r="A26" t="s">
        <v>34</v>
      </c>
    </row>
    <row r="27" spans="1:13">
      <c r="A27" t="s">
        <v>35</v>
      </c>
    </row>
    <row r="28" spans="1:13">
      <c r="A28" t="s">
        <v>36</v>
      </c>
    </row>
    <row r="29" spans="1:13">
      <c r="A29" t="s">
        <v>37</v>
      </c>
    </row>
    <row r="30" spans="1:13">
      <c r="A30" t="s">
        <v>38</v>
      </c>
    </row>
    <row r="31" spans="1:13">
      <c r="A31" t="s">
        <v>39</v>
      </c>
    </row>
    <row r="32" spans="1:13">
      <c r="A32" t="s">
        <v>40</v>
      </c>
    </row>
    <row r="33" spans="1:13">
      <c r="A33" s="52" t="s">
        <v>41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</row>
    <row r="34" spans="1:13">
      <c r="A34" t="s">
        <v>59</v>
      </c>
      <c r="B34">
        <f>SUM(12,12)</f>
        <v>24</v>
      </c>
      <c r="I34" s="24">
        <v>400</v>
      </c>
    </row>
    <row r="35" spans="1:13">
      <c r="A35" t="s">
        <v>60</v>
      </c>
      <c r="I35" s="22">
        <v>320</v>
      </c>
    </row>
    <row r="36" spans="1:13">
      <c r="A36" t="s">
        <v>61</v>
      </c>
      <c r="I36" s="22">
        <v>320</v>
      </c>
    </row>
    <row r="37" spans="1:13">
      <c r="A37" t="s">
        <v>62</v>
      </c>
      <c r="I37" s="22">
        <v>400</v>
      </c>
    </row>
    <row r="38" spans="1:13">
      <c r="A38" t="s">
        <v>63</v>
      </c>
      <c r="I38" s="22">
        <v>320</v>
      </c>
    </row>
    <row r="39" spans="1:13">
      <c r="A39" s="53" t="s">
        <v>54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>
      <c r="A40" t="s">
        <v>64</v>
      </c>
      <c r="L40" s="22">
        <v>150</v>
      </c>
    </row>
    <row r="41" spans="1:13">
      <c r="A41" t="s">
        <v>65</v>
      </c>
      <c r="L41" s="22">
        <v>190</v>
      </c>
    </row>
    <row r="42" spans="1:13">
      <c r="A42" t="s">
        <v>66</v>
      </c>
      <c r="L42" s="22">
        <v>170</v>
      </c>
    </row>
    <row r="43" spans="1:13">
      <c r="A43" t="s">
        <v>67</v>
      </c>
      <c r="L43" s="22">
        <v>190</v>
      </c>
      <c r="M43" t="s">
        <v>68</v>
      </c>
    </row>
    <row r="44" spans="1:13">
      <c r="A44" s="55" t="s">
        <v>51</v>
      </c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1:13">
      <c r="A45" t="s">
        <v>69</v>
      </c>
      <c r="L45" s="24">
        <v>130</v>
      </c>
    </row>
    <row r="46" spans="1:13">
      <c r="A46" s="56" t="s">
        <v>50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>
      <c r="A47" t="s">
        <v>70</v>
      </c>
      <c r="L47" s="24">
        <v>350</v>
      </c>
    </row>
    <row r="48" spans="1:13">
      <c r="A48" t="s">
        <v>71</v>
      </c>
      <c r="L48" s="24">
        <v>550</v>
      </c>
    </row>
    <row r="49" spans="1:12">
      <c r="A49" t="s">
        <v>73</v>
      </c>
      <c r="B49" s="13">
        <v>1</v>
      </c>
      <c r="C49" s="11"/>
      <c r="D49" s="8"/>
      <c r="E49" s="9"/>
      <c r="L49" s="24">
        <v>1000</v>
      </c>
    </row>
    <row r="50" spans="1:12">
      <c r="A50" t="s">
        <v>72</v>
      </c>
      <c r="L50" s="24">
        <v>300</v>
      </c>
    </row>
    <row r="51" spans="1:12">
      <c r="A51" t="s">
        <v>5</v>
      </c>
      <c r="B51" s="13">
        <v>1</v>
      </c>
      <c r="C51" s="11"/>
      <c r="D51" s="8"/>
      <c r="E51" s="9"/>
      <c r="L51" s="24">
        <v>300</v>
      </c>
    </row>
    <row r="52" spans="1:12">
      <c r="A52" t="s">
        <v>74</v>
      </c>
      <c r="B52" s="13"/>
      <c r="C52" s="11"/>
      <c r="D52" s="5"/>
      <c r="E52" s="4"/>
      <c r="L52" s="24">
        <v>600</v>
      </c>
    </row>
    <row r="53" spans="1:12">
      <c r="A53" t="s">
        <v>75</v>
      </c>
    </row>
    <row r="54" spans="1:12">
      <c r="A54" t="s">
        <v>27</v>
      </c>
      <c r="B54" s="13"/>
      <c r="C54" s="11"/>
      <c r="D54" s="5"/>
      <c r="E54" s="4"/>
    </row>
    <row r="55" spans="1:12">
      <c r="A55" t="s">
        <v>8</v>
      </c>
      <c r="B55" s="10"/>
      <c r="C55" s="11">
        <v>600</v>
      </c>
      <c r="D55" s="7"/>
      <c r="E55" s="6"/>
    </row>
  </sheetData>
  <mergeCells count="11">
    <mergeCell ref="A3:M3"/>
    <mergeCell ref="B1:C1"/>
    <mergeCell ref="D1:E1"/>
    <mergeCell ref="F1:H1"/>
    <mergeCell ref="I1:K1"/>
    <mergeCell ref="L1:M1"/>
    <mergeCell ref="A25:M25"/>
    <mergeCell ref="A33:M33"/>
    <mergeCell ref="A39:M39"/>
    <mergeCell ref="A44:M44"/>
    <mergeCell ref="A46:M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F6" sqref="F6"/>
    </sheetView>
  </sheetViews>
  <sheetFormatPr defaultRowHeight="14.5"/>
  <cols>
    <col min="1" max="1" width="17.6328125" customWidth="1"/>
    <col min="9" max="9" width="13.1796875" customWidth="1"/>
    <col min="12" max="12" width="11.1796875" bestFit="1" customWidth="1"/>
    <col min="15" max="15" width="10.08984375" customWidth="1"/>
    <col min="16" max="16" width="11.36328125" bestFit="1" customWidth="1"/>
  </cols>
  <sheetData>
    <row r="1" spans="1:17">
      <c r="B1" s="58" t="s">
        <v>10</v>
      </c>
      <c r="C1" s="59"/>
      <c r="D1" s="60" t="s">
        <v>16</v>
      </c>
      <c r="E1" s="61"/>
      <c r="F1" s="62" t="s">
        <v>17</v>
      </c>
      <c r="G1" s="62"/>
      <c r="H1" s="62"/>
      <c r="I1" s="62" t="s">
        <v>20</v>
      </c>
      <c r="J1" s="62"/>
      <c r="K1" s="62"/>
      <c r="L1" s="63" t="s">
        <v>21</v>
      </c>
      <c r="M1" s="64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65" t="s">
        <v>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7">
      <c r="A4" t="s">
        <v>13</v>
      </c>
      <c r="B4" s="12">
        <f>10*12+3</f>
        <v>123</v>
      </c>
      <c r="C4" s="11"/>
      <c r="D4" s="8"/>
      <c r="E4" s="9"/>
      <c r="I4" s="22">
        <v>710</v>
      </c>
      <c r="L4" s="24"/>
      <c r="M4" t="s">
        <v>43</v>
      </c>
      <c r="O4" s="33" t="s">
        <v>9</v>
      </c>
      <c r="P4">
        <f>SUM(B4:B23)</f>
        <v>208</v>
      </c>
      <c r="Q4">
        <v>0</v>
      </c>
    </row>
    <row r="5" spans="1:17">
      <c r="A5" t="s">
        <v>14</v>
      </c>
      <c r="B5" s="13">
        <f>1+3</f>
        <v>4</v>
      </c>
      <c r="C5" s="11">
        <v>540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2</v>
      </c>
    </row>
    <row r="7" spans="1:17">
      <c r="A7" t="s">
        <v>0</v>
      </c>
      <c r="B7" s="13">
        <f>1</f>
        <v>1</v>
      </c>
      <c r="C7" s="11"/>
      <c r="D7" s="8"/>
      <c r="E7" s="9"/>
      <c r="I7" s="22">
        <v>1900</v>
      </c>
      <c r="L7" s="24"/>
      <c r="O7" s="27" t="s">
        <v>52</v>
      </c>
    </row>
    <row r="8" spans="1:17">
      <c r="A8" t="s">
        <v>26</v>
      </c>
      <c r="B8" s="13">
        <v>1</v>
      </c>
      <c r="C8" s="11">
        <v>180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</f>
        <v>9</v>
      </c>
      <c r="C9" s="11"/>
      <c r="D9" s="8"/>
      <c r="E9" s="9"/>
      <c r="I9" s="22">
        <v>880</v>
      </c>
      <c r="L9" s="24"/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/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210</v>
      </c>
    </row>
    <row r="13" spans="1:17">
      <c r="A13" t="s">
        <v>6</v>
      </c>
      <c r="B13" s="13">
        <f>5+5*12</f>
        <v>65</v>
      </c>
      <c r="C13" s="11"/>
      <c r="D13" s="8"/>
      <c r="E13" s="9"/>
      <c r="I13" s="22">
        <v>880</v>
      </c>
      <c r="L13" s="24"/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48" t="s">
        <v>77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1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>
      <c r="A33" t="s">
        <v>59</v>
      </c>
      <c r="B33">
        <f>4*12</f>
        <v>48</v>
      </c>
      <c r="I33" s="24">
        <v>400</v>
      </c>
      <c r="L33" s="24">
        <f>I33*B33</f>
        <v>19200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3">
      <c r="A44" t="s">
        <v>69</v>
      </c>
      <c r="I44" s="22"/>
      <c r="L44" s="24">
        <v>130</v>
      </c>
    </row>
    <row r="45" spans="1:13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>
      <c r="A46" t="s">
        <v>70</v>
      </c>
      <c r="C46">
        <v>300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>
        <v>690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4" sqref="B4"/>
    </sheetView>
  </sheetViews>
  <sheetFormatPr defaultRowHeight="14.5"/>
  <cols>
    <col min="1" max="1" width="17.632812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8" t="s">
        <v>10</v>
      </c>
      <c r="C1" s="59"/>
      <c r="D1" s="60" t="s">
        <v>16</v>
      </c>
      <c r="E1" s="61"/>
      <c r="F1" s="62" t="s">
        <v>17</v>
      </c>
      <c r="G1" s="62"/>
      <c r="H1" s="62"/>
      <c r="I1" s="62" t="s">
        <v>20</v>
      </c>
      <c r="J1" s="62"/>
      <c r="K1" s="62"/>
      <c r="L1" s="63" t="s">
        <v>21</v>
      </c>
      <c r="M1" s="64"/>
    </row>
    <row r="2" spans="1:17">
      <c r="B2" s="1" t="s">
        <v>11</v>
      </c>
      <c r="C2" s="1" t="s">
        <v>12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</row>
    <row r="3" spans="1:17">
      <c r="A3" s="65" t="s">
        <v>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7">
      <c r="A4" t="s">
        <v>13</v>
      </c>
      <c r="B4" s="12">
        <f>10*12-3</f>
        <v>117</v>
      </c>
      <c r="C4" s="11"/>
      <c r="D4" s="8"/>
      <c r="E4" s="9"/>
      <c r="I4" s="22">
        <v>710</v>
      </c>
      <c r="L4" s="24">
        <f>B4*I4</f>
        <v>83070</v>
      </c>
      <c r="M4" t="s">
        <v>43</v>
      </c>
      <c r="O4" s="33" t="s">
        <v>9</v>
      </c>
      <c r="P4">
        <f>SUM(B4:B23)</f>
        <v>190</v>
      </c>
      <c r="Q4">
        <v>0</v>
      </c>
    </row>
    <row r="5" spans="1:17">
      <c r="A5" t="s">
        <v>14</v>
      </c>
      <c r="B5" s="40">
        <f>1+3-3</f>
        <v>1</v>
      </c>
      <c r="C5" s="39" t="s">
        <v>79</v>
      </c>
      <c r="D5" s="8"/>
      <c r="E5" s="9"/>
      <c r="I5" s="22"/>
      <c r="L5" s="24"/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3</v>
      </c>
    </row>
    <row r="7" spans="1:17">
      <c r="A7" t="s">
        <v>0</v>
      </c>
      <c r="B7" s="13">
        <f>1</f>
        <v>1</v>
      </c>
      <c r="C7" s="11"/>
      <c r="D7" s="8"/>
      <c r="E7" s="9"/>
      <c r="I7" s="22">
        <v>1900</v>
      </c>
      <c r="L7" s="24">
        <f>B7*I7</f>
        <v>1900</v>
      </c>
      <c r="O7" s="27" t="s">
        <v>52</v>
      </c>
    </row>
    <row r="8" spans="1:17">
      <c r="A8" t="s">
        <v>26</v>
      </c>
      <c r="B8" s="13"/>
      <c r="C8" s="11"/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f>1+8-2</f>
        <v>7</v>
      </c>
      <c r="C9" s="11"/>
      <c r="D9" s="8"/>
      <c r="E9" s="9"/>
      <c r="I9" s="22">
        <v>880</v>
      </c>
      <c r="L9" s="24">
        <f>B9*I9</f>
        <v>6160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/>
      <c r="D11" s="8"/>
      <c r="E11" s="9"/>
      <c r="I11" s="22"/>
      <c r="L11" s="24"/>
      <c r="O11" s="28" t="s">
        <v>51</v>
      </c>
    </row>
    <row r="12" spans="1:17">
      <c r="A12" t="s">
        <v>4</v>
      </c>
      <c r="B12" s="13"/>
      <c r="C12" s="11"/>
      <c r="D12" s="8"/>
      <c r="E12" s="9"/>
      <c r="L12" s="24"/>
      <c r="O12" s="36" t="s">
        <v>78</v>
      </c>
      <c r="P12" s="38">
        <f>SUM(P4:P11)</f>
        <v>193</v>
      </c>
    </row>
    <row r="13" spans="1:17">
      <c r="A13" t="s">
        <v>6</v>
      </c>
      <c r="B13" s="13">
        <f>5+5*12-3-3</f>
        <v>59</v>
      </c>
      <c r="C13" s="11"/>
      <c r="D13" s="8"/>
      <c r="E13" s="9"/>
      <c r="I13" s="22">
        <v>880</v>
      </c>
      <c r="L13" s="24">
        <f>B13*I13</f>
        <v>51920</v>
      </c>
      <c r="M13" t="s">
        <v>44</v>
      </c>
    </row>
    <row r="14" spans="1:17">
      <c r="A14" t="s">
        <v>7</v>
      </c>
      <c r="B14" s="13"/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3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3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3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3">
      <c r="A20" t="s">
        <v>29</v>
      </c>
      <c r="B20" s="13"/>
      <c r="C20" s="11"/>
      <c r="D20" s="5"/>
      <c r="E20" s="4"/>
      <c r="I20" s="22"/>
      <c r="L20" s="24"/>
    </row>
    <row r="21" spans="1:13">
      <c r="A21" t="s">
        <v>32</v>
      </c>
      <c r="B21" s="13"/>
      <c r="C21" s="11"/>
      <c r="D21" s="15"/>
      <c r="E21" s="15"/>
      <c r="I21" s="22"/>
      <c r="L21" s="24"/>
    </row>
    <row r="22" spans="1:13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3">
      <c r="A23" t="s">
        <v>31</v>
      </c>
      <c r="B23" s="16"/>
      <c r="C23" s="17"/>
      <c r="D23" s="15"/>
      <c r="E23" s="15"/>
      <c r="I23" s="22"/>
      <c r="L23" s="24"/>
    </row>
    <row r="24" spans="1:13">
      <c r="A24" s="48" t="s">
        <v>77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1"/>
    </row>
    <row r="25" spans="1:13">
      <c r="A25" t="s">
        <v>34</v>
      </c>
      <c r="I25" s="22"/>
      <c r="L25" s="24"/>
    </row>
    <row r="26" spans="1:13">
      <c r="A26" t="s">
        <v>35</v>
      </c>
      <c r="I26" s="22"/>
      <c r="L26" s="24"/>
    </row>
    <row r="27" spans="1:13">
      <c r="A27" t="s">
        <v>36</v>
      </c>
      <c r="I27" s="22"/>
      <c r="L27" s="24"/>
    </row>
    <row r="28" spans="1:13">
      <c r="A28" t="s">
        <v>37</v>
      </c>
      <c r="I28" s="22"/>
      <c r="L28" s="24"/>
    </row>
    <row r="29" spans="1:13">
      <c r="A29" t="s">
        <v>38</v>
      </c>
      <c r="I29" s="22"/>
      <c r="L29" s="24"/>
    </row>
    <row r="30" spans="1:13">
      <c r="A30" t="s">
        <v>39</v>
      </c>
      <c r="I30" s="22"/>
      <c r="L30" s="24"/>
    </row>
    <row r="31" spans="1:13">
      <c r="A31" t="s">
        <v>40</v>
      </c>
      <c r="I31" s="22"/>
      <c r="L31" s="24"/>
    </row>
    <row r="32" spans="1:13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>
      <c r="A33" t="s">
        <v>59</v>
      </c>
      <c r="B33">
        <v>36</v>
      </c>
      <c r="F33" s="24">
        <v>400</v>
      </c>
      <c r="I33" s="24">
        <v>230</v>
      </c>
      <c r="L33" s="24">
        <f>I33*B33</f>
        <v>8280</v>
      </c>
      <c r="M33" s="22">
        <f>F33*B33</f>
        <v>14400</v>
      </c>
    </row>
    <row r="34" spans="1:13">
      <c r="A34" t="s">
        <v>60</v>
      </c>
      <c r="I34" s="22">
        <v>320</v>
      </c>
      <c r="L34" s="24"/>
    </row>
    <row r="35" spans="1:13">
      <c r="A35" t="s">
        <v>61</v>
      </c>
      <c r="I35" s="22">
        <v>320</v>
      </c>
      <c r="L35" s="24"/>
    </row>
    <row r="36" spans="1:13">
      <c r="A36" t="s">
        <v>62</v>
      </c>
      <c r="I36" s="22">
        <v>400</v>
      </c>
      <c r="L36" s="24"/>
    </row>
    <row r="37" spans="1:13">
      <c r="A37" t="s">
        <v>63</v>
      </c>
      <c r="I37" s="22">
        <v>320</v>
      </c>
      <c r="L37" s="24"/>
    </row>
    <row r="38" spans="1:13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>
      <c r="A39" t="s">
        <v>64</v>
      </c>
      <c r="I39" s="22"/>
      <c r="L39" s="22">
        <v>150</v>
      </c>
    </row>
    <row r="40" spans="1:13">
      <c r="A40" t="s">
        <v>65</v>
      </c>
      <c r="I40" s="22"/>
      <c r="L40" s="22">
        <v>190</v>
      </c>
    </row>
    <row r="41" spans="1:13">
      <c r="A41" t="s">
        <v>66</v>
      </c>
      <c r="I41" s="22"/>
      <c r="L41" s="22">
        <v>170</v>
      </c>
    </row>
    <row r="42" spans="1:13">
      <c r="A42" t="s">
        <v>67</v>
      </c>
      <c r="I42" s="22"/>
      <c r="L42" s="22">
        <v>190</v>
      </c>
      <c r="M42" t="s">
        <v>68</v>
      </c>
    </row>
    <row r="43" spans="1:13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3">
      <c r="A44" t="s">
        <v>69</v>
      </c>
      <c r="I44" s="22"/>
      <c r="L44" s="24">
        <v>130</v>
      </c>
    </row>
    <row r="45" spans="1:13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>
      <c r="A46" t="s">
        <v>70</v>
      </c>
      <c r="I46" s="22"/>
      <c r="L46" s="24">
        <v>350</v>
      </c>
    </row>
    <row r="47" spans="1:13">
      <c r="A47" t="s">
        <v>71</v>
      </c>
      <c r="I47" s="22"/>
      <c r="L47" s="24">
        <v>550</v>
      </c>
    </row>
    <row r="48" spans="1:13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B50" s="13"/>
      <c r="C50" s="11"/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>
        <v>1</v>
      </c>
      <c r="C54" s="11"/>
      <c r="D54" s="7"/>
      <c r="E54" s="6"/>
      <c r="I54" s="22"/>
      <c r="L54" s="24"/>
    </row>
    <row r="55" spans="1:12">
      <c r="A55" t="s">
        <v>76</v>
      </c>
      <c r="B55">
        <v>1</v>
      </c>
    </row>
  </sheetData>
  <mergeCells count="11">
    <mergeCell ref="A24:M24"/>
    <mergeCell ref="A32:M32"/>
    <mergeCell ref="A38:M38"/>
    <mergeCell ref="A43:M43"/>
    <mergeCell ref="A45:M45"/>
    <mergeCell ref="A3:M3"/>
    <mergeCell ref="B1:C1"/>
    <mergeCell ref="D1:E1"/>
    <mergeCell ref="F1:H1"/>
    <mergeCell ref="I1:K1"/>
    <mergeCell ref="L1:M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55"/>
  <sheetViews>
    <sheetView workbookViewId="0">
      <selection activeCell="B15" sqref="B15"/>
    </sheetView>
  </sheetViews>
  <sheetFormatPr defaultRowHeight="14.5"/>
  <cols>
    <col min="1" max="1" width="17.6328125" customWidth="1"/>
    <col min="3" max="3" width="14.54296875" customWidth="1"/>
    <col min="9" max="9" width="10.1796875" bestFit="1" customWidth="1"/>
    <col min="12" max="13" width="11.1796875" bestFit="1" customWidth="1"/>
    <col min="15" max="15" width="10.08984375" customWidth="1"/>
    <col min="16" max="16" width="11.36328125" bestFit="1" customWidth="1"/>
  </cols>
  <sheetData>
    <row r="1" spans="1:17">
      <c r="B1" s="58" t="s">
        <v>10</v>
      </c>
      <c r="C1" s="59"/>
      <c r="D1" s="60" t="s">
        <v>16</v>
      </c>
      <c r="E1" s="61"/>
      <c r="F1" s="62" t="s">
        <v>17</v>
      </c>
      <c r="G1" s="62"/>
      <c r="H1" s="62"/>
      <c r="I1" s="62" t="s">
        <v>20</v>
      </c>
      <c r="J1" s="62"/>
      <c r="K1" s="62"/>
      <c r="L1" s="63" t="s">
        <v>21</v>
      </c>
      <c r="M1" s="64"/>
    </row>
    <row r="2" spans="1:17">
      <c r="B2" s="1" t="s">
        <v>11</v>
      </c>
      <c r="C2" s="1" t="s">
        <v>80</v>
      </c>
      <c r="D2" s="3" t="s">
        <v>11</v>
      </c>
      <c r="E2" s="3" t="s">
        <v>12</v>
      </c>
      <c r="F2" s="2" t="s">
        <v>11</v>
      </c>
      <c r="G2" s="2" t="s">
        <v>19</v>
      </c>
      <c r="H2" s="2" t="s">
        <v>18</v>
      </c>
      <c r="I2" s="30" t="s">
        <v>11</v>
      </c>
      <c r="J2" s="2" t="s">
        <v>19</v>
      </c>
      <c r="K2" s="2" t="s">
        <v>18</v>
      </c>
      <c r="L2" s="23" t="s">
        <v>22</v>
      </c>
      <c r="M2" s="14" t="s">
        <v>42</v>
      </c>
      <c r="O2" t="s">
        <v>82</v>
      </c>
      <c r="P2">
        <f>SUM(C4:C23)</f>
        <v>2240</v>
      </c>
    </row>
    <row r="3" spans="1:17">
      <c r="A3" s="65" t="s">
        <v>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O3" t="s">
        <v>81</v>
      </c>
      <c r="P3">
        <f>SUM(B4:B23)</f>
        <v>187</v>
      </c>
    </row>
    <row r="4" spans="1:17">
      <c r="A4" t="s">
        <v>13</v>
      </c>
      <c r="B4" s="12">
        <f>119-1</f>
        <v>118</v>
      </c>
      <c r="C4" s="11">
        <v>500</v>
      </c>
      <c r="D4" s="8"/>
      <c r="E4" s="9"/>
      <c r="I4" s="22">
        <v>710</v>
      </c>
      <c r="L4" s="24">
        <f>B4*I4</f>
        <v>83780</v>
      </c>
      <c r="M4" t="s">
        <v>43</v>
      </c>
      <c r="O4" s="33" t="s">
        <v>9</v>
      </c>
      <c r="P4">
        <f>SUM(B4:B23)</f>
        <v>187</v>
      </c>
      <c r="Q4">
        <v>0</v>
      </c>
    </row>
    <row r="5" spans="1:17">
      <c r="A5" t="s">
        <v>14</v>
      </c>
      <c r="B5" s="41">
        <v>1</v>
      </c>
      <c r="C5" s="42">
        <v>900</v>
      </c>
      <c r="D5" s="8"/>
      <c r="E5" s="9"/>
      <c r="I5" s="22">
        <v>880</v>
      </c>
      <c r="L5" s="24">
        <f>B5*I5</f>
        <v>880</v>
      </c>
      <c r="O5" s="26" t="s">
        <v>49</v>
      </c>
    </row>
    <row r="6" spans="1:17">
      <c r="A6" t="s">
        <v>23</v>
      </c>
      <c r="B6" s="13"/>
      <c r="C6" s="11"/>
      <c r="D6" s="8"/>
      <c r="E6" s="9"/>
      <c r="L6" s="24"/>
      <c r="O6" s="35" t="s">
        <v>50</v>
      </c>
      <c r="P6">
        <f>SUM(B46:B55)</f>
        <v>1</v>
      </c>
    </row>
    <row r="7" spans="1:17">
      <c r="A7" t="s">
        <v>0</v>
      </c>
      <c r="B7" s="13"/>
      <c r="C7" s="11"/>
      <c r="D7" s="8"/>
      <c r="E7" s="9"/>
      <c r="I7" s="22">
        <v>1900</v>
      </c>
      <c r="L7" s="24">
        <f>B7*I7</f>
        <v>0</v>
      </c>
      <c r="O7" s="27" t="s">
        <v>52</v>
      </c>
    </row>
    <row r="8" spans="1:17">
      <c r="A8" t="s">
        <v>26</v>
      </c>
      <c r="B8" s="13"/>
      <c r="C8" s="11">
        <v>600</v>
      </c>
      <c r="D8" s="8"/>
      <c r="E8" s="9"/>
      <c r="I8" s="22"/>
      <c r="L8" s="24"/>
      <c r="O8" s="29" t="s">
        <v>53</v>
      </c>
    </row>
    <row r="9" spans="1:17">
      <c r="A9" t="s">
        <v>1</v>
      </c>
      <c r="B9" s="13">
        <v>9</v>
      </c>
      <c r="C9" s="11"/>
      <c r="D9" s="8"/>
      <c r="E9" s="9"/>
      <c r="I9" s="22">
        <v>880</v>
      </c>
      <c r="L9" s="24">
        <f>B9*I9</f>
        <v>7920</v>
      </c>
      <c r="M9" t="s">
        <v>48</v>
      </c>
      <c r="O9" s="34" t="s">
        <v>54</v>
      </c>
    </row>
    <row r="10" spans="1:17">
      <c r="A10" t="s">
        <v>2</v>
      </c>
      <c r="B10" s="13">
        <v>1</v>
      </c>
      <c r="C10" s="11"/>
      <c r="D10" s="8"/>
      <c r="E10" s="9"/>
      <c r="I10" s="22">
        <v>880</v>
      </c>
      <c r="L10" s="24">
        <f>B10*I10</f>
        <v>880</v>
      </c>
      <c r="O10" s="32" t="s">
        <v>41</v>
      </c>
    </row>
    <row r="11" spans="1:17">
      <c r="A11" t="s">
        <v>3</v>
      </c>
      <c r="B11" s="13">
        <v>4</v>
      </c>
      <c r="C11" s="11">
        <v>180</v>
      </c>
      <c r="D11" s="8"/>
      <c r="E11" s="9"/>
      <c r="I11" s="22"/>
      <c r="L11" s="24"/>
      <c r="N11">
        <v>4</v>
      </c>
      <c r="O11" s="28" t="s">
        <v>51</v>
      </c>
    </row>
    <row r="12" spans="1:17">
      <c r="A12" t="s">
        <v>4</v>
      </c>
      <c r="B12" s="13">
        <v>1</v>
      </c>
      <c r="C12" s="11">
        <v>60</v>
      </c>
      <c r="D12" s="8"/>
      <c r="E12" s="9"/>
      <c r="L12" s="24"/>
      <c r="O12" s="36" t="s">
        <v>78</v>
      </c>
      <c r="P12" s="38">
        <f>SUM(P4:P11)</f>
        <v>188</v>
      </c>
    </row>
    <row r="13" spans="1:17">
      <c r="A13" t="s">
        <v>6</v>
      </c>
      <c r="B13" s="13">
        <v>52</v>
      </c>
      <c r="C13" s="11"/>
      <c r="D13" s="8"/>
      <c r="E13" s="9"/>
      <c r="I13" s="22">
        <v>880</v>
      </c>
      <c r="L13" s="24">
        <f>B13*I13</f>
        <v>45760</v>
      </c>
      <c r="M13" t="s">
        <v>44</v>
      </c>
    </row>
    <row r="14" spans="1:17">
      <c r="A14" t="s">
        <v>7</v>
      </c>
      <c r="B14" s="13">
        <v>1</v>
      </c>
      <c r="C14" s="11"/>
      <c r="D14" s="8"/>
      <c r="E14" s="9"/>
      <c r="I14" s="22"/>
      <c r="L14" s="24"/>
      <c r="M14" t="s">
        <v>55</v>
      </c>
    </row>
    <row r="15" spans="1:17">
      <c r="A15" t="s">
        <v>24</v>
      </c>
      <c r="B15" s="13"/>
      <c r="C15" s="11"/>
      <c r="D15" s="5"/>
      <c r="E15" s="4"/>
      <c r="I15" s="22"/>
      <c r="L15" s="24"/>
    </row>
    <row r="16" spans="1:17">
      <c r="A16" t="s">
        <v>25</v>
      </c>
      <c r="B16" s="13"/>
      <c r="C16" s="11"/>
      <c r="D16" s="5"/>
      <c r="E16" s="4"/>
      <c r="I16" s="22"/>
      <c r="L16" s="24"/>
      <c r="O16" s="37"/>
    </row>
    <row r="17" spans="1:14">
      <c r="A17" t="s">
        <v>57</v>
      </c>
      <c r="B17" s="13"/>
      <c r="C17" s="11"/>
      <c r="D17" s="5"/>
      <c r="E17" s="4"/>
      <c r="I17" s="22"/>
      <c r="L17" s="24"/>
      <c r="M17" t="s">
        <v>58</v>
      </c>
    </row>
    <row r="18" spans="1:14">
      <c r="A18" t="s">
        <v>28</v>
      </c>
      <c r="B18" s="13"/>
      <c r="C18" s="11"/>
      <c r="D18" s="5"/>
      <c r="E18" s="4"/>
      <c r="I18" s="22"/>
      <c r="L18" s="24"/>
      <c r="M18" t="s">
        <v>56</v>
      </c>
    </row>
    <row r="19" spans="1:14">
      <c r="A19" t="s">
        <v>30</v>
      </c>
      <c r="B19" s="13"/>
      <c r="C19" s="11"/>
      <c r="D19" s="5"/>
      <c r="E19" s="4"/>
      <c r="I19" s="22"/>
      <c r="L19" s="24"/>
      <c r="M19" t="s">
        <v>45</v>
      </c>
    </row>
    <row r="20" spans="1:14">
      <c r="A20" t="s">
        <v>29</v>
      </c>
      <c r="B20" s="13"/>
      <c r="C20" s="11"/>
      <c r="D20" s="5"/>
      <c r="E20" s="4"/>
      <c r="I20" s="22"/>
      <c r="L20" s="24"/>
    </row>
    <row r="21" spans="1:14">
      <c r="A21" t="s">
        <v>32</v>
      </c>
      <c r="B21" s="13"/>
      <c r="C21" s="11"/>
      <c r="D21" s="15"/>
      <c r="E21" s="15"/>
      <c r="I21" s="22"/>
      <c r="L21" s="24"/>
    </row>
    <row r="22" spans="1:14">
      <c r="A22" t="s">
        <v>46</v>
      </c>
      <c r="B22" s="16"/>
      <c r="C22" s="17"/>
      <c r="D22" s="15"/>
      <c r="E22" s="15"/>
      <c r="I22" s="22"/>
      <c r="L22" s="24"/>
      <c r="M22" t="s">
        <v>47</v>
      </c>
    </row>
    <row r="23" spans="1:14">
      <c r="A23" t="s">
        <v>31</v>
      </c>
      <c r="B23" s="16"/>
      <c r="C23" s="17"/>
      <c r="D23" s="15"/>
      <c r="E23" s="15"/>
      <c r="I23" s="22"/>
      <c r="L23" s="24"/>
    </row>
    <row r="24" spans="1:14">
      <c r="A24" s="48" t="s">
        <v>77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1"/>
      <c r="N24">
        <f>SUM(C4:C23)</f>
        <v>2240</v>
      </c>
    </row>
    <row r="25" spans="1:14">
      <c r="A25" t="s">
        <v>34</v>
      </c>
      <c r="I25" s="22"/>
      <c r="L25" s="24"/>
    </row>
    <row r="26" spans="1:14">
      <c r="A26" t="s">
        <v>35</v>
      </c>
      <c r="I26" s="22"/>
      <c r="L26" s="24"/>
    </row>
    <row r="27" spans="1:14">
      <c r="A27" t="s">
        <v>36</v>
      </c>
      <c r="I27" s="22"/>
      <c r="L27" s="24"/>
    </row>
    <row r="28" spans="1:14">
      <c r="A28" t="s">
        <v>37</v>
      </c>
      <c r="I28" s="22"/>
      <c r="L28" s="24"/>
    </row>
    <row r="29" spans="1:14">
      <c r="A29" t="s">
        <v>38</v>
      </c>
      <c r="I29" s="22"/>
      <c r="L29" s="24"/>
    </row>
    <row r="30" spans="1:14">
      <c r="A30" t="s">
        <v>39</v>
      </c>
      <c r="I30" s="22"/>
      <c r="L30" s="24"/>
    </row>
    <row r="31" spans="1:14">
      <c r="A31" t="s">
        <v>40</v>
      </c>
      <c r="I31" s="22"/>
      <c r="L31" s="24"/>
    </row>
    <row r="32" spans="1:14">
      <c r="A32" s="52" t="s">
        <v>41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4">
      <c r="A33" t="s">
        <v>59</v>
      </c>
      <c r="B33">
        <v>57</v>
      </c>
      <c r="F33" s="24">
        <v>400</v>
      </c>
      <c r="I33" s="24">
        <v>230</v>
      </c>
      <c r="L33" s="24">
        <f>I33*B33</f>
        <v>13110</v>
      </c>
      <c r="M33" s="22">
        <f>F33*B33</f>
        <v>22800</v>
      </c>
    </row>
    <row r="34" spans="1:14">
      <c r="A34" t="s">
        <v>60</v>
      </c>
      <c r="I34" s="22">
        <v>320</v>
      </c>
      <c r="L34" s="24"/>
    </row>
    <row r="35" spans="1:14">
      <c r="A35" t="s">
        <v>61</v>
      </c>
      <c r="I35" s="22">
        <v>320</v>
      </c>
      <c r="L35" s="24"/>
    </row>
    <row r="36" spans="1:14">
      <c r="A36" t="s">
        <v>62</v>
      </c>
      <c r="I36" s="22">
        <v>400</v>
      </c>
      <c r="L36" s="24"/>
    </row>
    <row r="37" spans="1:14">
      <c r="A37" t="s">
        <v>63</v>
      </c>
      <c r="I37" s="22">
        <v>320</v>
      </c>
      <c r="L37" s="24"/>
    </row>
    <row r="38" spans="1:14">
      <c r="A38" s="53" t="s">
        <v>54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4">
      <c r="A39" t="s">
        <v>64</v>
      </c>
      <c r="I39" s="22"/>
      <c r="L39" s="22">
        <v>150</v>
      </c>
    </row>
    <row r="40" spans="1:14">
      <c r="A40" t="s">
        <v>65</v>
      </c>
      <c r="I40" s="22"/>
      <c r="L40" s="22">
        <v>190</v>
      </c>
    </row>
    <row r="41" spans="1:14">
      <c r="A41" t="s">
        <v>66</v>
      </c>
      <c r="I41" s="22"/>
      <c r="L41" s="22">
        <v>170</v>
      </c>
    </row>
    <row r="42" spans="1:14">
      <c r="A42" t="s">
        <v>67</v>
      </c>
      <c r="I42" s="22"/>
      <c r="L42" s="22">
        <v>190</v>
      </c>
      <c r="M42" t="s">
        <v>68</v>
      </c>
    </row>
    <row r="43" spans="1:14">
      <c r="A43" s="55" t="s">
        <v>51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4">
      <c r="A44" t="s">
        <v>69</v>
      </c>
      <c r="I44" s="22"/>
      <c r="L44" s="24">
        <v>130</v>
      </c>
    </row>
    <row r="45" spans="1:14">
      <c r="A45" s="56" t="s">
        <v>50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4">
      <c r="A46" t="s">
        <v>70</v>
      </c>
      <c r="C46">
        <v>300</v>
      </c>
      <c r="I46" s="22"/>
      <c r="L46" s="24">
        <v>350</v>
      </c>
      <c r="N46">
        <f>SUM(C4:C23)+SUM(C46:C54)</f>
        <v>3840</v>
      </c>
    </row>
    <row r="47" spans="1:14">
      <c r="A47" t="s">
        <v>71</v>
      </c>
      <c r="I47" s="22"/>
      <c r="L47" s="24">
        <v>550</v>
      </c>
    </row>
    <row r="48" spans="1:14">
      <c r="A48" t="s">
        <v>73</v>
      </c>
      <c r="B48" s="13">
        <v>1</v>
      </c>
      <c r="C48" s="11"/>
      <c r="D48" s="8"/>
      <c r="E48" s="9"/>
      <c r="I48" s="22"/>
      <c r="L48" s="24">
        <v>1000</v>
      </c>
    </row>
    <row r="49" spans="1:12">
      <c r="A49" t="s">
        <v>72</v>
      </c>
      <c r="I49" s="22"/>
      <c r="L49" s="24">
        <v>300</v>
      </c>
    </row>
    <row r="50" spans="1:12">
      <c r="A50" t="s">
        <v>5</v>
      </c>
      <c r="C50" s="13">
        <v>700</v>
      </c>
      <c r="D50" s="8"/>
      <c r="E50" s="9"/>
      <c r="I50" s="22"/>
      <c r="L50" s="24">
        <v>300</v>
      </c>
    </row>
    <row r="51" spans="1:12">
      <c r="A51" t="s">
        <v>74</v>
      </c>
      <c r="B51" s="13"/>
      <c r="C51" s="11"/>
      <c r="D51" s="5"/>
      <c r="E51" s="4"/>
      <c r="I51" s="22"/>
      <c r="L51" s="24">
        <v>600</v>
      </c>
    </row>
    <row r="52" spans="1:12">
      <c r="A52" t="s">
        <v>75</v>
      </c>
      <c r="I52" s="22"/>
      <c r="L52" s="24"/>
    </row>
    <row r="53" spans="1:12">
      <c r="A53" t="s">
        <v>27</v>
      </c>
      <c r="B53" s="13"/>
      <c r="C53" s="11"/>
      <c r="D53" s="5"/>
      <c r="E53" s="4"/>
      <c r="I53" s="22"/>
      <c r="L53" s="24"/>
    </row>
    <row r="54" spans="1:12">
      <c r="A54" t="s">
        <v>8</v>
      </c>
      <c r="B54" s="10"/>
      <c r="C54" s="11">
        <v>600</v>
      </c>
      <c r="D54" s="7"/>
      <c r="E54" s="6"/>
      <c r="I54" s="22"/>
      <c r="L54" s="24"/>
    </row>
    <row r="55" spans="1:12">
      <c r="A55" t="s">
        <v>76</v>
      </c>
    </row>
  </sheetData>
  <mergeCells count="11">
    <mergeCell ref="A3:M3"/>
    <mergeCell ref="B1:C1"/>
    <mergeCell ref="D1:E1"/>
    <mergeCell ref="F1:H1"/>
    <mergeCell ref="I1:K1"/>
    <mergeCell ref="L1:M1"/>
    <mergeCell ref="A24:M24"/>
    <mergeCell ref="A32:M32"/>
    <mergeCell ref="A38:M38"/>
    <mergeCell ref="A43:M43"/>
    <mergeCell ref="A45:M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09-07-2023 (counter)</vt:lpstr>
      <vt:lpstr>06-07-2023</vt:lpstr>
      <vt:lpstr>07-07-2023</vt:lpstr>
      <vt:lpstr>08-07-2023</vt:lpstr>
      <vt:lpstr>09-07-2023</vt:lpstr>
      <vt:lpstr>09-07-2023 (stock)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2023-07-06T10:46:16Z</cp:lastPrinted>
  <dcterms:created xsi:type="dcterms:W3CDTF">2023-07-06T10:35:16Z</dcterms:created>
  <dcterms:modified xsi:type="dcterms:W3CDTF">2023-07-09T16:31:08Z</dcterms:modified>
</cp:coreProperties>
</file>