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tabRatio="951"/>
  </bookViews>
  <sheets>
    <sheet name="11-07-2023 (stock)" sheetId="12" r:id="rId1"/>
    <sheet name="11-07-2023 (counter)" sheetId="10" r:id="rId2"/>
    <sheet name="09-07-2023 (counter)" sheetId="7" r:id="rId3"/>
    <sheet name="06-07-2023" sheetId="1" r:id="rId4"/>
    <sheet name="07-07-2023" sheetId="4" r:id="rId5"/>
    <sheet name="08-07-2023" sheetId="2" r:id="rId6"/>
    <sheet name="09-07-2023" sheetId="5" r:id="rId7"/>
    <sheet name="09-07-2023 (stock)" sheetId="6" r:id="rId8"/>
    <sheet name="10-07-2023 (stock)" sheetId="8" r:id="rId9"/>
    <sheet name="10-07-2023 (counter)" sheetId="9" r:id="rId10"/>
  </sheets>
  <calcPr calcId="125725"/>
</workbook>
</file>

<file path=xl/calcChain.xml><?xml version="1.0" encoding="utf-8"?>
<calcChain xmlns="http://schemas.openxmlformats.org/spreadsheetml/2006/main">
  <c r="B9" i="12"/>
  <c r="L9" s="1"/>
  <c r="B13"/>
  <c r="B4"/>
  <c r="L4" s="1"/>
  <c r="N46"/>
  <c r="M33"/>
  <c r="L33"/>
  <c r="N24"/>
  <c r="L13"/>
  <c r="L10"/>
  <c r="L7"/>
  <c r="P6"/>
  <c r="L5"/>
  <c r="P2"/>
  <c r="P46" i="10"/>
  <c r="O33"/>
  <c r="N33"/>
  <c r="P24"/>
  <c r="G23"/>
  <c r="F23"/>
  <c r="N23" s="1"/>
  <c r="E23"/>
  <c r="D23"/>
  <c r="N22"/>
  <c r="K22"/>
  <c r="G22"/>
  <c r="F22"/>
  <c r="E22"/>
  <c r="D22"/>
  <c r="G21"/>
  <c r="K21" s="1"/>
  <c r="F21"/>
  <c r="N21" s="1"/>
  <c r="E21"/>
  <c r="D21"/>
  <c r="N20"/>
  <c r="K20"/>
  <c r="G20"/>
  <c r="F20"/>
  <c r="E20"/>
  <c r="D20"/>
  <c r="G19"/>
  <c r="K19" s="1"/>
  <c r="F19"/>
  <c r="N19" s="1"/>
  <c r="E19"/>
  <c r="D19"/>
  <c r="N18"/>
  <c r="K18"/>
  <c r="G18"/>
  <c r="F18"/>
  <c r="E18"/>
  <c r="D18"/>
  <c r="G17"/>
  <c r="K17" s="1"/>
  <c r="F17"/>
  <c r="N17" s="1"/>
  <c r="E17"/>
  <c r="D17"/>
  <c r="G16"/>
  <c r="K16" s="1"/>
  <c r="F16"/>
  <c r="N16" s="1"/>
  <c r="E16"/>
  <c r="D16"/>
  <c r="N15"/>
  <c r="K15"/>
  <c r="G15"/>
  <c r="F15"/>
  <c r="E15"/>
  <c r="D15"/>
  <c r="G14"/>
  <c r="K14" s="1"/>
  <c r="F14"/>
  <c r="N14" s="1"/>
  <c r="E14"/>
  <c r="D14"/>
  <c r="K13"/>
  <c r="G13"/>
  <c r="E13"/>
  <c r="D13"/>
  <c r="B13"/>
  <c r="F13" s="1"/>
  <c r="N13" s="1"/>
  <c r="N12"/>
  <c r="K12"/>
  <c r="G12"/>
  <c r="F12"/>
  <c r="E12"/>
  <c r="D12"/>
  <c r="G11"/>
  <c r="K11" s="1"/>
  <c r="F11"/>
  <c r="N11" s="1"/>
  <c r="E11"/>
  <c r="D11"/>
  <c r="N10"/>
  <c r="K10"/>
  <c r="G10"/>
  <c r="F10"/>
  <c r="E10"/>
  <c r="D10"/>
  <c r="G9"/>
  <c r="K9" s="1"/>
  <c r="F9"/>
  <c r="N9" s="1"/>
  <c r="E9"/>
  <c r="D9"/>
  <c r="N8"/>
  <c r="K8"/>
  <c r="G8"/>
  <c r="F8"/>
  <c r="E8"/>
  <c r="D8"/>
  <c r="G7"/>
  <c r="K7" s="1"/>
  <c r="F7"/>
  <c r="N7" s="1"/>
  <c r="E7"/>
  <c r="D7"/>
  <c r="R6"/>
  <c r="K6"/>
  <c r="G6"/>
  <c r="F6"/>
  <c r="N6" s="1"/>
  <c r="E6"/>
  <c r="D6"/>
  <c r="K5"/>
  <c r="G5"/>
  <c r="F5"/>
  <c r="N5" s="1"/>
  <c r="E5"/>
  <c r="D5"/>
  <c r="G4"/>
  <c r="K4" s="1"/>
  <c r="B4"/>
  <c r="R4" s="1"/>
  <c r="R12" s="1"/>
  <c r="R2"/>
  <c r="B13" i="9"/>
  <c r="E13" s="1"/>
  <c r="B13" i="8"/>
  <c r="L13" s="1"/>
  <c r="B4"/>
  <c r="L4" s="1"/>
  <c r="B4" i="9"/>
  <c r="Q16" s="1"/>
  <c r="S16" s="1"/>
  <c r="P46"/>
  <c r="O33"/>
  <c r="N33"/>
  <c r="P24"/>
  <c r="G23"/>
  <c r="F23"/>
  <c r="N23" s="1"/>
  <c r="E23"/>
  <c r="D23"/>
  <c r="K22"/>
  <c r="G22"/>
  <c r="F22"/>
  <c r="N22" s="1"/>
  <c r="E22"/>
  <c r="D22"/>
  <c r="K21"/>
  <c r="G21"/>
  <c r="F21"/>
  <c r="N21" s="1"/>
  <c r="E21"/>
  <c r="D21"/>
  <c r="K20"/>
  <c r="G20"/>
  <c r="F20"/>
  <c r="N20" s="1"/>
  <c r="E20"/>
  <c r="D20"/>
  <c r="K19"/>
  <c r="G19"/>
  <c r="F19"/>
  <c r="N19" s="1"/>
  <c r="E19"/>
  <c r="D19"/>
  <c r="K18"/>
  <c r="G18"/>
  <c r="F18"/>
  <c r="N18" s="1"/>
  <c r="E18"/>
  <c r="D18"/>
  <c r="K17"/>
  <c r="G17"/>
  <c r="F17"/>
  <c r="N17" s="1"/>
  <c r="E17"/>
  <c r="D17"/>
  <c r="K16"/>
  <c r="G16"/>
  <c r="F16"/>
  <c r="N16" s="1"/>
  <c r="E16"/>
  <c r="D16"/>
  <c r="K15"/>
  <c r="G15"/>
  <c r="F15"/>
  <c r="N15" s="1"/>
  <c r="E15"/>
  <c r="D15"/>
  <c r="K14"/>
  <c r="G14"/>
  <c r="F14"/>
  <c r="N14" s="1"/>
  <c r="E14"/>
  <c r="D14"/>
  <c r="K13"/>
  <c r="G13"/>
  <c r="N12"/>
  <c r="G12"/>
  <c r="K12" s="1"/>
  <c r="F12"/>
  <c r="E12"/>
  <c r="D12"/>
  <c r="N11"/>
  <c r="G11"/>
  <c r="K11" s="1"/>
  <c r="F11"/>
  <c r="E11"/>
  <c r="D11"/>
  <c r="N10"/>
  <c r="G10"/>
  <c r="K10" s="1"/>
  <c r="F10"/>
  <c r="E10"/>
  <c r="D10"/>
  <c r="G9"/>
  <c r="K9" s="1"/>
  <c r="F9"/>
  <c r="N9" s="1"/>
  <c r="E9"/>
  <c r="D9"/>
  <c r="N8"/>
  <c r="K8"/>
  <c r="G8"/>
  <c r="F8"/>
  <c r="E8"/>
  <c r="D8"/>
  <c r="N7"/>
  <c r="K7"/>
  <c r="G7"/>
  <c r="F7"/>
  <c r="E7"/>
  <c r="D7"/>
  <c r="R6"/>
  <c r="K6"/>
  <c r="G6"/>
  <c r="F6"/>
  <c r="N6" s="1"/>
  <c r="E6"/>
  <c r="D6"/>
  <c r="K5"/>
  <c r="G5"/>
  <c r="F5"/>
  <c r="N5" s="1"/>
  <c r="E5"/>
  <c r="D5"/>
  <c r="K4"/>
  <c r="G4"/>
  <c r="R2"/>
  <c r="N46" i="8"/>
  <c r="M33"/>
  <c r="L33"/>
  <c r="N24"/>
  <c r="L10"/>
  <c r="L9"/>
  <c r="L7"/>
  <c r="P6"/>
  <c r="L5"/>
  <c r="P2"/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G20"/>
  <c r="G21"/>
  <c r="G22"/>
  <c r="G23"/>
  <c r="G5"/>
  <c r="G6"/>
  <c r="G7"/>
  <c r="G8"/>
  <c r="G9"/>
  <c r="G10"/>
  <c r="G11"/>
  <c r="G12"/>
  <c r="G13"/>
  <c r="G14"/>
  <c r="G15"/>
  <c r="G16"/>
  <c r="G17"/>
  <c r="G18"/>
  <c r="G19"/>
  <c r="F23"/>
  <c r="F5"/>
  <c r="F6"/>
  <c r="F7"/>
  <c r="F8"/>
  <c r="F9"/>
  <c r="F10"/>
  <c r="F11"/>
  <c r="F12"/>
  <c r="F13"/>
  <c r="F14"/>
  <c r="F15"/>
  <c r="F16"/>
  <c r="F17"/>
  <c r="F18"/>
  <c r="F19"/>
  <c r="F20"/>
  <c r="F21"/>
  <c r="F22"/>
  <c r="E15"/>
  <c r="E16"/>
  <c r="E17"/>
  <c r="E18"/>
  <c r="E19"/>
  <c r="E20"/>
  <c r="E21"/>
  <c r="E22"/>
  <c r="E23"/>
  <c r="E5"/>
  <c r="E6"/>
  <c r="E7"/>
  <c r="E8"/>
  <c r="E9"/>
  <c r="E10"/>
  <c r="E11"/>
  <c r="E12"/>
  <c r="E13"/>
  <c r="E1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N4"/>
  <c r="F4"/>
  <c r="G4"/>
  <c r="E4"/>
  <c r="D4"/>
  <c r="B4" i="6"/>
  <c r="P3" s="1"/>
  <c r="Q16" i="7"/>
  <c r="S16" s="1"/>
  <c r="P46"/>
  <c r="O33"/>
  <c r="N33"/>
  <c r="P24"/>
  <c r="R6"/>
  <c r="R4"/>
  <c r="R3"/>
  <c r="R2"/>
  <c r="N46" i="6"/>
  <c r="N24"/>
  <c r="P2"/>
  <c r="L5"/>
  <c r="M33"/>
  <c r="L33"/>
  <c r="L13"/>
  <c r="L10"/>
  <c r="L9"/>
  <c r="L7"/>
  <c r="P6"/>
  <c r="P4"/>
  <c r="L4"/>
  <c r="B4" i="2"/>
  <c r="B9"/>
  <c r="B5"/>
  <c r="B13"/>
  <c r="L13" i="5"/>
  <c r="L10"/>
  <c r="L9"/>
  <c r="L7"/>
  <c r="L4"/>
  <c r="M33"/>
  <c r="B5"/>
  <c r="B4"/>
  <c r="B13"/>
  <c r="L33"/>
  <c r="B9"/>
  <c r="B7"/>
  <c r="P6"/>
  <c r="L33" i="2"/>
  <c r="B33"/>
  <c r="P6"/>
  <c r="B7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P4" i="12" l="1"/>
  <c r="P12" s="1"/>
  <c r="P3"/>
  <c r="F4" i="10"/>
  <c r="N4" s="1"/>
  <c r="Q16"/>
  <c r="S16" s="1"/>
  <c r="E4"/>
  <c r="D4"/>
  <c r="R3"/>
  <c r="D13" i="9"/>
  <c r="F13"/>
  <c r="N13" s="1"/>
  <c r="F4"/>
  <c r="N4" s="1"/>
  <c r="E4"/>
  <c r="D4"/>
  <c r="R3"/>
  <c r="R4"/>
  <c r="R12" s="1"/>
  <c r="P3" i="8"/>
  <c r="P4"/>
  <c r="P12" s="1"/>
  <c r="R12" i="7"/>
  <c r="P12" i="6"/>
  <c r="P4" i="2"/>
  <c r="P12" s="1"/>
  <c r="P4" i="5"/>
  <c r="P12" s="1"/>
</calcChain>
</file>

<file path=xl/sharedStrings.xml><?xml version="1.0" encoding="utf-8"?>
<sst xmlns="http://schemas.openxmlformats.org/spreadsheetml/2006/main" count="903" uniqueCount="90">
  <si>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</si>
  <si>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</si>
  <si>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</si>
  <si>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</si>
  <si>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</si>
  <si>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</si>
  <si>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</si>
  <si>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</si>
  <si>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</si>
  <si>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</si>
  <si>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</si>
  <si>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</si>
  <si>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</si>
  <si>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</si>
  <si>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</si>
  <si>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</si>
  <si>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</si>
  <si>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</si>
  <si>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</si>
  <si>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</si>
  <si>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</si>
  <si>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</si>
  <si>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</si>
  <si>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</si>
  <si>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</si>
  <si>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</si>
  <si>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</si>
  <si>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</si>
  <si>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</si>
  <si>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</si>
  <si>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</si>
  <si>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</si>
  <si>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</si>
  <si>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</si>
  <si>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</si>
  <si>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</si>
  <si>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</si>
  <si>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</si>
  <si>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</si>
  <si>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</si>
  <si>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</si>
  <si>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</si>
  <si>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</si>
  <si>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</si>
  <si>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</si>
  <si>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</si>
  <si>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</si>
  <si>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</si>
  <si>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</si>
  <si>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</si>
  <si>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</si>
  <si>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</si>
  <si>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</si>
  <si>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</si>
  <si>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</si>
  <si>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</si>
  <si>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</si>
  <si>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</si>
  <si>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</si>
  <si>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</si>
  <si>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</si>
  <si>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</si>
  <si>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</si>
  <si>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</si>
  <si>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</si>
  <si>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</si>
  <si>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</si>
  <si>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</si>
  <si>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</si>
  <si>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</si>
  <si>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</si>
  <si>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</si>
  <si>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</si>
  <si>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</si>
  <si>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</si>
  <si>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</si>
  <si>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</si>
  <si>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</si>
  <si>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</si>
  <si>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</si>
  <si>
    <t>M.L.(max:750)</t>
  </si>
  <si>
    <t>stock</t>
  </si>
  <si>
    <t>openStock</t>
  </si>
  <si>
    <t>packbagez</t>
  </si>
  <si>
    <t>Tittle</t>
  </si>
  <si>
    <t>FULL</t>
  </si>
  <si>
    <t>Liter</t>
  </si>
  <si>
    <t>unit.M.L.(min:60)</t>
  </si>
  <si>
    <t>pack</t>
  </si>
  <si>
    <t>TODAY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</si>
</sst>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  <border>
      <left/>
      <right/>
      <top/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6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5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4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6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5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0" fillId="5" borderId="0" xfId="0" applyFill="1" applyBorder="1" applyAlignment="1">
      <alignment horizontal="center"/>
    </xf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selection activeCell="B10" sqref="B10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O3" t="s">
        <v>81</v>
      </c>
      <c r="P3">
        <f>SUM(B4:B23)</f>
        <v>151</v>
      </c>
    </row>
    <row r="4" spans="1:17">
      <c r="A4" t="s">
        <v>13</v>
      </c>
      <c r="B4" s="12">
        <f>119-1-2-12</f>
        <v>104</v>
      </c>
      <c r="C4" s="11">
        <v>500</v>
      </c>
      <c r="D4" s="8"/>
      <c r="E4" s="9"/>
      <c r="I4" s="22">
        <v>710</v>
      </c>
      <c r="L4" s="24">
        <f>B4*I4</f>
        <v>73840</v>
      </c>
      <c r="M4" t="s">
        <v>43</v>
      </c>
      <c r="O4" s="33" t="s">
        <v>9</v>
      </c>
      <c r="P4">
        <f>SUM(B4:B23)</f>
        <v>151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9-6</f>
        <v>3</v>
      </c>
      <c r="C9" s="11"/>
      <c r="D9" s="8"/>
      <c r="E9" s="9"/>
      <c r="I9" s="22">
        <v>880</v>
      </c>
      <c r="L9" s="24">
        <f>B9*I9</f>
        <v>2640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152</v>
      </c>
    </row>
    <row r="13" spans="1:17">
      <c r="A13" t="s">
        <v>6</v>
      </c>
      <c r="B13" s="13">
        <f>52-2-1-1-12</f>
        <v>36</v>
      </c>
      <c r="C13" s="11"/>
      <c r="D13" s="8"/>
      <c r="E13" s="9"/>
      <c r="I13" s="22">
        <v>880</v>
      </c>
      <c r="L13" s="24">
        <f>B13*I13</f>
        <v>31680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4">
      <c r="A44" t="s">
        <v>69</v>
      </c>
      <c r="I44" s="22"/>
      <c r="L44" s="24">
        <v>130</v>
      </c>
    </row>
    <row r="45" spans="1:14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B1:C1"/>
    <mergeCell ref="D1:E1"/>
    <mergeCell ref="F1:H1"/>
    <mergeCell ref="I1:K1"/>
    <mergeCell ref="L1:M1"/>
    <mergeCell ref="A3:M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5"/>
  <sheetViews>
    <sheetView topLeftCell="A4" workbookViewId="0">
      <selection activeCell="B14" sqref="B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4" t="s">
        <v>10</v>
      </c>
      <c r="C1" s="55"/>
      <c r="D1" s="56" t="s">
        <v>16</v>
      </c>
      <c r="E1" s="57"/>
      <c r="F1" s="53" t="s">
        <v>83</v>
      </c>
      <c r="G1" s="53"/>
      <c r="H1" s="58" t="s">
        <v>17</v>
      </c>
      <c r="I1" s="58"/>
      <c r="J1" s="58"/>
      <c r="K1" s="58" t="s">
        <v>20</v>
      </c>
      <c r="L1" s="58"/>
      <c r="M1" s="58"/>
      <c r="N1" s="49" t="s">
        <v>21</v>
      </c>
      <c r="O1" s="50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Q3" t="s">
        <v>81</v>
      </c>
      <c r="R3">
        <f>SUM(B4:B23)</f>
        <v>26</v>
      </c>
    </row>
    <row r="4" spans="1:19">
      <c r="A4" t="s">
        <v>13</v>
      </c>
      <c r="B4" s="12">
        <f>4+2</f>
        <v>6</v>
      </c>
      <c r="C4" s="11">
        <v>500</v>
      </c>
      <c r="D4" s="46">
        <f>IF(C4&gt;60,B4+1,B4)</f>
        <v>7</v>
      </c>
      <c r="E4" s="46">
        <f>750*B4+C4</f>
        <v>5000</v>
      </c>
      <c r="F4" s="46">
        <f>ROUND((750*B4+C4)/60,0)</f>
        <v>83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9130</v>
      </c>
      <c r="O4" t="s">
        <v>43</v>
      </c>
      <c r="Q4" s="33" t="s">
        <v>9</v>
      </c>
      <c r="R4">
        <f>SUM(B4:B23)</f>
        <v>26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27</v>
      </c>
    </row>
    <row r="13" spans="1:19">
      <c r="A13" t="s">
        <v>6</v>
      </c>
      <c r="B13" s="13">
        <f>3+5+1</f>
        <v>9</v>
      </c>
      <c r="C13" s="11"/>
      <c r="D13" s="46">
        <f t="shared" si="0"/>
        <v>9</v>
      </c>
      <c r="E13" s="46">
        <f t="shared" si="1"/>
        <v>6750</v>
      </c>
      <c r="F13" s="46">
        <f t="shared" si="2"/>
        <v>113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14690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82.13333333333334</v>
      </c>
      <c r="R16" s="22">
        <v>110</v>
      </c>
      <c r="S16" s="22">
        <f>R16*Q16</f>
        <v>9034.6666666666679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59" t="s">
        <v>77</v>
      </c>
      <c r="B24" s="60"/>
      <c r="C24" s="60"/>
      <c r="D24" s="61"/>
      <c r="E24" s="61"/>
      <c r="F24" s="61"/>
      <c r="G24" s="61"/>
      <c r="H24" s="60"/>
      <c r="I24" s="60"/>
      <c r="J24" s="60"/>
      <c r="K24" s="60"/>
      <c r="L24" s="60"/>
      <c r="M24" s="60"/>
      <c r="N24" s="60"/>
      <c r="O24" s="62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6">
      <c r="A44" t="s">
        <v>69</v>
      </c>
      <c r="K44" s="22"/>
      <c r="L44" s="24">
        <v>130</v>
      </c>
    </row>
    <row r="45" spans="1:16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45:O45"/>
    <mergeCell ref="B1:C1"/>
    <mergeCell ref="D1:E1"/>
    <mergeCell ref="F1:G1"/>
    <mergeCell ref="H1:J1"/>
    <mergeCell ref="K1:M1"/>
    <mergeCell ref="N1:O1"/>
    <mergeCell ref="A3:O3"/>
    <mergeCell ref="A24:O24"/>
    <mergeCell ref="A32:O32"/>
    <mergeCell ref="A38:O38"/>
    <mergeCell ref="A43:O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B4" sqref="B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4" t="s">
        <v>10</v>
      </c>
      <c r="C1" s="55"/>
      <c r="D1" s="56" t="s">
        <v>16</v>
      </c>
      <c r="E1" s="57"/>
      <c r="F1" s="53" t="s">
        <v>83</v>
      </c>
      <c r="G1" s="53"/>
      <c r="H1" s="58" t="s">
        <v>17</v>
      </c>
      <c r="I1" s="58"/>
      <c r="J1" s="58"/>
      <c r="K1" s="58" t="s">
        <v>20</v>
      </c>
      <c r="L1" s="58"/>
      <c r="M1" s="58"/>
      <c r="N1" s="49" t="s">
        <v>21</v>
      </c>
      <c r="O1" s="50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Q3" t="s">
        <v>81</v>
      </c>
      <c r="R3">
        <f>SUM(B4:B23)</f>
        <v>26</v>
      </c>
    </row>
    <row r="4" spans="1:19">
      <c r="A4" t="s">
        <v>13</v>
      </c>
      <c r="B4" s="12">
        <f>4+2</f>
        <v>6</v>
      </c>
      <c r="C4" s="11">
        <v>500</v>
      </c>
      <c r="D4" s="46">
        <f>IF(C4&gt;60,B4+1,B4)</f>
        <v>7</v>
      </c>
      <c r="E4" s="46">
        <f>750*B4+C4</f>
        <v>5000</v>
      </c>
      <c r="F4" s="46">
        <f>ROUND((750*B4+C4)/60,0)</f>
        <v>83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9130</v>
      </c>
      <c r="O4" t="s">
        <v>43</v>
      </c>
      <c r="Q4" s="33" t="s">
        <v>9</v>
      </c>
      <c r="R4">
        <f>SUM(B4:B23)</f>
        <v>26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27</v>
      </c>
    </row>
    <row r="13" spans="1:19">
      <c r="A13" t="s">
        <v>6</v>
      </c>
      <c r="B13" s="13">
        <f>3+5+1</f>
        <v>9</v>
      </c>
      <c r="C13" s="11"/>
      <c r="D13" s="46">
        <f t="shared" si="0"/>
        <v>9</v>
      </c>
      <c r="E13" s="46">
        <f t="shared" si="1"/>
        <v>6750</v>
      </c>
      <c r="F13" s="46">
        <f t="shared" si="2"/>
        <v>113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14690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82.13333333333334</v>
      </c>
      <c r="R16" s="22">
        <v>110</v>
      </c>
      <c r="S16" s="22">
        <f>R16*Q16</f>
        <v>9034.6666666666679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59" t="s">
        <v>77</v>
      </c>
      <c r="B24" s="60"/>
      <c r="C24" s="60"/>
      <c r="D24" s="61"/>
      <c r="E24" s="61"/>
      <c r="F24" s="61"/>
      <c r="G24" s="61"/>
      <c r="H24" s="60"/>
      <c r="I24" s="60"/>
      <c r="J24" s="60"/>
      <c r="K24" s="60"/>
      <c r="L24" s="60"/>
      <c r="M24" s="60"/>
      <c r="N24" s="60"/>
      <c r="O24" s="62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6">
      <c r="A44" t="s">
        <v>69</v>
      </c>
      <c r="K44" s="22"/>
      <c r="L44" s="24">
        <v>130</v>
      </c>
    </row>
    <row r="45" spans="1:16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3:O3"/>
    <mergeCell ref="A24:O24"/>
    <mergeCell ref="A32:O32"/>
    <mergeCell ref="A38:O38"/>
    <mergeCell ref="A43:O43"/>
    <mergeCell ref="A45:O45"/>
    <mergeCell ref="B1:C1"/>
    <mergeCell ref="D1:E1"/>
    <mergeCell ref="F1:G1"/>
    <mergeCell ref="H1:J1"/>
    <mergeCell ref="K1:M1"/>
    <mergeCell ref="N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5"/>
  <sheetViews>
    <sheetView workbookViewId="0">
      <selection activeCell="J14" sqref="J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4" t="s">
        <v>10</v>
      </c>
      <c r="C1" s="55"/>
      <c r="D1" s="56" t="s">
        <v>16</v>
      </c>
      <c r="E1" s="57"/>
      <c r="F1" s="53" t="s">
        <v>83</v>
      </c>
      <c r="G1" s="53"/>
      <c r="H1" s="58" t="s">
        <v>17</v>
      </c>
      <c r="I1" s="58"/>
      <c r="J1" s="58"/>
      <c r="K1" s="58" t="s">
        <v>20</v>
      </c>
      <c r="L1" s="58"/>
      <c r="M1" s="58"/>
      <c r="N1" s="49" t="s">
        <v>21</v>
      </c>
      <c r="O1" s="50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Q3" t="s">
        <v>81</v>
      </c>
      <c r="R3">
        <f>SUM(B4:B23)</f>
        <v>18</v>
      </c>
    </row>
    <row r="4" spans="1:19">
      <c r="A4" t="s">
        <v>13</v>
      </c>
      <c r="B4" s="12">
        <v>4</v>
      </c>
      <c r="C4" s="11">
        <v>500</v>
      </c>
      <c r="D4" s="46">
        <f>IF(C4&gt;60,B4+1,B4)</f>
        <v>5</v>
      </c>
      <c r="E4" s="46">
        <f>750*B4+C4</f>
        <v>3500</v>
      </c>
      <c r="F4" s="46">
        <f>ROUND((750*B4+C4)/60,0)</f>
        <v>58</v>
      </c>
      <c r="G4" s="46">
        <f>750/60</f>
        <v>12.5</v>
      </c>
      <c r="K4" s="22">
        <f>G4*L4</f>
        <v>1375</v>
      </c>
      <c r="L4" s="22">
        <v>110</v>
      </c>
      <c r="M4" s="48">
        <v>60</v>
      </c>
      <c r="N4" s="24">
        <f>F4*L4</f>
        <v>6380</v>
      </c>
      <c r="O4" t="s">
        <v>43</v>
      </c>
      <c r="Q4" s="33" t="s">
        <v>9</v>
      </c>
      <c r="R4">
        <f>SUM(B4:B23)</f>
        <v>18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19</v>
      </c>
    </row>
    <row r="13" spans="1:19">
      <c r="A13" t="s">
        <v>6</v>
      </c>
      <c r="B13" s="13">
        <v>3</v>
      </c>
      <c r="C13" s="11"/>
      <c r="D13" s="46">
        <f t="shared" si="0"/>
        <v>3</v>
      </c>
      <c r="E13" s="46">
        <f t="shared" si="1"/>
        <v>2250</v>
      </c>
      <c r="F13" s="46">
        <f t="shared" si="2"/>
        <v>38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4940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57.533333333333339</v>
      </c>
      <c r="R16" s="22">
        <v>110</v>
      </c>
      <c r="S16" s="22">
        <f>R16*Q16</f>
        <v>6328.666666666667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59" t="s">
        <v>77</v>
      </c>
      <c r="B24" s="60"/>
      <c r="C24" s="60"/>
      <c r="D24" s="61"/>
      <c r="E24" s="61"/>
      <c r="F24" s="61"/>
      <c r="G24" s="61"/>
      <c r="H24" s="60"/>
      <c r="I24" s="60"/>
      <c r="J24" s="60"/>
      <c r="K24" s="60"/>
      <c r="L24" s="60"/>
      <c r="M24" s="60"/>
      <c r="N24" s="60"/>
      <c r="O24" s="62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6">
      <c r="A44" t="s">
        <v>69</v>
      </c>
      <c r="K44" s="22"/>
      <c r="L44" s="24">
        <v>130</v>
      </c>
    </row>
    <row r="45" spans="1:16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A24:O24"/>
    <mergeCell ref="A32:O32"/>
    <mergeCell ref="A38:O38"/>
    <mergeCell ref="A43:O43"/>
    <mergeCell ref="A45:O45"/>
    <mergeCell ref="N1:O1"/>
    <mergeCell ref="A3:O3"/>
    <mergeCell ref="F1:G1"/>
    <mergeCell ref="B1:C1"/>
    <mergeCell ref="D1:E1"/>
    <mergeCell ref="H1:J1"/>
    <mergeCell ref="K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59" t="s">
        <v>33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3" t="s">
        <v>41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4" t="s">
        <v>54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66" t="s">
        <v>51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  <row r="45" spans="1:13">
      <c r="A45" t="s">
        <v>69</v>
      </c>
      <c r="L45" s="24">
        <v>130</v>
      </c>
    </row>
    <row r="46" spans="1:13">
      <c r="A46" s="67" t="s">
        <v>50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59" t="s">
        <v>33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63" t="s">
        <v>41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64" t="s">
        <v>54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66" t="s">
        <v>51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</row>
    <row r="45" spans="1:13">
      <c r="A45" t="s">
        <v>69</v>
      </c>
      <c r="L45" s="24">
        <v>130</v>
      </c>
    </row>
    <row r="46" spans="1:13">
      <c r="A46" s="67" t="s">
        <v>50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25:M25"/>
    <mergeCell ref="A33:M33"/>
    <mergeCell ref="A39:M39"/>
    <mergeCell ref="A44:M44"/>
    <mergeCell ref="A46:M46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6" sqref="F6"/>
    </sheetView>
  </sheetViews>
  <sheetFormatPr defaultRowHeight="14.5"/>
  <cols>
    <col min="1" max="1" width="17.6328125" customWidth="1"/>
    <col min="9" max="9" width="13.179687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10*12+3</f>
        <v>123</v>
      </c>
      <c r="C4" s="11"/>
      <c r="D4" s="8"/>
      <c r="E4" s="9"/>
      <c r="I4" s="22">
        <v>710</v>
      </c>
      <c r="L4" s="24"/>
      <c r="M4" t="s">
        <v>43</v>
      </c>
      <c r="O4" s="33" t="s">
        <v>9</v>
      </c>
      <c r="P4">
        <f>SUM(B4:B23)</f>
        <v>208</v>
      </c>
      <c r="Q4">
        <v>0</v>
      </c>
    </row>
    <row r="5" spans="1:17">
      <c r="A5" t="s">
        <v>14</v>
      </c>
      <c r="B5" s="13">
        <f>1+3</f>
        <v>4</v>
      </c>
      <c r="C5" s="11">
        <v>540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2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/>
      <c r="O7" s="27" t="s">
        <v>52</v>
      </c>
    </row>
    <row r="8" spans="1:17">
      <c r="A8" t="s">
        <v>26</v>
      </c>
      <c r="B8" s="13">
        <v>1</v>
      </c>
      <c r="C8" s="11">
        <v>180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>
        <v>880</v>
      </c>
      <c r="L9" s="24"/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/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210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>
        <v>880</v>
      </c>
      <c r="L13" s="24"/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3">
      <c r="A44" t="s">
        <v>69</v>
      </c>
      <c r="I44" s="22"/>
      <c r="L44" s="24">
        <v>130</v>
      </c>
    </row>
    <row r="45" spans="1:13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3">
      <c r="A46" t="s">
        <v>70</v>
      </c>
      <c r="C46">
        <v>300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>
        <v>690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4" sqref="B4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3">
      <c r="A44" t="s">
        <v>69</v>
      </c>
      <c r="I44" s="22"/>
      <c r="L44" s="24">
        <v>130</v>
      </c>
    </row>
    <row r="45" spans="1:13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5" sqref="B15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O3" t="s">
        <v>81</v>
      </c>
      <c r="P3">
        <f>SUM(B4:B23)</f>
        <v>187</v>
      </c>
    </row>
    <row r="4" spans="1:17">
      <c r="A4" t="s">
        <v>13</v>
      </c>
      <c r="B4" s="12">
        <f>119-1</f>
        <v>118</v>
      </c>
      <c r="C4" s="11">
        <v>500</v>
      </c>
      <c r="D4" s="8"/>
      <c r="E4" s="9"/>
      <c r="I4" s="22">
        <v>710</v>
      </c>
      <c r="L4" s="24">
        <f>B4*I4</f>
        <v>83780</v>
      </c>
      <c r="M4" t="s">
        <v>43</v>
      </c>
      <c r="O4" s="33" t="s">
        <v>9</v>
      </c>
      <c r="P4">
        <f>SUM(B4:B23)</f>
        <v>187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188</v>
      </c>
    </row>
    <row r="13" spans="1:17">
      <c r="A13" t="s">
        <v>6</v>
      </c>
      <c r="B13" s="13">
        <v>52</v>
      </c>
      <c r="C13" s="11"/>
      <c r="D13" s="8"/>
      <c r="E13" s="9"/>
      <c r="I13" s="22">
        <v>880</v>
      </c>
      <c r="L13" s="24">
        <f>B13*I13</f>
        <v>45760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4">
      <c r="A44" t="s">
        <v>69</v>
      </c>
      <c r="I44" s="22"/>
      <c r="L44" s="24">
        <v>130</v>
      </c>
    </row>
    <row r="45" spans="1:14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3" sqref="B13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4" t="s">
        <v>10</v>
      </c>
      <c r="C1" s="55"/>
      <c r="D1" s="56" t="s">
        <v>16</v>
      </c>
      <c r="E1" s="57"/>
      <c r="F1" s="58" t="s">
        <v>17</v>
      </c>
      <c r="G1" s="58"/>
      <c r="H1" s="58"/>
      <c r="I1" s="58" t="s">
        <v>20</v>
      </c>
      <c r="J1" s="58"/>
      <c r="K1" s="58"/>
      <c r="L1" s="49" t="s">
        <v>21</v>
      </c>
      <c r="M1" s="50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51" t="s">
        <v>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O3" t="s">
        <v>81</v>
      </c>
      <c r="P3">
        <f>SUM(B4:B23)</f>
        <v>181</v>
      </c>
    </row>
    <row r="4" spans="1:17">
      <c r="A4" t="s">
        <v>13</v>
      </c>
      <c r="B4" s="12">
        <f>119-1-2</f>
        <v>116</v>
      </c>
      <c r="C4" s="11">
        <v>500</v>
      </c>
      <c r="D4" s="8"/>
      <c r="E4" s="9"/>
      <c r="I4" s="22">
        <v>710</v>
      </c>
      <c r="L4" s="24">
        <f>B4*I4</f>
        <v>82360</v>
      </c>
      <c r="M4" t="s">
        <v>43</v>
      </c>
      <c r="O4" s="33" t="s">
        <v>9</v>
      </c>
      <c r="P4">
        <f>SUM(B4:B23)</f>
        <v>181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182</v>
      </c>
    </row>
    <row r="13" spans="1:17">
      <c r="A13" t="s">
        <v>6</v>
      </c>
      <c r="B13" s="13">
        <f>52-2-1-1</f>
        <v>48</v>
      </c>
      <c r="C13" s="11"/>
      <c r="D13" s="8"/>
      <c r="E13" s="9"/>
      <c r="I13" s="22">
        <v>880</v>
      </c>
      <c r="L13" s="24">
        <f>B13*I13</f>
        <v>42240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59" t="s">
        <v>77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63" t="s">
        <v>41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64" t="s">
        <v>54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66" t="s">
        <v>51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</row>
    <row r="44" spans="1:14">
      <c r="A44" t="s">
        <v>69</v>
      </c>
      <c r="I44" s="22"/>
      <c r="L44" s="24">
        <v>130</v>
      </c>
    </row>
    <row r="45" spans="1:14">
      <c r="A45" s="67" t="s">
        <v>50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11-07-2023 (stock)</vt:lpstr>
      <vt:lpstr>11-07-2023 (counter)</vt:lpstr>
      <vt:lpstr>09-07-2023 (counter)</vt:lpstr>
      <vt:lpstr>06-07-2023</vt:lpstr>
      <vt:lpstr>07-07-2023</vt:lpstr>
      <vt:lpstr>08-07-2023</vt:lpstr>
      <vt:lpstr>09-07-2023</vt:lpstr>
      <vt:lpstr>09-07-2023 (stock)</vt:lpstr>
      <vt:lpstr>10-07-2023 (stock)</vt:lpstr>
      <vt:lpstr>10-07-2023 (counter)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2023-07-11T09:59:04Z</dcterms:modified>
</cp:coreProperties>
</file>