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3F7DDF9B-8AFB-0A48-82DC-540BB42FB720}" xr6:coauthVersionLast="43" xr6:coauthVersionMax="43" xr10:uidLastSave="{00000000-0000-0000-0000-000000000000}"/>
  <bookViews>
    <workbookView xWindow="0" yWindow="460" windowWidth="25600" windowHeight="15540" activeTab="7" xr2:uid="{37D2F886-AD7C-B54B-8546-6E8B72F70745}"/>
  </bookViews>
  <sheets>
    <sheet name="BASELINE" sheetId="5" r:id="rId1"/>
    <sheet name="FUNNEL" sheetId="6" r:id="rId2"/>
    <sheet name="INVESTMENT" sheetId="7" r:id="rId3"/>
    <sheet name="INPUTS" sheetId="9" r:id="rId4"/>
    <sheet name="ROUNDING" sheetId="11" r:id="rId5"/>
    <sheet name="MODEL" sheetId="3" r:id="rId6"/>
    <sheet name="OUTPUT" sheetId="10" r:id="rId7"/>
    <sheet name="VERSION" sheetId="4" r:id="rId8"/>
    <sheet name="META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1" l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B9" i="10" l="1"/>
  <c r="B2" i="8" l="1"/>
  <c r="B8" i="10"/>
  <c r="P3" i="3"/>
  <c r="N3" i="3"/>
  <c r="A4" i="3"/>
  <c r="G3" i="7"/>
  <c r="B3" i="9"/>
  <c r="F3" i="7"/>
  <c r="B10" i="10" l="1"/>
  <c r="R4" i="3"/>
  <c r="R8" i="3"/>
  <c r="R12" i="3"/>
  <c r="R16" i="3"/>
  <c r="R20" i="3"/>
  <c r="R24" i="3"/>
  <c r="R28" i="3"/>
  <c r="R32" i="3"/>
  <c r="R36" i="3"/>
  <c r="R10" i="3"/>
  <c r="R18" i="3"/>
  <c r="R26" i="3"/>
  <c r="R30" i="3"/>
  <c r="R7" i="3"/>
  <c r="R15" i="3"/>
  <c r="R23" i="3"/>
  <c r="R31" i="3"/>
  <c r="R5" i="3"/>
  <c r="R9" i="3"/>
  <c r="R13" i="3"/>
  <c r="R17" i="3"/>
  <c r="R21" i="3"/>
  <c r="R25" i="3"/>
  <c r="R29" i="3"/>
  <c r="R33" i="3"/>
  <c r="R37" i="3"/>
  <c r="R6" i="3"/>
  <c r="R14" i="3"/>
  <c r="R22" i="3"/>
  <c r="R34" i="3"/>
  <c r="R11" i="3"/>
  <c r="R19" i="3"/>
  <c r="R27" i="3"/>
  <c r="R35" i="3"/>
  <c r="R3" i="3"/>
  <c r="Q4" i="3"/>
  <c r="Q8" i="3"/>
  <c r="Q12" i="3"/>
  <c r="Q16" i="3"/>
  <c r="Q20" i="3"/>
  <c r="Q24" i="3"/>
  <c r="Q28" i="3"/>
  <c r="Q32" i="3"/>
  <c r="Q36" i="3"/>
  <c r="Q10" i="3"/>
  <c r="Q18" i="3"/>
  <c r="Q22" i="3"/>
  <c r="Q34" i="3"/>
  <c r="Q7" i="3"/>
  <c r="Q19" i="3"/>
  <c r="Q27" i="3"/>
  <c r="Q35" i="3"/>
  <c r="Q5" i="3"/>
  <c r="Q9" i="3"/>
  <c r="Q13" i="3"/>
  <c r="Q17" i="3"/>
  <c r="Q21" i="3"/>
  <c r="Q25" i="3"/>
  <c r="Q29" i="3"/>
  <c r="Q33" i="3"/>
  <c r="Q37" i="3"/>
  <c r="Q6" i="3"/>
  <c r="Q14" i="3"/>
  <c r="Q26" i="3"/>
  <c r="Q30" i="3"/>
  <c r="Q11" i="3"/>
  <c r="Q15" i="3"/>
  <c r="Q23" i="3"/>
  <c r="Q31" i="3"/>
  <c r="Q3" i="3"/>
  <c r="O4" i="3"/>
  <c r="O8" i="3"/>
  <c r="O12" i="3"/>
  <c r="O16" i="3"/>
  <c r="O20" i="3"/>
  <c r="O24" i="3"/>
  <c r="O28" i="3"/>
  <c r="O32" i="3"/>
  <c r="O36" i="3"/>
  <c r="O13" i="3"/>
  <c r="O21" i="3"/>
  <c r="O25" i="3"/>
  <c r="O33" i="3"/>
  <c r="O37" i="3"/>
  <c r="O10" i="3"/>
  <c r="O18" i="3"/>
  <c r="O26" i="3"/>
  <c r="O34" i="3"/>
  <c r="O11" i="3"/>
  <c r="O15" i="3"/>
  <c r="O23" i="3"/>
  <c r="O31" i="3"/>
  <c r="O5" i="3"/>
  <c r="O9" i="3"/>
  <c r="O17" i="3"/>
  <c r="O29" i="3"/>
  <c r="O6" i="3"/>
  <c r="O14" i="3"/>
  <c r="O22" i="3"/>
  <c r="O30" i="3"/>
  <c r="O7" i="3"/>
  <c r="O19" i="3"/>
  <c r="O27" i="3"/>
  <c r="O35" i="3"/>
  <c r="O3" i="3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5" i="6"/>
  <c r="L6" i="6"/>
  <c r="N6" i="6" s="1"/>
  <c r="L7" i="6"/>
  <c r="L4" i="6" s="1"/>
  <c r="L8" i="6"/>
  <c r="N8" i="6" s="1"/>
  <c r="L9" i="6"/>
  <c r="N9" i="6" s="1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5" i="6"/>
  <c r="L3" i="6" s="1"/>
  <c r="B22" i="9"/>
  <c r="N7" i="6" l="1"/>
  <c r="M4" i="6"/>
  <c r="N5" i="6"/>
  <c r="M3" i="6"/>
  <c r="N3" i="6" s="1"/>
  <c r="B17" i="9" s="1"/>
  <c r="C17" i="9" s="1"/>
  <c r="B7" i="9"/>
  <c r="C22" i="9"/>
  <c r="C6" i="6"/>
  <c r="D6" i="6"/>
  <c r="I6" i="6" s="1"/>
  <c r="E6" i="6"/>
  <c r="J6" i="6" s="1"/>
  <c r="F6" i="6"/>
  <c r="K6" i="6" s="1"/>
  <c r="G6" i="6"/>
  <c r="C7" i="6"/>
  <c r="H7" i="6" s="1"/>
  <c r="D7" i="6"/>
  <c r="I7" i="6" s="1"/>
  <c r="E7" i="6"/>
  <c r="J7" i="6" s="1"/>
  <c r="F7" i="6"/>
  <c r="G7" i="6"/>
  <c r="C8" i="6"/>
  <c r="H8" i="6" s="1"/>
  <c r="D8" i="6"/>
  <c r="I8" i="6" s="1"/>
  <c r="E8" i="6"/>
  <c r="J8" i="6" s="1"/>
  <c r="F8" i="6"/>
  <c r="K8" i="6" s="1"/>
  <c r="G8" i="6"/>
  <c r="C9" i="6"/>
  <c r="H9" i="6" s="1"/>
  <c r="D9" i="6"/>
  <c r="E9" i="6"/>
  <c r="J9" i="6" s="1"/>
  <c r="F9" i="6"/>
  <c r="K9" i="6" s="1"/>
  <c r="G9" i="6"/>
  <c r="C10" i="6"/>
  <c r="H10" i="6" s="1"/>
  <c r="D10" i="6"/>
  <c r="I10" i="6" s="1"/>
  <c r="E10" i="6"/>
  <c r="J10" i="6" s="1"/>
  <c r="F10" i="6"/>
  <c r="K10" i="6" s="1"/>
  <c r="G10" i="6"/>
  <c r="C11" i="6"/>
  <c r="H11" i="6" s="1"/>
  <c r="D11" i="6"/>
  <c r="I11" i="6" s="1"/>
  <c r="E11" i="6"/>
  <c r="J11" i="6" s="1"/>
  <c r="F11" i="6"/>
  <c r="K11" i="6" s="1"/>
  <c r="G11" i="6"/>
  <c r="C12" i="6"/>
  <c r="H12" i="6" s="1"/>
  <c r="D12" i="6"/>
  <c r="I12" i="6" s="1"/>
  <c r="E12" i="6"/>
  <c r="J12" i="6" s="1"/>
  <c r="F12" i="6"/>
  <c r="K12" i="6" s="1"/>
  <c r="G12" i="6"/>
  <c r="C13" i="6"/>
  <c r="H13" i="6" s="1"/>
  <c r="D13" i="6"/>
  <c r="I13" i="6" s="1"/>
  <c r="E13" i="6"/>
  <c r="J13" i="6" s="1"/>
  <c r="F13" i="6"/>
  <c r="K13" i="6" s="1"/>
  <c r="G13" i="6"/>
  <c r="C14" i="6"/>
  <c r="H14" i="6" s="1"/>
  <c r="D14" i="6"/>
  <c r="I14" i="6" s="1"/>
  <c r="E14" i="6"/>
  <c r="J14" i="6" s="1"/>
  <c r="F14" i="6"/>
  <c r="K14" i="6" s="1"/>
  <c r="G14" i="6"/>
  <c r="C15" i="6"/>
  <c r="H15" i="6" s="1"/>
  <c r="D15" i="6"/>
  <c r="I15" i="6" s="1"/>
  <c r="E15" i="6"/>
  <c r="J15" i="6" s="1"/>
  <c r="F15" i="6"/>
  <c r="K15" i="6" s="1"/>
  <c r="G15" i="6"/>
  <c r="C16" i="6"/>
  <c r="H16" i="6" s="1"/>
  <c r="D16" i="6"/>
  <c r="I16" i="6" s="1"/>
  <c r="E16" i="6"/>
  <c r="J16" i="6" s="1"/>
  <c r="F16" i="6"/>
  <c r="K16" i="6" s="1"/>
  <c r="G16" i="6"/>
  <c r="C17" i="6"/>
  <c r="H17" i="6" s="1"/>
  <c r="D17" i="6"/>
  <c r="I17" i="6" s="1"/>
  <c r="E17" i="6"/>
  <c r="J17" i="6" s="1"/>
  <c r="F17" i="6"/>
  <c r="K17" i="6" s="1"/>
  <c r="G17" i="6"/>
  <c r="C18" i="6"/>
  <c r="H18" i="6" s="1"/>
  <c r="D18" i="6"/>
  <c r="I18" i="6" s="1"/>
  <c r="E18" i="6"/>
  <c r="J18" i="6" s="1"/>
  <c r="F18" i="6"/>
  <c r="K18" i="6" s="1"/>
  <c r="G18" i="6"/>
  <c r="C19" i="6"/>
  <c r="H19" i="6" s="1"/>
  <c r="D19" i="6"/>
  <c r="I19" i="6" s="1"/>
  <c r="E19" i="6"/>
  <c r="J19" i="6" s="1"/>
  <c r="F19" i="6"/>
  <c r="K19" i="6" s="1"/>
  <c r="G19" i="6"/>
  <c r="C20" i="6"/>
  <c r="H20" i="6" s="1"/>
  <c r="D20" i="6"/>
  <c r="I20" i="6" s="1"/>
  <c r="E20" i="6"/>
  <c r="J20" i="6" s="1"/>
  <c r="F20" i="6"/>
  <c r="K20" i="6" s="1"/>
  <c r="G20" i="6"/>
  <c r="C21" i="6"/>
  <c r="H21" i="6" s="1"/>
  <c r="D21" i="6"/>
  <c r="I21" i="6" s="1"/>
  <c r="E21" i="6"/>
  <c r="J21" i="6" s="1"/>
  <c r="F21" i="6"/>
  <c r="K21" i="6" s="1"/>
  <c r="G21" i="6"/>
  <c r="C22" i="6"/>
  <c r="H22" i="6" s="1"/>
  <c r="D22" i="6"/>
  <c r="I22" i="6" s="1"/>
  <c r="E22" i="6"/>
  <c r="J22" i="6" s="1"/>
  <c r="F22" i="6"/>
  <c r="K22" i="6" s="1"/>
  <c r="G22" i="6"/>
  <c r="C23" i="6"/>
  <c r="H23" i="6" s="1"/>
  <c r="D23" i="6"/>
  <c r="I23" i="6" s="1"/>
  <c r="E23" i="6"/>
  <c r="J23" i="6" s="1"/>
  <c r="F23" i="6"/>
  <c r="K23" i="6" s="1"/>
  <c r="G23" i="6"/>
  <c r="C24" i="6"/>
  <c r="H24" i="6" s="1"/>
  <c r="D24" i="6"/>
  <c r="I24" i="6" s="1"/>
  <c r="E24" i="6"/>
  <c r="J24" i="6" s="1"/>
  <c r="F24" i="6"/>
  <c r="K24" i="6" s="1"/>
  <c r="G24" i="6"/>
  <c r="C25" i="6"/>
  <c r="H25" i="6" s="1"/>
  <c r="D25" i="6"/>
  <c r="I25" i="6" s="1"/>
  <c r="E25" i="6"/>
  <c r="J25" i="6" s="1"/>
  <c r="F25" i="6"/>
  <c r="K25" i="6" s="1"/>
  <c r="G25" i="6"/>
  <c r="C26" i="6"/>
  <c r="H26" i="6" s="1"/>
  <c r="D26" i="6"/>
  <c r="I26" i="6" s="1"/>
  <c r="E26" i="6"/>
  <c r="J26" i="6" s="1"/>
  <c r="F26" i="6"/>
  <c r="K26" i="6" s="1"/>
  <c r="G26" i="6"/>
  <c r="C27" i="6"/>
  <c r="H27" i="6" s="1"/>
  <c r="D27" i="6"/>
  <c r="I27" i="6" s="1"/>
  <c r="E27" i="6"/>
  <c r="J27" i="6" s="1"/>
  <c r="F27" i="6"/>
  <c r="K27" i="6" s="1"/>
  <c r="G27" i="6"/>
  <c r="C28" i="6"/>
  <c r="H28" i="6" s="1"/>
  <c r="D28" i="6"/>
  <c r="I28" i="6" s="1"/>
  <c r="E28" i="6"/>
  <c r="J28" i="6" s="1"/>
  <c r="F28" i="6"/>
  <c r="K28" i="6" s="1"/>
  <c r="G28" i="6"/>
  <c r="C29" i="6"/>
  <c r="H29" i="6" s="1"/>
  <c r="D29" i="6"/>
  <c r="I29" i="6" s="1"/>
  <c r="E29" i="6"/>
  <c r="J29" i="6" s="1"/>
  <c r="F29" i="6"/>
  <c r="K29" i="6" s="1"/>
  <c r="G29" i="6"/>
  <c r="C30" i="6"/>
  <c r="H30" i="6" s="1"/>
  <c r="D30" i="6"/>
  <c r="I30" i="6" s="1"/>
  <c r="E30" i="6"/>
  <c r="J30" i="6" s="1"/>
  <c r="F30" i="6"/>
  <c r="K30" i="6" s="1"/>
  <c r="G30" i="6"/>
  <c r="C31" i="6"/>
  <c r="H31" i="6" s="1"/>
  <c r="D31" i="6"/>
  <c r="I31" i="6" s="1"/>
  <c r="E31" i="6"/>
  <c r="J31" i="6" s="1"/>
  <c r="F31" i="6"/>
  <c r="K31" i="6" s="1"/>
  <c r="G31" i="6"/>
  <c r="C32" i="6"/>
  <c r="H32" i="6" s="1"/>
  <c r="D32" i="6"/>
  <c r="I32" i="6" s="1"/>
  <c r="E32" i="6"/>
  <c r="J32" i="6" s="1"/>
  <c r="F32" i="6"/>
  <c r="K32" i="6" s="1"/>
  <c r="G32" i="6"/>
  <c r="C33" i="6"/>
  <c r="H33" i="6" s="1"/>
  <c r="D33" i="6"/>
  <c r="I33" i="6" s="1"/>
  <c r="E33" i="6"/>
  <c r="J33" i="6" s="1"/>
  <c r="F33" i="6"/>
  <c r="K33" i="6" s="1"/>
  <c r="G33" i="6"/>
  <c r="C34" i="6"/>
  <c r="H34" i="6" s="1"/>
  <c r="D34" i="6"/>
  <c r="I34" i="6" s="1"/>
  <c r="E34" i="6"/>
  <c r="J34" i="6" s="1"/>
  <c r="F34" i="6"/>
  <c r="K34" i="6" s="1"/>
  <c r="G34" i="6"/>
  <c r="C35" i="6"/>
  <c r="H35" i="6" s="1"/>
  <c r="D35" i="6"/>
  <c r="I35" i="6" s="1"/>
  <c r="E35" i="6"/>
  <c r="J35" i="6" s="1"/>
  <c r="F35" i="6"/>
  <c r="K35" i="6" s="1"/>
  <c r="G35" i="6"/>
  <c r="C36" i="6"/>
  <c r="H36" i="6" s="1"/>
  <c r="D36" i="6"/>
  <c r="I36" i="6" s="1"/>
  <c r="E36" i="6"/>
  <c r="J36" i="6" s="1"/>
  <c r="F36" i="6"/>
  <c r="K36" i="6" s="1"/>
  <c r="G36" i="6"/>
  <c r="C37" i="6"/>
  <c r="H37" i="6" s="1"/>
  <c r="D37" i="6"/>
  <c r="I37" i="6" s="1"/>
  <c r="E37" i="6"/>
  <c r="J37" i="6" s="1"/>
  <c r="F37" i="6"/>
  <c r="K37" i="6" s="1"/>
  <c r="G37" i="6"/>
  <c r="C38" i="6"/>
  <c r="H38" i="6" s="1"/>
  <c r="D38" i="6"/>
  <c r="I38" i="6" s="1"/>
  <c r="E38" i="6"/>
  <c r="J38" i="6" s="1"/>
  <c r="F38" i="6"/>
  <c r="K38" i="6" s="1"/>
  <c r="G38" i="6"/>
  <c r="C39" i="6"/>
  <c r="H39" i="6" s="1"/>
  <c r="D39" i="6"/>
  <c r="I39" i="6" s="1"/>
  <c r="E39" i="6"/>
  <c r="J39" i="6" s="1"/>
  <c r="F39" i="6"/>
  <c r="K39" i="6" s="1"/>
  <c r="G39" i="6"/>
  <c r="C40" i="6"/>
  <c r="H40" i="6" s="1"/>
  <c r="D40" i="6"/>
  <c r="I40" i="6" s="1"/>
  <c r="E40" i="6"/>
  <c r="J40" i="6" s="1"/>
  <c r="F40" i="6"/>
  <c r="K40" i="6" s="1"/>
  <c r="G40" i="6"/>
  <c r="C41" i="6"/>
  <c r="H41" i="6" s="1"/>
  <c r="D41" i="6"/>
  <c r="I41" i="6" s="1"/>
  <c r="E41" i="6"/>
  <c r="J41" i="6" s="1"/>
  <c r="F41" i="6"/>
  <c r="K41" i="6" s="1"/>
  <c r="G41" i="6"/>
  <c r="C42" i="6"/>
  <c r="H42" i="6" s="1"/>
  <c r="D42" i="6"/>
  <c r="I42" i="6" s="1"/>
  <c r="E42" i="6"/>
  <c r="J42" i="6" s="1"/>
  <c r="F42" i="6"/>
  <c r="K42" i="6" s="1"/>
  <c r="G42" i="6"/>
  <c r="C43" i="6"/>
  <c r="H43" i="6" s="1"/>
  <c r="D43" i="6"/>
  <c r="I43" i="6" s="1"/>
  <c r="E43" i="6"/>
  <c r="J43" i="6" s="1"/>
  <c r="F43" i="6"/>
  <c r="K43" i="6" s="1"/>
  <c r="G43" i="6"/>
  <c r="C44" i="6"/>
  <c r="H44" i="6" s="1"/>
  <c r="D44" i="6"/>
  <c r="I44" i="6" s="1"/>
  <c r="E44" i="6"/>
  <c r="J44" i="6" s="1"/>
  <c r="F44" i="6"/>
  <c r="K44" i="6" s="1"/>
  <c r="G44" i="6"/>
  <c r="C45" i="6"/>
  <c r="H45" i="6" s="1"/>
  <c r="D45" i="6"/>
  <c r="I45" i="6" s="1"/>
  <c r="E45" i="6"/>
  <c r="J45" i="6" s="1"/>
  <c r="F45" i="6"/>
  <c r="K45" i="6" s="1"/>
  <c r="G45" i="6"/>
  <c r="C46" i="6"/>
  <c r="H46" i="6" s="1"/>
  <c r="D46" i="6"/>
  <c r="I46" i="6" s="1"/>
  <c r="E46" i="6"/>
  <c r="J46" i="6" s="1"/>
  <c r="F46" i="6"/>
  <c r="K46" i="6" s="1"/>
  <c r="G46" i="6"/>
  <c r="C47" i="6"/>
  <c r="H47" i="6" s="1"/>
  <c r="D47" i="6"/>
  <c r="I47" i="6" s="1"/>
  <c r="E47" i="6"/>
  <c r="J47" i="6" s="1"/>
  <c r="F47" i="6"/>
  <c r="K47" i="6" s="1"/>
  <c r="G47" i="6"/>
  <c r="C48" i="6"/>
  <c r="H48" i="6" s="1"/>
  <c r="D48" i="6"/>
  <c r="I48" i="6" s="1"/>
  <c r="E48" i="6"/>
  <c r="J48" i="6" s="1"/>
  <c r="F48" i="6"/>
  <c r="K48" i="6" s="1"/>
  <c r="G48" i="6"/>
  <c r="C49" i="6"/>
  <c r="H49" i="6" s="1"/>
  <c r="D49" i="6"/>
  <c r="I49" i="6" s="1"/>
  <c r="E49" i="6"/>
  <c r="J49" i="6" s="1"/>
  <c r="F49" i="6"/>
  <c r="K49" i="6" s="1"/>
  <c r="G49" i="6"/>
  <c r="C50" i="6"/>
  <c r="H50" i="6" s="1"/>
  <c r="D50" i="6"/>
  <c r="I50" i="6" s="1"/>
  <c r="E50" i="6"/>
  <c r="J50" i="6" s="1"/>
  <c r="F50" i="6"/>
  <c r="K50" i="6" s="1"/>
  <c r="G50" i="6"/>
  <c r="C51" i="6"/>
  <c r="H51" i="6" s="1"/>
  <c r="D51" i="6"/>
  <c r="I51" i="6" s="1"/>
  <c r="E51" i="6"/>
  <c r="J51" i="6" s="1"/>
  <c r="F51" i="6"/>
  <c r="K51" i="6" s="1"/>
  <c r="G51" i="6"/>
  <c r="C52" i="6"/>
  <c r="H52" i="6" s="1"/>
  <c r="D52" i="6"/>
  <c r="I52" i="6" s="1"/>
  <c r="E52" i="6"/>
  <c r="J52" i="6" s="1"/>
  <c r="F52" i="6"/>
  <c r="K52" i="6" s="1"/>
  <c r="G52" i="6"/>
  <c r="C53" i="6"/>
  <c r="H53" i="6" s="1"/>
  <c r="D53" i="6"/>
  <c r="I53" i="6" s="1"/>
  <c r="E53" i="6"/>
  <c r="J53" i="6" s="1"/>
  <c r="F53" i="6"/>
  <c r="K53" i="6" s="1"/>
  <c r="G53" i="6"/>
  <c r="C54" i="6"/>
  <c r="H54" i="6" s="1"/>
  <c r="D54" i="6"/>
  <c r="I54" i="6" s="1"/>
  <c r="E54" i="6"/>
  <c r="J54" i="6" s="1"/>
  <c r="F54" i="6"/>
  <c r="K54" i="6" s="1"/>
  <c r="G54" i="6"/>
  <c r="C55" i="6"/>
  <c r="H55" i="6" s="1"/>
  <c r="D55" i="6"/>
  <c r="I55" i="6" s="1"/>
  <c r="E55" i="6"/>
  <c r="J55" i="6" s="1"/>
  <c r="F55" i="6"/>
  <c r="K55" i="6" s="1"/>
  <c r="G55" i="6"/>
  <c r="C56" i="6"/>
  <c r="H56" i="6" s="1"/>
  <c r="D56" i="6"/>
  <c r="I56" i="6" s="1"/>
  <c r="E56" i="6"/>
  <c r="J56" i="6" s="1"/>
  <c r="F56" i="6"/>
  <c r="K56" i="6" s="1"/>
  <c r="G56" i="6"/>
  <c r="C57" i="6"/>
  <c r="H57" i="6" s="1"/>
  <c r="D57" i="6"/>
  <c r="I57" i="6" s="1"/>
  <c r="E57" i="6"/>
  <c r="J57" i="6" s="1"/>
  <c r="F57" i="6"/>
  <c r="K57" i="6" s="1"/>
  <c r="G57" i="6"/>
  <c r="C58" i="6"/>
  <c r="H58" i="6" s="1"/>
  <c r="D58" i="6"/>
  <c r="I58" i="6" s="1"/>
  <c r="E58" i="6"/>
  <c r="J58" i="6" s="1"/>
  <c r="F58" i="6"/>
  <c r="K58" i="6" s="1"/>
  <c r="G58" i="6"/>
  <c r="C59" i="6"/>
  <c r="H59" i="6" s="1"/>
  <c r="D59" i="6"/>
  <c r="I59" i="6" s="1"/>
  <c r="E59" i="6"/>
  <c r="J59" i="6" s="1"/>
  <c r="F59" i="6"/>
  <c r="K59" i="6" s="1"/>
  <c r="G59" i="6"/>
  <c r="C60" i="6"/>
  <c r="H60" i="6" s="1"/>
  <c r="D60" i="6"/>
  <c r="I60" i="6" s="1"/>
  <c r="E60" i="6"/>
  <c r="J60" i="6" s="1"/>
  <c r="F60" i="6"/>
  <c r="K60" i="6" s="1"/>
  <c r="G60" i="6"/>
  <c r="C61" i="6"/>
  <c r="H61" i="6" s="1"/>
  <c r="D61" i="6"/>
  <c r="I61" i="6" s="1"/>
  <c r="E61" i="6"/>
  <c r="J61" i="6" s="1"/>
  <c r="F61" i="6"/>
  <c r="K61" i="6" s="1"/>
  <c r="G61" i="6"/>
  <c r="C62" i="6"/>
  <c r="H62" i="6" s="1"/>
  <c r="D62" i="6"/>
  <c r="I62" i="6" s="1"/>
  <c r="E62" i="6"/>
  <c r="J62" i="6" s="1"/>
  <c r="F62" i="6"/>
  <c r="K62" i="6" s="1"/>
  <c r="G62" i="6"/>
  <c r="C63" i="6"/>
  <c r="H63" i="6" s="1"/>
  <c r="D63" i="6"/>
  <c r="I63" i="6" s="1"/>
  <c r="E63" i="6"/>
  <c r="J63" i="6" s="1"/>
  <c r="F63" i="6"/>
  <c r="K63" i="6" s="1"/>
  <c r="G63" i="6"/>
  <c r="C64" i="6"/>
  <c r="H64" i="6" s="1"/>
  <c r="D64" i="6"/>
  <c r="I64" i="6" s="1"/>
  <c r="E64" i="6"/>
  <c r="J64" i="6" s="1"/>
  <c r="F64" i="6"/>
  <c r="K64" i="6" s="1"/>
  <c r="G64" i="6"/>
  <c r="C65" i="6"/>
  <c r="H65" i="6" s="1"/>
  <c r="D65" i="6"/>
  <c r="I65" i="6" s="1"/>
  <c r="E65" i="6"/>
  <c r="J65" i="6" s="1"/>
  <c r="F65" i="6"/>
  <c r="K65" i="6" s="1"/>
  <c r="G65" i="6"/>
  <c r="C66" i="6"/>
  <c r="H66" i="6" s="1"/>
  <c r="D66" i="6"/>
  <c r="I66" i="6" s="1"/>
  <c r="E66" i="6"/>
  <c r="J66" i="6" s="1"/>
  <c r="F66" i="6"/>
  <c r="K66" i="6" s="1"/>
  <c r="G66" i="6"/>
  <c r="C67" i="6"/>
  <c r="H67" i="6" s="1"/>
  <c r="D67" i="6"/>
  <c r="I67" i="6" s="1"/>
  <c r="E67" i="6"/>
  <c r="J67" i="6" s="1"/>
  <c r="F67" i="6"/>
  <c r="K67" i="6" s="1"/>
  <c r="G67" i="6"/>
  <c r="C68" i="6"/>
  <c r="H68" i="6" s="1"/>
  <c r="D68" i="6"/>
  <c r="I68" i="6" s="1"/>
  <c r="E68" i="6"/>
  <c r="J68" i="6" s="1"/>
  <c r="F68" i="6"/>
  <c r="K68" i="6" s="1"/>
  <c r="G68" i="6"/>
  <c r="C69" i="6"/>
  <c r="H69" i="6" s="1"/>
  <c r="D69" i="6"/>
  <c r="I69" i="6" s="1"/>
  <c r="E69" i="6"/>
  <c r="J69" i="6" s="1"/>
  <c r="F69" i="6"/>
  <c r="K69" i="6" s="1"/>
  <c r="G69" i="6"/>
  <c r="C70" i="6"/>
  <c r="H70" i="6" s="1"/>
  <c r="D70" i="6"/>
  <c r="I70" i="6" s="1"/>
  <c r="E70" i="6"/>
  <c r="J70" i="6" s="1"/>
  <c r="F70" i="6"/>
  <c r="K70" i="6" s="1"/>
  <c r="G70" i="6"/>
  <c r="C71" i="6"/>
  <c r="H71" i="6" s="1"/>
  <c r="D71" i="6"/>
  <c r="I71" i="6" s="1"/>
  <c r="E71" i="6"/>
  <c r="J71" i="6" s="1"/>
  <c r="F71" i="6"/>
  <c r="K71" i="6" s="1"/>
  <c r="G71" i="6"/>
  <c r="C72" i="6"/>
  <c r="H72" i="6" s="1"/>
  <c r="D72" i="6"/>
  <c r="I72" i="6" s="1"/>
  <c r="E72" i="6"/>
  <c r="J72" i="6" s="1"/>
  <c r="F72" i="6"/>
  <c r="K72" i="6" s="1"/>
  <c r="G72" i="6"/>
  <c r="C73" i="6"/>
  <c r="H73" i="6" s="1"/>
  <c r="D73" i="6"/>
  <c r="I73" i="6" s="1"/>
  <c r="E73" i="6"/>
  <c r="J73" i="6" s="1"/>
  <c r="F73" i="6"/>
  <c r="K73" i="6" s="1"/>
  <c r="G73" i="6"/>
  <c r="C74" i="6"/>
  <c r="H74" i="6" s="1"/>
  <c r="D74" i="6"/>
  <c r="I74" i="6" s="1"/>
  <c r="E74" i="6"/>
  <c r="J74" i="6" s="1"/>
  <c r="F74" i="6"/>
  <c r="K74" i="6" s="1"/>
  <c r="G74" i="6"/>
  <c r="C75" i="6"/>
  <c r="H75" i="6" s="1"/>
  <c r="D75" i="6"/>
  <c r="I75" i="6" s="1"/>
  <c r="E75" i="6"/>
  <c r="J75" i="6" s="1"/>
  <c r="F75" i="6"/>
  <c r="K75" i="6" s="1"/>
  <c r="G75" i="6"/>
  <c r="C76" i="6"/>
  <c r="H76" i="6" s="1"/>
  <c r="D76" i="6"/>
  <c r="I76" i="6" s="1"/>
  <c r="E76" i="6"/>
  <c r="J76" i="6" s="1"/>
  <c r="F76" i="6"/>
  <c r="K76" i="6" s="1"/>
  <c r="G76" i="6"/>
  <c r="C77" i="6"/>
  <c r="H77" i="6" s="1"/>
  <c r="D77" i="6"/>
  <c r="I77" i="6" s="1"/>
  <c r="E77" i="6"/>
  <c r="J77" i="6" s="1"/>
  <c r="F77" i="6"/>
  <c r="K77" i="6" s="1"/>
  <c r="G77" i="6"/>
  <c r="C78" i="6"/>
  <c r="H78" i="6" s="1"/>
  <c r="D78" i="6"/>
  <c r="I78" i="6" s="1"/>
  <c r="E78" i="6"/>
  <c r="J78" i="6" s="1"/>
  <c r="F78" i="6"/>
  <c r="K78" i="6" s="1"/>
  <c r="G78" i="6"/>
  <c r="C79" i="6"/>
  <c r="H79" i="6" s="1"/>
  <c r="D79" i="6"/>
  <c r="I79" i="6" s="1"/>
  <c r="E79" i="6"/>
  <c r="J79" i="6" s="1"/>
  <c r="F79" i="6"/>
  <c r="K79" i="6" s="1"/>
  <c r="G79" i="6"/>
  <c r="C80" i="6"/>
  <c r="H80" i="6" s="1"/>
  <c r="D80" i="6"/>
  <c r="I80" i="6" s="1"/>
  <c r="E80" i="6"/>
  <c r="J80" i="6" s="1"/>
  <c r="F80" i="6"/>
  <c r="K80" i="6" s="1"/>
  <c r="G80" i="6"/>
  <c r="C81" i="6"/>
  <c r="H81" i="6" s="1"/>
  <c r="D81" i="6"/>
  <c r="I81" i="6" s="1"/>
  <c r="E81" i="6"/>
  <c r="J81" i="6" s="1"/>
  <c r="F81" i="6"/>
  <c r="K81" i="6" s="1"/>
  <c r="G81" i="6"/>
  <c r="C82" i="6"/>
  <c r="H82" i="6" s="1"/>
  <c r="D82" i="6"/>
  <c r="I82" i="6" s="1"/>
  <c r="E82" i="6"/>
  <c r="J82" i="6" s="1"/>
  <c r="F82" i="6"/>
  <c r="K82" i="6" s="1"/>
  <c r="G82" i="6"/>
  <c r="C83" i="6"/>
  <c r="H83" i="6" s="1"/>
  <c r="D83" i="6"/>
  <c r="I83" i="6" s="1"/>
  <c r="E83" i="6"/>
  <c r="J83" i="6" s="1"/>
  <c r="F83" i="6"/>
  <c r="K83" i="6" s="1"/>
  <c r="G83" i="6"/>
  <c r="C84" i="6"/>
  <c r="H84" i="6" s="1"/>
  <c r="D84" i="6"/>
  <c r="I84" i="6" s="1"/>
  <c r="E84" i="6"/>
  <c r="J84" i="6" s="1"/>
  <c r="F84" i="6"/>
  <c r="K84" i="6" s="1"/>
  <c r="G84" i="6"/>
  <c r="C85" i="6"/>
  <c r="H85" i="6" s="1"/>
  <c r="D85" i="6"/>
  <c r="I85" i="6" s="1"/>
  <c r="E85" i="6"/>
  <c r="J85" i="6" s="1"/>
  <c r="F85" i="6"/>
  <c r="K85" i="6" s="1"/>
  <c r="G85" i="6"/>
  <c r="C86" i="6"/>
  <c r="H86" i="6" s="1"/>
  <c r="D86" i="6"/>
  <c r="I86" i="6" s="1"/>
  <c r="E86" i="6"/>
  <c r="J86" i="6" s="1"/>
  <c r="F86" i="6"/>
  <c r="K86" i="6" s="1"/>
  <c r="G86" i="6"/>
  <c r="C87" i="6"/>
  <c r="H87" i="6" s="1"/>
  <c r="D87" i="6"/>
  <c r="I87" i="6" s="1"/>
  <c r="E87" i="6"/>
  <c r="J87" i="6" s="1"/>
  <c r="F87" i="6"/>
  <c r="K87" i="6" s="1"/>
  <c r="G87" i="6"/>
  <c r="C88" i="6"/>
  <c r="H88" i="6" s="1"/>
  <c r="D88" i="6"/>
  <c r="I88" i="6" s="1"/>
  <c r="E88" i="6"/>
  <c r="J88" i="6" s="1"/>
  <c r="F88" i="6"/>
  <c r="K88" i="6" s="1"/>
  <c r="G88" i="6"/>
  <c r="C89" i="6"/>
  <c r="H89" i="6" s="1"/>
  <c r="D89" i="6"/>
  <c r="I89" i="6" s="1"/>
  <c r="E89" i="6"/>
  <c r="J89" i="6" s="1"/>
  <c r="F89" i="6"/>
  <c r="K89" i="6" s="1"/>
  <c r="G89" i="6"/>
  <c r="C90" i="6"/>
  <c r="H90" i="6" s="1"/>
  <c r="D90" i="6"/>
  <c r="I90" i="6" s="1"/>
  <c r="E90" i="6"/>
  <c r="J90" i="6" s="1"/>
  <c r="F90" i="6"/>
  <c r="K90" i="6" s="1"/>
  <c r="G90" i="6"/>
  <c r="C91" i="6"/>
  <c r="H91" i="6" s="1"/>
  <c r="D91" i="6"/>
  <c r="I91" i="6" s="1"/>
  <c r="E91" i="6"/>
  <c r="J91" i="6" s="1"/>
  <c r="F91" i="6"/>
  <c r="K91" i="6" s="1"/>
  <c r="G91" i="6"/>
  <c r="C92" i="6"/>
  <c r="H92" i="6" s="1"/>
  <c r="D92" i="6"/>
  <c r="I92" i="6" s="1"/>
  <c r="E92" i="6"/>
  <c r="J92" i="6" s="1"/>
  <c r="F92" i="6"/>
  <c r="K92" i="6" s="1"/>
  <c r="G92" i="6"/>
  <c r="C93" i="6"/>
  <c r="H93" i="6" s="1"/>
  <c r="D93" i="6"/>
  <c r="I93" i="6" s="1"/>
  <c r="E93" i="6"/>
  <c r="J93" i="6" s="1"/>
  <c r="F93" i="6"/>
  <c r="K93" i="6" s="1"/>
  <c r="G93" i="6"/>
  <c r="C94" i="6"/>
  <c r="H94" i="6" s="1"/>
  <c r="D94" i="6"/>
  <c r="I94" i="6" s="1"/>
  <c r="E94" i="6"/>
  <c r="J94" i="6" s="1"/>
  <c r="F94" i="6"/>
  <c r="K94" i="6" s="1"/>
  <c r="G94" i="6"/>
  <c r="C95" i="6"/>
  <c r="H95" i="6" s="1"/>
  <c r="D95" i="6"/>
  <c r="I95" i="6" s="1"/>
  <c r="E95" i="6"/>
  <c r="J95" i="6" s="1"/>
  <c r="F95" i="6"/>
  <c r="K95" i="6" s="1"/>
  <c r="G95" i="6"/>
  <c r="C96" i="6"/>
  <c r="H96" i="6" s="1"/>
  <c r="D96" i="6"/>
  <c r="I96" i="6" s="1"/>
  <c r="E96" i="6"/>
  <c r="J96" i="6" s="1"/>
  <c r="F96" i="6"/>
  <c r="K96" i="6" s="1"/>
  <c r="G96" i="6"/>
  <c r="C97" i="6"/>
  <c r="H97" i="6" s="1"/>
  <c r="D97" i="6"/>
  <c r="I97" i="6" s="1"/>
  <c r="E97" i="6"/>
  <c r="J97" i="6" s="1"/>
  <c r="F97" i="6"/>
  <c r="K97" i="6" s="1"/>
  <c r="G97" i="6"/>
  <c r="C98" i="6"/>
  <c r="H98" i="6" s="1"/>
  <c r="D98" i="6"/>
  <c r="I98" i="6" s="1"/>
  <c r="E98" i="6"/>
  <c r="J98" i="6" s="1"/>
  <c r="F98" i="6"/>
  <c r="K98" i="6" s="1"/>
  <c r="G98" i="6"/>
  <c r="C99" i="6"/>
  <c r="H99" i="6" s="1"/>
  <c r="D99" i="6"/>
  <c r="I99" i="6" s="1"/>
  <c r="E99" i="6"/>
  <c r="J99" i="6" s="1"/>
  <c r="F99" i="6"/>
  <c r="K99" i="6" s="1"/>
  <c r="G99" i="6"/>
  <c r="C100" i="6"/>
  <c r="H100" i="6" s="1"/>
  <c r="D100" i="6"/>
  <c r="I100" i="6" s="1"/>
  <c r="E100" i="6"/>
  <c r="J100" i="6" s="1"/>
  <c r="F100" i="6"/>
  <c r="K100" i="6" s="1"/>
  <c r="G100" i="6"/>
  <c r="C101" i="6"/>
  <c r="H101" i="6" s="1"/>
  <c r="D101" i="6"/>
  <c r="I101" i="6" s="1"/>
  <c r="E101" i="6"/>
  <c r="J101" i="6" s="1"/>
  <c r="F101" i="6"/>
  <c r="K101" i="6" s="1"/>
  <c r="G101" i="6"/>
  <c r="C102" i="6"/>
  <c r="H102" i="6" s="1"/>
  <c r="D102" i="6"/>
  <c r="I102" i="6" s="1"/>
  <c r="E102" i="6"/>
  <c r="J102" i="6" s="1"/>
  <c r="F102" i="6"/>
  <c r="K102" i="6" s="1"/>
  <c r="G102" i="6"/>
  <c r="C103" i="6"/>
  <c r="H103" i="6" s="1"/>
  <c r="D103" i="6"/>
  <c r="I103" i="6" s="1"/>
  <c r="E103" i="6"/>
  <c r="J103" i="6" s="1"/>
  <c r="F103" i="6"/>
  <c r="K103" i="6" s="1"/>
  <c r="G103" i="6"/>
  <c r="C104" i="6"/>
  <c r="H104" i="6" s="1"/>
  <c r="D104" i="6"/>
  <c r="I104" i="6" s="1"/>
  <c r="E104" i="6"/>
  <c r="J104" i="6" s="1"/>
  <c r="F104" i="6"/>
  <c r="K104" i="6" s="1"/>
  <c r="G104" i="6"/>
  <c r="C105" i="6"/>
  <c r="H105" i="6" s="1"/>
  <c r="D105" i="6"/>
  <c r="I105" i="6" s="1"/>
  <c r="E105" i="6"/>
  <c r="J105" i="6" s="1"/>
  <c r="F105" i="6"/>
  <c r="K105" i="6" s="1"/>
  <c r="G105" i="6"/>
  <c r="C106" i="6"/>
  <c r="H106" i="6" s="1"/>
  <c r="D106" i="6"/>
  <c r="I106" i="6" s="1"/>
  <c r="E106" i="6"/>
  <c r="J106" i="6" s="1"/>
  <c r="F106" i="6"/>
  <c r="K106" i="6" s="1"/>
  <c r="G106" i="6"/>
  <c r="C107" i="6"/>
  <c r="H107" i="6" s="1"/>
  <c r="D107" i="6"/>
  <c r="I107" i="6" s="1"/>
  <c r="E107" i="6"/>
  <c r="J107" i="6" s="1"/>
  <c r="F107" i="6"/>
  <c r="K107" i="6" s="1"/>
  <c r="G107" i="6"/>
  <c r="C108" i="6"/>
  <c r="H108" i="6" s="1"/>
  <c r="D108" i="6"/>
  <c r="I108" i="6" s="1"/>
  <c r="E108" i="6"/>
  <c r="J108" i="6" s="1"/>
  <c r="F108" i="6"/>
  <c r="K108" i="6" s="1"/>
  <c r="G108" i="6"/>
  <c r="C109" i="6"/>
  <c r="H109" i="6" s="1"/>
  <c r="D109" i="6"/>
  <c r="I109" i="6" s="1"/>
  <c r="E109" i="6"/>
  <c r="J109" i="6" s="1"/>
  <c r="F109" i="6"/>
  <c r="K109" i="6" s="1"/>
  <c r="G109" i="6"/>
  <c r="C110" i="6"/>
  <c r="H110" i="6" s="1"/>
  <c r="D110" i="6"/>
  <c r="I110" i="6" s="1"/>
  <c r="E110" i="6"/>
  <c r="J110" i="6" s="1"/>
  <c r="F110" i="6"/>
  <c r="K110" i="6" s="1"/>
  <c r="G110" i="6"/>
  <c r="C111" i="6"/>
  <c r="H111" i="6" s="1"/>
  <c r="D111" i="6"/>
  <c r="I111" i="6" s="1"/>
  <c r="E111" i="6"/>
  <c r="J111" i="6" s="1"/>
  <c r="F111" i="6"/>
  <c r="K111" i="6" s="1"/>
  <c r="G111" i="6"/>
  <c r="C112" i="6"/>
  <c r="H112" i="6" s="1"/>
  <c r="D112" i="6"/>
  <c r="I112" i="6" s="1"/>
  <c r="E112" i="6"/>
  <c r="J112" i="6" s="1"/>
  <c r="F112" i="6"/>
  <c r="K112" i="6" s="1"/>
  <c r="G112" i="6"/>
  <c r="C113" i="6"/>
  <c r="H113" i="6" s="1"/>
  <c r="D113" i="6"/>
  <c r="I113" i="6" s="1"/>
  <c r="E113" i="6"/>
  <c r="J113" i="6" s="1"/>
  <c r="F113" i="6"/>
  <c r="K113" i="6" s="1"/>
  <c r="G113" i="6"/>
  <c r="C114" i="6"/>
  <c r="H114" i="6" s="1"/>
  <c r="D114" i="6"/>
  <c r="I114" i="6" s="1"/>
  <c r="E114" i="6"/>
  <c r="J114" i="6" s="1"/>
  <c r="F114" i="6"/>
  <c r="K114" i="6" s="1"/>
  <c r="G114" i="6"/>
  <c r="C115" i="6"/>
  <c r="H115" i="6" s="1"/>
  <c r="D115" i="6"/>
  <c r="I115" i="6" s="1"/>
  <c r="E115" i="6"/>
  <c r="J115" i="6" s="1"/>
  <c r="F115" i="6"/>
  <c r="K115" i="6" s="1"/>
  <c r="G115" i="6"/>
  <c r="C116" i="6"/>
  <c r="H116" i="6" s="1"/>
  <c r="D116" i="6"/>
  <c r="I116" i="6" s="1"/>
  <c r="E116" i="6"/>
  <c r="J116" i="6" s="1"/>
  <c r="F116" i="6"/>
  <c r="K116" i="6" s="1"/>
  <c r="G116" i="6"/>
  <c r="C117" i="6"/>
  <c r="H117" i="6" s="1"/>
  <c r="D117" i="6"/>
  <c r="I117" i="6" s="1"/>
  <c r="E117" i="6"/>
  <c r="J117" i="6" s="1"/>
  <c r="F117" i="6"/>
  <c r="K117" i="6" s="1"/>
  <c r="G117" i="6"/>
  <c r="C118" i="6"/>
  <c r="H118" i="6" s="1"/>
  <c r="D118" i="6"/>
  <c r="I118" i="6" s="1"/>
  <c r="E118" i="6"/>
  <c r="J118" i="6" s="1"/>
  <c r="F118" i="6"/>
  <c r="K118" i="6" s="1"/>
  <c r="G118" i="6"/>
  <c r="C119" i="6"/>
  <c r="H119" i="6" s="1"/>
  <c r="D119" i="6"/>
  <c r="I119" i="6" s="1"/>
  <c r="E119" i="6"/>
  <c r="J119" i="6" s="1"/>
  <c r="F119" i="6"/>
  <c r="K119" i="6" s="1"/>
  <c r="G119" i="6"/>
  <c r="C120" i="6"/>
  <c r="H120" i="6" s="1"/>
  <c r="D120" i="6"/>
  <c r="I120" i="6" s="1"/>
  <c r="E120" i="6"/>
  <c r="J120" i="6" s="1"/>
  <c r="F120" i="6"/>
  <c r="K120" i="6" s="1"/>
  <c r="G120" i="6"/>
  <c r="C121" i="6"/>
  <c r="H121" i="6" s="1"/>
  <c r="D121" i="6"/>
  <c r="I121" i="6" s="1"/>
  <c r="E121" i="6"/>
  <c r="J121" i="6" s="1"/>
  <c r="F121" i="6"/>
  <c r="K121" i="6" s="1"/>
  <c r="G121" i="6"/>
  <c r="C122" i="6"/>
  <c r="H122" i="6" s="1"/>
  <c r="D122" i="6"/>
  <c r="I122" i="6" s="1"/>
  <c r="E122" i="6"/>
  <c r="J122" i="6" s="1"/>
  <c r="F122" i="6"/>
  <c r="K122" i="6" s="1"/>
  <c r="G122" i="6"/>
  <c r="C123" i="6"/>
  <c r="H123" i="6" s="1"/>
  <c r="D123" i="6"/>
  <c r="I123" i="6" s="1"/>
  <c r="E123" i="6"/>
  <c r="J123" i="6" s="1"/>
  <c r="F123" i="6"/>
  <c r="K123" i="6" s="1"/>
  <c r="G123" i="6"/>
  <c r="C124" i="6"/>
  <c r="H124" i="6" s="1"/>
  <c r="D124" i="6"/>
  <c r="I124" i="6" s="1"/>
  <c r="E124" i="6"/>
  <c r="J124" i="6" s="1"/>
  <c r="F124" i="6"/>
  <c r="K124" i="6" s="1"/>
  <c r="G124" i="6"/>
  <c r="C125" i="6"/>
  <c r="H125" i="6" s="1"/>
  <c r="D125" i="6"/>
  <c r="I125" i="6" s="1"/>
  <c r="E125" i="6"/>
  <c r="J125" i="6" s="1"/>
  <c r="F125" i="6"/>
  <c r="K125" i="6" s="1"/>
  <c r="G125" i="6"/>
  <c r="C126" i="6"/>
  <c r="H126" i="6" s="1"/>
  <c r="D126" i="6"/>
  <c r="I126" i="6" s="1"/>
  <c r="E126" i="6"/>
  <c r="J126" i="6" s="1"/>
  <c r="F126" i="6"/>
  <c r="K126" i="6" s="1"/>
  <c r="G126" i="6"/>
  <c r="C127" i="6"/>
  <c r="H127" i="6" s="1"/>
  <c r="D127" i="6"/>
  <c r="I127" i="6" s="1"/>
  <c r="E127" i="6"/>
  <c r="J127" i="6" s="1"/>
  <c r="F127" i="6"/>
  <c r="K127" i="6" s="1"/>
  <c r="G127" i="6"/>
  <c r="C128" i="6"/>
  <c r="H128" i="6" s="1"/>
  <c r="D128" i="6"/>
  <c r="I128" i="6" s="1"/>
  <c r="E128" i="6"/>
  <c r="J128" i="6" s="1"/>
  <c r="F128" i="6"/>
  <c r="K128" i="6" s="1"/>
  <c r="G128" i="6"/>
  <c r="C129" i="6"/>
  <c r="H129" i="6" s="1"/>
  <c r="D129" i="6"/>
  <c r="I129" i="6" s="1"/>
  <c r="E129" i="6"/>
  <c r="J129" i="6" s="1"/>
  <c r="F129" i="6"/>
  <c r="K129" i="6" s="1"/>
  <c r="G129" i="6"/>
  <c r="C130" i="6"/>
  <c r="H130" i="6" s="1"/>
  <c r="D130" i="6"/>
  <c r="I130" i="6" s="1"/>
  <c r="E130" i="6"/>
  <c r="J130" i="6" s="1"/>
  <c r="F130" i="6"/>
  <c r="K130" i="6" s="1"/>
  <c r="G130" i="6"/>
  <c r="C131" i="6"/>
  <c r="H131" i="6" s="1"/>
  <c r="D131" i="6"/>
  <c r="I131" i="6" s="1"/>
  <c r="E131" i="6"/>
  <c r="J131" i="6" s="1"/>
  <c r="F131" i="6"/>
  <c r="K131" i="6" s="1"/>
  <c r="G131" i="6"/>
  <c r="C132" i="6"/>
  <c r="H132" i="6" s="1"/>
  <c r="D132" i="6"/>
  <c r="I132" i="6" s="1"/>
  <c r="E132" i="6"/>
  <c r="J132" i="6" s="1"/>
  <c r="F132" i="6"/>
  <c r="K132" i="6" s="1"/>
  <c r="G132" i="6"/>
  <c r="C133" i="6"/>
  <c r="H133" i="6" s="1"/>
  <c r="D133" i="6"/>
  <c r="I133" i="6" s="1"/>
  <c r="E133" i="6"/>
  <c r="J133" i="6" s="1"/>
  <c r="F133" i="6"/>
  <c r="K133" i="6" s="1"/>
  <c r="G133" i="6"/>
  <c r="C134" i="6"/>
  <c r="H134" i="6" s="1"/>
  <c r="D134" i="6"/>
  <c r="I134" i="6" s="1"/>
  <c r="E134" i="6"/>
  <c r="J134" i="6" s="1"/>
  <c r="F134" i="6"/>
  <c r="K134" i="6" s="1"/>
  <c r="G134" i="6"/>
  <c r="C135" i="6"/>
  <c r="H135" i="6" s="1"/>
  <c r="D135" i="6"/>
  <c r="I135" i="6" s="1"/>
  <c r="E135" i="6"/>
  <c r="J135" i="6" s="1"/>
  <c r="F135" i="6"/>
  <c r="K135" i="6" s="1"/>
  <c r="G135" i="6"/>
  <c r="C136" i="6"/>
  <c r="H136" i="6" s="1"/>
  <c r="D136" i="6"/>
  <c r="I136" i="6" s="1"/>
  <c r="E136" i="6"/>
  <c r="J136" i="6" s="1"/>
  <c r="F136" i="6"/>
  <c r="K136" i="6" s="1"/>
  <c r="G136" i="6"/>
  <c r="C137" i="6"/>
  <c r="H137" i="6" s="1"/>
  <c r="D137" i="6"/>
  <c r="I137" i="6" s="1"/>
  <c r="E137" i="6"/>
  <c r="J137" i="6" s="1"/>
  <c r="F137" i="6"/>
  <c r="K137" i="6" s="1"/>
  <c r="G137" i="6"/>
  <c r="C138" i="6"/>
  <c r="H138" i="6" s="1"/>
  <c r="D138" i="6"/>
  <c r="I138" i="6" s="1"/>
  <c r="E138" i="6"/>
  <c r="J138" i="6" s="1"/>
  <c r="F138" i="6"/>
  <c r="K138" i="6" s="1"/>
  <c r="G138" i="6"/>
  <c r="C139" i="6"/>
  <c r="H139" i="6" s="1"/>
  <c r="D139" i="6"/>
  <c r="I139" i="6" s="1"/>
  <c r="E139" i="6"/>
  <c r="J139" i="6" s="1"/>
  <c r="F139" i="6"/>
  <c r="K139" i="6" s="1"/>
  <c r="G139" i="6"/>
  <c r="C140" i="6"/>
  <c r="H140" i="6" s="1"/>
  <c r="D140" i="6"/>
  <c r="I140" i="6" s="1"/>
  <c r="E140" i="6"/>
  <c r="J140" i="6" s="1"/>
  <c r="F140" i="6"/>
  <c r="K140" i="6" s="1"/>
  <c r="G140" i="6"/>
  <c r="C141" i="6"/>
  <c r="H141" i="6" s="1"/>
  <c r="D141" i="6"/>
  <c r="I141" i="6" s="1"/>
  <c r="E141" i="6"/>
  <c r="J141" i="6" s="1"/>
  <c r="F141" i="6"/>
  <c r="K141" i="6" s="1"/>
  <c r="G141" i="6"/>
  <c r="C142" i="6"/>
  <c r="H142" i="6" s="1"/>
  <c r="D142" i="6"/>
  <c r="I142" i="6" s="1"/>
  <c r="E142" i="6"/>
  <c r="J142" i="6" s="1"/>
  <c r="F142" i="6"/>
  <c r="K142" i="6" s="1"/>
  <c r="G142" i="6"/>
  <c r="C143" i="6"/>
  <c r="H143" i="6" s="1"/>
  <c r="D143" i="6"/>
  <c r="I143" i="6" s="1"/>
  <c r="E143" i="6"/>
  <c r="J143" i="6" s="1"/>
  <c r="F143" i="6"/>
  <c r="K143" i="6" s="1"/>
  <c r="G143" i="6"/>
  <c r="C144" i="6"/>
  <c r="H144" i="6" s="1"/>
  <c r="D144" i="6"/>
  <c r="I144" i="6" s="1"/>
  <c r="E144" i="6"/>
  <c r="J144" i="6" s="1"/>
  <c r="F144" i="6"/>
  <c r="K144" i="6" s="1"/>
  <c r="G144" i="6"/>
  <c r="C145" i="6"/>
  <c r="H145" i="6" s="1"/>
  <c r="D145" i="6"/>
  <c r="I145" i="6" s="1"/>
  <c r="E145" i="6"/>
  <c r="J145" i="6" s="1"/>
  <c r="F145" i="6"/>
  <c r="K145" i="6" s="1"/>
  <c r="G145" i="6"/>
  <c r="C146" i="6"/>
  <c r="H146" i="6" s="1"/>
  <c r="D146" i="6"/>
  <c r="I146" i="6" s="1"/>
  <c r="E146" i="6"/>
  <c r="J146" i="6" s="1"/>
  <c r="F146" i="6"/>
  <c r="K146" i="6" s="1"/>
  <c r="G146" i="6"/>
  <c r="C147" i="6"/>
  <c r="H147" i="6" s="1"/>
  <c r="D147" i="6"/>
  <c r="I147" i="6" s="1"/>
  <c r="E147" i="6"/>
  <c r="J147" i="6" s="1"/>
  <c r="F147" i="6"/>
  <c r="K147" i="6" s="1"/>
  <c r="G147" i="6"/>
  <c r="C148" i="6"/>
  <c r="H148" i="6" s="1"/>
  <c r="D148" i="6"/>
  <c r="I148" i="6" s="1"/>
  <c r="E148" i="6"/>
  <c r="J148" i="6" s="1"/>
  <c r="F148" i="6"/>
  <c r="K148" i="6" s="1"/>
  <c r="G148" i="6"/>
  <c r="C149" i="6"/>
  <c r="H149" i="6" s="1"/>
  <c r="D149" i="6"/>
  <c r="I149" i="6" s="1"/>
  <c r="E149" i="6"/>
  <c r="J149" i="6" s="1"/>
  <c r="F149" i="6"/>
  <c r="K149" i="6" s="1"/>
  <c r="G149" i="6"/>
  <c r="C150" i="6"/>
  <c r="H150" i="6" s="1"/>
  <c r="D150" i="6"/>
  <c r="I150" i="6" s="1"/>
  <c r="E150" i="6"/>
  <c r="J150" i="6" s="1"/>
  <c r="F150" i="6"/>
  <c r="K150" i="6" s="1"/>
  <c r="G150" i="6"/>
  <c r="C151" i="6"/>
  <c r="H151" i="6" s="1"/>
  <c r="D151" i="6"/>
  <c r="I151" i="6" s="1"/>
  <c r="E151" i="6"/>
  <c r="J151" i="6" s="1"/>
  <c r="F151" i="6"/>
  <c r="K151" i="6" s="1"/>
  <c r="G151" i="6"/>
  <c r="C152" i="6"/>
  <c r="H152" i="6" s="1"/>
  <c r="D152" i="6"/>
  <c r="I152" i="6" s="1"/>
  <c r="E152" i="6"/>
  <c r="J152" i="6" s="1"/>
  <c r="F152" i="6"/>
  <c r="K152" i="6" s="1"/>
  <c r="G152" i="6"/>
  <c r="C153" i="6"/>
  <c r="H153" i="6" s="1"/>
  <c r="D153" i="6"/>
  <c r="I153" i="6" s="1"/>
  <c r="E153" i="6"/>
  <c r="J153" i="6" s="1"/>
  <c r="F153" i="6"/>
  <c r="K153" i="6" s="1"/>
  <c r="G153" i="6"/>
  <c r="C154" i="6"/>
  <c r="H154" i="6" s="1"/>
  <c r="D154" i="6"/>
  <c r="I154" i="6" s="1"/>
  <c r="E154" i="6"/>
  <c r="J154" i="6" s="1"/>
  <c r="F154" i="6"/>
  <c r="K154" i="6" s="1"/>
  <c r="G154" i="6"/>
  <c r="C155" i="6"/>
  <c r="H155" i="6" s="1"/>
  <c r="D155" i="6"/>
  <c r="I155" i="6" s="1"/>
  <c r="E155" i="6"/>
  <c r="J155" i="6" s="1"/>
  <c r="F155" i="6"/>
  <c r="K155" i="6" s="1"/>
  <c r="G155" i="6"/>
  <c r="C156" i="6"/>
  <c r="H156" i="6" s="1"/>
  <c r="D156" i="6"/>
  <c r="I156" i="6" s="1"/>
  <c r="E156" i="6"/>
  <c r="J156" i="6" s="1"/>
  <c r="F156" i="6"/>
  <c r="K156" i="6" s="1"/>
  <c r="G156" i="6"/>
  <c r="C157" i="6"/>
  <c r="H157" i="6" s="1"/>
  <c r="D157" i="6"/>
  <c r="I157" i="6" s="1"/>
  <c r="E157" i="6"/>
  <c r="J157" i="6" s="1"/>
  <c r="F157" i="6"/>
  <c r="K157" i="6" s="1"/>
  <c r="G157" i="6"/>
  <c r="C158" i="6"/>
  <c r="H158" i="6" s="1"/>
  <c r="D158" i="6"/>
  <c r="I158" i="6" s="1"/>
  <c r="E158" i="6"/>
  <c r="J158" i="6" s="1"/>
  <c r="F158" i="6"/>
  <c r="K158" i="6" s="1"/>
  <c r="G158" i="6"/>
  <c r="C159" i="6"/>
  <c r="H159" i="6" s="1"/>
  <c r="D159" i="6"/>
  <c r="I159" i="6" s="1"/>
  <c r="E159" i="6"/>
  <c r="J159" i="6" s="1"/>
  <c r="F159" i="6"/>
  <c r="K159" i="6" s="1"/>
  <c r="G159" i="6"/>
  <c r="C160" i="6"/>
  <c r="H160" i="6" s="1"/>
  <c r="D160" i="6"/>
  <c r="I160" i="6" s="1"/>
  <c r="E160" i="6"/>
  <c r="J160" i="6" s="1"/>
  <c r="F160" i="6"/>
  <c r="K160" i="6" s="1"/>
  <c r="G160" i="6"/>
  <c r="C161" i="6"/>
  <c r="H161" i="6" s="1"/>
  <c r="D161" i="6"/>
  <c r="I161" i="6" s="1"/>
  <c r="E161" i="6"/>
  <c r="J161" i="6" s="1"/>
  <c r="F161" i="6"/>
  <c r="K161" i="6" s="1"/>
  <c r="G161" i="6"/>
  <c r="C162" i="6"/>
  <c r="H162" i="6" s="1"/>
  <c r="D162" i="6"/>
  <c r="I162" i="6" s="1"/>
  <c r="E162" i="6"/>
  <c r="J162" i="6" s="1"/>
  <c r="F162" i="6"/>
  <c r="K162" i="6" s="1"/>
  <c r="G162" i="6"/>
  <c r="C163" i="6"/>
  <c r="H163" i="6" s="1"/>
  <c r="D163" i="6"/>
  <c r="I163" i="6" s="1"/>
  <c r="E163" i="6"/>
  <c r="J163" i="6" s="1"/>
  <c r="F163" i="6"/>
  <c r="K163" i="6" s="1"/>
  <c r="G163" i="6"/>
  <c r="C164" i="6"/>
  <c r="H164" i="6" s="1"/>
  <c r="D164" i="6"/>
  <c r="I164" i="6" s="1"/>
  <c r="E164" i="6"/>
  <c r="J164" i="6" s="1"/>
  <c r="F164" i="6"/>
  <c r="K164" i="6" s="1"/>
  <c r="G164" i="6"/>
  <c r="C165" i="6"/>
  <c r="H165" i="6" s="1"/>
  <c r="D165" i="6"/>
  <c r="I165" i="6" s="1"/>
  <c r="E165" i="6"/>
  <c r="J165" i="6" s="1"/>
  <c r="F165" i="6"/>
  <c r="K165" i="6" s="1"/>
  <c r="G165" i="6"/>
  <c r="C166" i="6"/>
  <c r="H166" i="6" s="1"/>
  <c r="D166" i="6"/>
  <c r="I166" i="6" s="1"/>
  <c r="E166" i="6"/>
  <c r="J166" i="6" s="1"/>
  <c r="F166" i="6"/>
  <c r="K166" i="6" s="1"/>
  <c r="G166" i="6"/>
  <c r="C167" i="6"/>
  <c r="H167" i="6" s="1"/>
  <c r="D167" i="6"/>
  <c r="I167" i="6" s="1"/>
  <c r="E167" i="6"/>
  <c r="J167" i="6" s="1"/>
  <c r="F167" i="6"/>
  <c r="K167" i="6" s="1"/>
  <c r="G167" i="6"/>
  <c r="C168" i="6"/>
  <c r="H168" i="6" s="1"/>
  <c r="D168" i="6"/>
  <c r="I168" i="6" s="1"/>
  <c r="E168" i="6"/>
  <c r="J168" i="6" s="1"/>
  <c r="F168" i="6"/>
  <c r="K168" i="6" s="1"/>
  <c r="G168" i="6"/>
  <c r="C169" i="6"/>
  <c r="H169" i="6" s="1"/>
  <c r="D169" i="6"/>
  <c r="I169" i="6" s="1"/>
  <c r="E169" i="6"/>
  <c r="J169" i="6" s="1"/>
  <c r="F169" i="6"/>
  <c r="K169" i="6" s="1"/>
  <c r="G169" i="6"/>
  <c r="C170" i="6"/>
  <c r="H170" i="6" s="1"/>
  <c r="D170" i="6"/>
  <c r="I170" i="6" s="1"/>
  <c r="E170" i="6"/>
  <c r="J170" i="6" s="1"/>
  <c r="F170" i="6"/>
  <c r="K170" i="6" s="1"/>
  <c r="G170" i="6"/>
  <c r="C171" i="6"/>
  <c r="H171" i="6" s="1"/>
  <c r="D171" i="6"/>
  <c r="I171" i="6" s="1"/>
  <c r="E171" i="6"/>
  <c r="J171" i="6" s="1"/>
  <c r="F171" i="6"/>
  <c r="K171" i="6" s="1"/>
  <c r="G171" i="6"/>
  <c r="C172" i="6"/>
  <c r="H172" i="6" s="1"/>
  <c r="D172" i="6"/>
  <c r="I172" i="6" s="1"/>
  <c r="E172" i="6"/>
  <c r="J172" i="6" s="1"/>
  <c r="F172" i="6"/>
  <c r="K172" i="6" s="1"/>
  <c r="G172" i="6"/>
  <c r="C173" i="6"/>
  <c r="H173" i="6" s="1"/>
  <c r="D173" i="6"/>
  <c r="I173" i="6" s="1"/>
  <c r="E173" i="6"/>
  <c r="J173" i="6" s="1"/>
  <c r="F173" i="6"/>
  <c r="K173" i="6" s="1"/>
  <c r="G173" i="6"/>
  <c r="C174" i="6"/>
  <c r="H174" i="6" s="1"/>
  <c r="D174" i="6"/>
  <c r="I174" i="6" s="1"/>
  <c r="E174" i="6"/>
  <c r="J174" i="6" s="1"/>
  <c r="F174" i="6"/>
  <c r="K174" i="6" s="1"/>
  <c r="G174" i="6"/>
  <c r="C175" i="6"/>
  <c r="H175" i="6" s="1"/>
  <c r="D175" i="6"/>
  <c r="I175" i="6" s="1"/>
  <c r="E175" i="6"/>
  <c r="J175" i="6" s="1"/>
  <c r="F175" i="6"/>
  <c r="K175" i="6" s="1"/>
  <c r="G175" i="6"/>
  <c r="C176" i="6"/>
  <c r="H176" i="6" s="1"/>
  <c r="D176" i="6"/>
  <c r="I176" i="6" s="1"/>
  <c r="E176" i="6"/>
  <c r="J176" i="6" s="1"/>
  <c r="F176" i="6"/>
  <c r="K176" i="6" s="1"/>
  <c r="G176" i="6"/>
  <c r="C177" i="6"/>
  <c r="H177" i="6" s="1"/>
  <c r="D177" i="6"/>
  <c r="I177" i="6" s="1"/>
  <c r="E177" i="6"/>
  <c r="J177" i="6" s="1"/>
  <c r="F177" i="6"/>
  <c r="K177" i="6" s="1"/>
  <c r="G177" i="6"/>
  <c r="C178" i="6"/>
  <c r="H178" i="6" s="1"/>
  <c r="D178" i="6"/>
  <c r="I178" i="6" s="1"/>
  <c r="E178" i="6"/>
  <c r="J178" i="6" s="1"/>
  <c r="F178" i="6"/>
  <c r="K178" i="6" s="1"/>
  <c r="G178" i="6"/>
  <c r="C179" i="6"/>
  <c r="H179" i="6" s="1"/>
  <c r="D179" i="6"/>
  <c r="I179" i="6" s="1"/>
  <c r="E179" i="6"/>
  <c r="J179" i="6" s="1"/>
  <c r="F179" i="6"/>
  <c r="K179" i="6" s="1"/>
  <c r="G179" i="6"/>
  <c r="C180" i="6"/>
  <c r="H180" i="6" s="1"/>
  <c r="D180" i="6"/>
  <c r="I180" i="6" s="1"/>
  <c r="E180" i="6"/>
  <c r="J180" i="6" s="1"/>
  <c r="F180" i="6"/>
  <c r="K180" i="6" s="1"/>
  <c r="G180" i="6"/>
  <c r="C181" i="6"/>
  <c r="H181" i="6" s="1"/>
  <c r="D181" i="6"/>
  <c r="I181" i="6" s="1"/>
  <c r="E181" i="6"/>
  <c r="J181" i="6" s="1"/>
  <c r="F181" i="6"/>
  <c r="K181" i="6" s="1"/>
  <c r="G181" i="6"/>
  <c r="C182" i="6"/>
  <c r="H182" i="6" s="1"/>
  <c r="D182" i="6"/>
  <c r="I182" i="6" s="1"/>
  <c r="E182" i="6"/>
  <c r="J182" i="6" s="1"/>
  <c r="F182" i="6"/>
  <c r="K182" i="6" s="1"/>
  <c r="G182" i="6"/>
  <c r="C183" i="6"/>
  <c r="H183" i="6" s="1"/>
  <c r="D183" i="6"/>
  <c r="I183" i="6" s="1"/>
  <c r="E183" i="6"/>
  <c r="J183" i="6" s="1"/>
  <c r="F183" i="6"/>
  <c r="K183" i="6" s="1"/>
  <c r="G183" i="6"/>
  <c r="C184" i="6"/>
  <c r="H184" i="6" s="1"/>
  <c r="D184" i="6"/>
  <c r="I184" i="6" s="1"/>
  <c r="E184" i="6"/>
  <c r="J184" i="6" s="1"/>
  <c r="F184" i="6"/>
  <c r="K184" i="6" s="1"/>
  <c r="G184" i="6"/>
  <c r="C185" i="6"/>
  <c r="H185" i="6" s="1"/>
  <c r="D185" i="6"/>
  <c r="I185" i="6" s="1"/>
  <c r="E185" i="6"/>
  <c r="J185" i="6" s="1"/>
  <c r="F185" i="6"/>
  <c r="K185" i="6" s="1"/>
  <c r="G185" i="6"/>
  <c r="C186" i="6"/>
  <c r="H186" i="6" s="1"/>
  <c r="D186" i="6"/>
  <c r="I186" i="6" s="1"/>
  <c r="E186" i="6"/>
  <c r="J186" i="6" s="1"/>
  <c r="F186" i="6"/>
  <c r="K186" i="6" s="1"/>
  <c r="G186" i="6"/>
  <c r="C187" i="6"/>
  <c r="H187" i="6" s="1"/>
  <c r="D187" i="6"/>
  <c r="I187" i="6" s="1"/>
  <c r="E187" i="6"/>
  <c r="J187" i="6" s="1"/>
  <c r="F187" i="6"/>
  <c r="K187" i="6" s="1"/>
  <c r="G187" i="6"/>
  <c r="C188" i="6"/>
  <c r="H188" i="6" s="1"/>
  <c r="D188" i="6"/>
  <c r="I188" i="6" s="1"/>
  <c r="E188" i="6"/>
  <c r="J188" i="6" s="1"/>
  <c r="F188" i="6"/>
  <c r="K188" i="6" s="1"/>
  <c r="G188" i="6"/>
  <c r="C189" i="6"/>
  <c r="H189" i="6" s="1"/>
  <c r="D189" i="6"/>
  <c r="I189" i="6" s="1"/>
  <c r="E189" i="6"/>
  <c r="J189" i="6" s="1"/>
  <c r="F189" i="6"/>
  <c r="K189" i="6" s="1"/>
  <c r="G189" i="6"/>
  <c r="C190" i="6"/>
  <c r="H190" i="6" s="1"/>
  <c r="D190" i="6"/>
  <c r="I190" i="6" s="1"/>
  <c r="E190" i="6"/>
  <c r="J190" i="6" s="1"/>
  <c r="F190" i="6"/>
  <c r="K190" i="6" s="1"/>
  <c r="G190" i="6"/>
  <c r="C191" i="6"/>
  <c r="H191" i="6" s="1"/>
  <c r="D191" i="6"/>
  <c r="I191" i="6" s="1"/>
  <c r="E191" i="6"/>
  <c r="J191" i="6" s="1"/>
  <c r="F191" i="6"/>
  <c r="K191" i="6" s="1"/>
  <c r="G191" i="6"/>
  <c r="C192" i="6"/>
  <c r="H192" i="6" s="1"/>
  <c r="D192" i="6"/>
  <c r="I192" i="6" s="1"/>
  <c r="E192" i="6"/>
  <c r="J192" i="6" s="1"/>
  <c r="F192" i="6"/>
  <c r="K192" i="6" s="1"/>
  <c r="G192" i="6"/>
  <c r="C193" i="6"/>
  <c r="H193" i="6" s="1"/>
  <c r="D193" i="6"/>
  <c r="I193" i="6" s="1"/>
  <c r="E193" i="6"/>
  <c r="J193" i="6" s="1"/>
  <c r="F193" i="6"/>
  <c r="K193" i="6" s="1"/>
  <c r="G193" i="6"/>
  <c r="C194" i="6"/>
  <c r="H194" i="6" s="1"/>
  <c r="D194" i="6"/>
  <c r="I194" i="6" s="1"/>
  <c r="E194" i="6"/>
  <c r="J194" i="6" s="1"/>
  <c r="F194" i="6"/>
  <c r="K194" i="6" s="1"/>
  <c r="G194" i="6"/>
  <c r="C195" i="6"/>
  <c r="H195" i="6" s="1"/>
  <c r="D195" i="6"/>
  <c r="I195" i="6" s="1"/>
  <c r="E195" i="6"/>
  <c r="J195" i="6" s="1"/>
  <c r="F195" i="6"/>
  <c r="K195" i="6" s="1"/>
  <c r="G195" i="6"/>
  <c r="C196" i="6"/>
  <c r="H196" i="6" s="1"/>
  <c r="D196" i="6"/>
  <c r="I196" i="6" s="1"/>
  <c r="E196" i="6"/>
  <c r="J196" i="6" s="1"/>
  <c r="F196" i="6"/>
  <c r="K196" i="6" s="1"/>
  <c r="G196" i="6"/>
  <c r="C197" i="6"/>
  <c r="H197" i="6" s="1"/>
  <c r="D197" i="6"/>
  <c r="I197" i="6" s="1"/>
  <c r="E197" i="6"/>
  <c r="J197" i="6" s="1"/>
  <c r="F197" i="6"/>
  <c r="K197" i="6" s="1"/>
  <c r="G197" i="6"/>
  <c r="C198" i="6"/>
  <c r="H198" i="6" s="1"/>
  <c r="D198" i="6"/>
  <c r="I198" i="6" s="1"/>
  <c r="E198" i="6"/>
  <c r="J198" i="6" s="1"/>
  <c r="F198" i="6"/>
  <c r="K198" i="6" s="1"/>
  <c r="G198" i="6"/>
  <c r="C199" i="6"/>
  <c r="H199" i="6" s="1"/>
  <c r="D199" i="6"/>
  <c r="I199" i="6" s="1"/>
  <c r="E199" i="6"/>
  <c r="J199" i="6" s="1"/>
  <c r="F199" i="6"/>
  <c r="K199" i="6" s="1"/>
  <c r="G199" i="6"/>
  <c r="C200" i="6"/>
  <c r="H200" i="6" s="1"/>
  <c r="D200" i="6"/>
  <c r="I200" i="6" s="1"/>
  <c r="E200" i="6"/>
  <c r="J200" i="6" s="1"/>
  <c r="F200" i="6"/>
  <c r="K200" i="6" s="1"/>
  <c r="G200" i="6"/>
  <c r="C201" i="6"/>
  <c r="H201" i="6" s="1"/>
  <c r="D201" i="6"/>
  <c r="I201" i="6" s="1"/>
  <c r="E201" i="6"/>
  <c r="J201" i="6" s="1"/>
  <c r="F201" i="6"/>
  <c r="K201" i="6" s="1"/>
  <c r="G201" i="6"/>
  <c r="C202" i="6"/>
  <c r="H202" i="6" s="1"/>
  <c r="D202" i="6"/>
  <c r="I202" i="6" s="1"/>
  <c r="E202" i="6"/>
  <c r="J202" i="6" s="1"/>
  <c r="F202" i="6"/>
  <c r="K202" i="6" s="1"/>
  <c r="G202" i="6"/>
  <c r="C203" i="6"/>
  <c r="H203" i="6" s="1"/>
  <c r="D203" i="6"/>
  <c r="I203" i="6" s="1"/>
  <c r="E203" i="6"/>
  <c r="J203" i="6" s="1"/>
  <c r="F203" i="6"/>
  <c r="K203" i="6" s="1"/>
  <c r="G203" i="6"/>
  <c r="C204" i="6"/>
  <c r="H204" i="6" s="1"/>
  <c r="D204" i="6"/>
  <c r="I204" i="6" s="1"/>
  <c r="E204" i="6"/>
  <c r="J204" i="6" s="1"/>
  <c r="F204" i="6"/>
  <c r="K204" i="6" s="1"/>
  <c r="G204" i="6"/>
  <c r="C205" i="6"/>
  <c r="H205" i="6" s="1"/>
  <c r="D205" i="6"/>
  <c r="I205" i="6" s="1"/>
  <c r="E205" i="6"/>
  <c r="J205" i="6" s="1"/>
  <c r="F205" i="6"/>
  <c r="K205" i="6" s="1"/>
  <c r="G205" i="6"/>
  <c r="C206" i="6"/>
  <c r="H206" i="6" s="1"/>
  <c r="D206" i="6"/>
  <c r="I206" i="6" s="1"/>
  <c r="E206" i="6"/>
  <c r="J206" i="6" s="1"/>
  <c r="F206" i="6"/>
  <c r="K206" i="6" s="1"/>
  <c r="G206" i="6"/>
  <c r="C207" i="6"/>
  <c r="H207" i="6" s="1"/>
  <c r="D207" i="6"/>
  <c r="I207" i="6" s="1"/>
  <c r="E207" i="6"/>
  <c r="J207" i="6" s="1"/>
  <c r="F207" i="6"/>
  <c r="K207" i="6" s="1"/>
  <c r="G207" i="6"/>
  <c r="C208" i="6"/>
  <c r="H208" i="6" s="1"/>
  <c r="D208" i="6"/>
  <c r="I208" i="6" s="1"/>
  <c r="E208" i="6"/>
  <c r="J208" i="6" s="1"/>
  <c r="F208" i="6"/>
  <c r="K208" i="6" s="1"/>
  <c r="G208" i="6"/>
  <c r="C209" i="6"/>
  <c r="H209" i="6" s="1"/>
  <c r="D209" i="6"/>
  <c r="I209" i="6" s="1"/>
  <c r="E209" i="6"/>
  <c r="J209" i="6" s="1"/>
  <c r="F209" i="6"/>
  <c r="K209" i="6" s="1"/>
  <c r="G209" i="6"/>
  <c r="C210" i="6"/>
  <c r="H210" i="6" s="1"/>
  <c r="D210" i="6"/>
  <c r="I210" i="6" s="1"/>
  <c r="E210" i="6"/>
  <c r="J210" i="6" s="1"/>
  <c r="F210" i="6"/>
  <c r="K210" i="6" s="1"/>
  <c r="G210" i="6"/>
  <c r="C211" i="6"/>
  <c r="H211" i="6" s="1"/>
  <c r="D211" i="6"/>
  <c r="I211" i="6" s="1"/>
  <c r="E211" i="6"/>
  <c r="J211" i="6" s="1"/>
  <c r="F211" i="6"/>
  <c r="K211" i="6" s="1"/>
  <c r="G211" i="6"/>
  <c r="C212" i="6"/>
  <c r="H212" i="6" s="1"/>
  <c r="D212" i="6"/>
  <c r="I212" i="6" s="1"/>
  <c r="E212" i="6"/>
  <c r="J212" i="6" s="1"/>
  <c r="F212" i="6"/>
  <c r="K212" i="6" s="1"/>
  <c r="G212" i="6"/>
  <c r="C213" i="6"/>
  <c r="H213" i="6" s="1"/>
  <c r="D213" i="6"/>
  <c r="I213" i="6" s="1"/>
  <c r="E213" i="6"/>
  <c r="J213" i="6" s="1"/>
  <c r="F213" i="6"/>
  <c r="K213" i="6" s="1"/>
  <c r="G213" i="6"/>
  <c r="C214" i="6"/>
  <c r="H214" i="6" s="1"/>
  <c r="D214" i="6"/>
  <c r="I214" i="6" s="1"/>
  <c r="E214" i="6"/>
  <c r="J214" i="6" s="1"/>
  <c r="F214" i="6"/>
  <c r="K214" i="6" s="1"/>
  <c r="G214" i="6"/>
  <c r="C215" i="6"/>
  <c r="H215" i="6" s="1"/>
  <c r="D215" i="6"/>
  <c r="I215" i="6" s="1"/>
  <c r="E215" i="6"/>
  <c r="J215" i="6" s="1"/>
  <c r="F215" i="6"/>
  <c r="K215" i="6" s="1"/>
  <c r="G215" i="6"/>
  <c r="C216" i="6"/>
  <c r="H216" i="6" s="1"/>
  <c r="D216" i="6"/>
  <c r="I216" i="6" s="1"/>
  <c r="E216" i="6"/>
  <c r="J216" i="6" s="1"/>
  <c r="F216" i="6"/>
  <c r="K216" i="6" s="1"/>
  <c r="G216" i="6"/>
  <c r="C217" i="6"/>
  <c r="H217" i="6" s="1"/>
  <c r="D217" i="6"/>
  <c r="I217" i="6" s="1"/>
  <c r="E217" i="6"/>
  <c r="J217" i="6" s="1"/>
  <c r="F217" i="6"/>
  <c r="K217" i="6" s="1"/>
  <c r="G217" i="6"/>
  <c r="C218" i="6"/>
  <c r="H218" i="6" s="1"/>
  <c r="D218" i="6"/>
  <c r="I218" i="6" s="1"/>
  <c r="E218" i="6"/>
  <c r="J218" i="6" s="1"/>
  <c r="F218" i="6"/>
  <c r="K218" i="6" s="1"/>
  <c r="G218" i="6"/>
  <c r="C219" i="6"/>
  <c r="H219" i="6" s="1"/>
  <c r="D219" i="6"/>
  <c r="I219" i="6" s="1"/>
  <c r="E219" i="6"/>
  <c r="J219" i="6" s="1"/>
  <c r="F219" i="6"/>
  <c r="K219" i="6" s="1"/>
  <c r="G219" i="6"/>
  <c r="C220" i="6"/>
  <c r="H220" i="6" s="1"/>
  <c r="D220" i="6"/>
  <c r="I220" i="6" s="1"/>
  <c r="E220" i="6"/>
  <c r="J220" i="6" s="1"/>
  <c r="F220" i="6"/>
  <c r="K220" i="6" s="1"/>
  <c r="G220" i="6"/>
  <c r="C221" i="6"/>
  <c r="H221" i="6" s="1"/>
  <c r="D221" i="6"/>
  <c r="I221" i="6" s="1"/>
  <c r="E221" i="6"/>
  <c r="J221" i="6" s="1"/>
  <c r="F221" i="6"/>
  <c r="K221" i="6" s="1"/>
  <c r="G221" i="6"/>
  <c r="G5" i="6"/>
  <c r="F5" i="6"/>
  <c r="E5" i="6"/>
  <c r="E3" i="6" s="1"/>
  <c r="D5" i="6"/>
  <c r="I5" i="6" s="1"/>
  <c r="C5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A213" i="6"/>
  <c r="A214" i="6"/>
  <c r="A215" i="6"/>
  <c r="A216" i="6"/>
  <c r="A217" i="6"/>
  <c r="A218" i="6"/>
  <c r="A219" i="6"/>
  <c r="A220" i="6"/>
  <c r="A221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5" i="6"/>
  <c r="I3" i="7"/>
  <c r="H4" i="7"/>
  <c r="D4" i="7"/>
  <c r="G4" i="6"/>
  <c r="F4" i="7"/>
  <c r="L3" i="7"/>
  <c r="B4" i="7"/>
  <c r="C4" i="6"/>
  <c r="F4" i="6"/>
  <c r="D4" i="6"/>
  <c r="E4" i="6"/>
  <c r="L4" i="7"/>
  <c r="K4" i="7"/>
  <c r="J3" i="7"/>
  <c r="E3" i="7"/>
  <c r="D3" i="7"/>
  <c r="C4" i="7"/>
  <c r="E4" i="7"/>
  <c r="J4" i="7"/>
  <c r="K3" i="7"/>
  <c r="I4" i="7"/>
  <c r="G4" i="7"/>
  <c r="B6" i="10"/>
  <c r="I9" i="6" l="1"/>
  <c r="H6" i="6"/>
  <c r="G3" i="6"/>
  <c r="K7" i="6"/>
  <c r="H5" i="6"/>
  <c r="B21" i="9"/>
  <c r="C21" i="9" s="1"/>
  <c r="C3" i="6"/>
  <c r="J5" i="6"/>
  <c r="K5" i="6"/>
  <c r="F3" i="6"/>
  <c r="K3" i="6" s="1"/>
  <c r="B16" i="9" s="1"/>
  <c r="C16" i="9" s="1"/>
  <c r="D3" i="6"/>
  <c r="I3" i="6" s="1"/>
  <c r="B14" i="9" s="1"/>
  <c r="C14" i="9" s="1"/>
  <c r="H3" i="7"/>
  <c r="H5" i="7" s="1"/>
  <c r="K5" i="7"/>
  <c r="J5" i="7"/>
  <c r="L5" i="7"/>
  <c r="I5" i="7"/>
  <c r="D5" i="7"/>
  <c r="E5" i="7"/>
  <c r="F5" i="7"/>
  <c r="G5" i="7"/>
  <c r="C3" i="7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K37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" i="3"/>
  <c r="B38" i="11" l="1"/>
  <c r="C38" i="11" s="1"/>
  <c r="D38" i="11" s="1"/>
  <c r="B37" i="11"/>
  <c r="B33" i="11"/>
  <c r="B34" i="11"/>
  <c r="B35" i="11"/>
  <c r="B36" i="11"/>
  <c r="B4" i="11"/>
  <c r="B5" i="11"/>
  <c r="B9" i="11"/>
  <c r="B13" i="11"/>
  <c r="B17" i="11"/>
  <c r="B21" i="11"/>
  <c r="B25" i="11"/>
  <c r="B29" i="11"/>
  <c r="B6" i="11"/>
  <c r="B10" i="11"/>
  <c r="B14" i="11"/>
  <c r="B18" i="11"/>
  <c r="B22" i="11"/>
  <c r="B26" i="11"/>
  <c r="B30" i="11"/>
  <c r="B7" i="11"/>
  <c r="B11" i="11"/>
  <c r="B15" i="11"/>
  <c r="B19" i="11"/>
  <c r="B23" i="11"/>
  <c r="B27" i="11"/>
  <c r="B31" i="11"/>
  <c r="B8" i="11"/>
  <c r="B12" i="11"/>
  <c r="B16" i="11"/>
  <c r="B20" i="11"/>
  <c r="B24" i="11"/>
  <c r="B28" i="11"/>
  <c r="B32" i="11"/>
  <c r="J3" i="6"/>
  <c r="B15" i="9" s="1"/>
  <c r="C15" i="9" s="1"/>
  <c r="H3" i="6"/>
  <c r="B13" i="9" s="1"/>
  <c r="C13" i="9" s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Y3" i="3"/>
  <c r="Y4" i="3"/>
  <c r="Y12" i="3"/>
  <c r="Y5" i="3"/>
  <c r="Y6" i="3"/>
  <c r="Y7" i="3"/>
  <c r="Y8" i="3"/>
  <c r="Y9" i="3"/>
  <c r="Y10" i="3"/>
  <c r="Y13" i="3"/>
  <c r="Y11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V3" i="3"/>
  <c r="V4" i="3"/>
  <c r="V6" i="3"/>
  <c r="V8" i="3"/>
  <c r="V10" i="3"/>
  <c r="V12" i="3"/>
  <c r="V14" i="3"/>
  <c r="V7" i="3"/>
  <c r="V11" i="3"/>
  <c r="V16" i="3"/>
  <c r="V18" i="3"/>
  <c r="V20" i="3"/>
  <c r="V22" i="3"/>
  <c r="V24" i="3"/>
  <c r="V26" i="3"/>
  <c r="V28" i="3"/>
  <c r="V29" i="3"/>
  <c r="V32" i="3"/>
  <c r="V35" i="3"/>
  <c r="V37" i="3"/>
  <c r="V5" i="3"/>
  <c r="V9" i="3"/>
  <c r="V13" i="3"/>
  <c r="V15" i="3"/>
  <c r="V17" i="3"/>
  <c r="V19" i="3"/>
  <c r="V21" i="3"/>
  <c r="V23" i="3"/>
  <c r="V25" i="3"/>
  <c r="V27" i="3"/>
  <c r="V30" i="3"/>
  <c r="V31" i="3"/>
  <c r="V33" i="3"/>
  <c r="V36" i="3"/>
  <c r="V34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U3" i="3"/>
  <c r="U7" i="3"/>
  <c r="U8" i="3"/>
  <c r="U9" i="3"/>
  <c r="U10" i="3"/>
  <c r="U11" i="3"/>
  <c r="U14" i="3"/>
  <c r="U5" i="3"/>
  <c r="U6" i="3"/>
  <c r="U12" i="3"/>
  <c r="U13" i="3"/>
  <c r="U4" i="3"/>
  <c r="U15" i="3"/>
  <c r="U17" i="3"/>
  <c r="U20" i="3"/>
  <c r="U21" i="3"/>
  <c r="U23" i="3"/>
  <c r="U25" i="3"/>
  <c r="U27" i="3"/>
  <c r="U29" i="3"/>
  <c r="U31" i="3"/>
  <c r="U33" i="3"/>
  <c r="U36" i="3"/>
  <c r="U16" i="3"/>
  <c r="U18" i="3"/>
  <c r="U19" i="3"/>
  <c r="U22" i="3"/>
  <c r="U24" i="3"/>
  <c r="U26" i="3"/>
  <c r="U28" i="3"/>
  <c r="U30" i="3"/>
  <c r="U32" i="3"/>
  <c r="U34" i="3"/>
  <c r="U35" i="3"/>
  <c r="U37" i="3"/>
  <c r="Z3" i="3"/>
  <c r="Z17" i="3"/>
  <c r="Z19" i="3"/>
  <c r="Z21" i="3"/>
  <c r="Z23" i="3"/>
  <c r="Z25" i="3"/>
  <c r="Z27" i="3"/>
  <c r="Z29" i="3"/>
  <c r="Z31" i="3"/>
  <c r="Z33" i="3"/>
  <c r="Z35" i="3"/>
  <c r="Z37" i="3"/>
  <c r="Z7" i="3"/>
  <c r="Z9" i="3"/>
  <c r="Z13" i="3"/>
  <c r="Z4" i="3"/>
  <c r="Z6" i="3"/>
  <c r="Z8" i="3"/>
  <c r="Z10" i="3"/>
  <c r="Z12" i="3"/>
  <c r="Z14" i="3"/>
  <c r="Z15" i="3"/>
  <c r="Z16" i="3"/>
  <c r="Z18" i="3"/>
  <c r="Z20" i="3"/>
  <c r="Z22" i="3"/>
  <c r="Z24" i="3"/>
  <c r="Z26" i="3"/>
  <c r="Z28" i="3"/>
  <c r="Z30" i="3"/>
  <c r="Z32" i="3"/>
  <c r="Z34" i="3"/>
  <c r="Z36" i="3"/>
  <c r="Z11" i="3"/>
  <c r="Z5" i="3"/>
  <c r="T3" i="3"/>
  <c r="T35" i="3"/>
  <c r="T36" i="3"/>
  <c r="T37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X3" i="3"/>
  <c r="X29" i="3"/>
  <c r="X30" i="3"/>
  <c r="X31" i="3"/>
  <c r="X32" i="3"/>
  <c r="X33" i="3"/>
  <c r="X34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35" i="3"/>
  <c r="X36" i="3"/>
  <c r="X37" i="3"/>
  <c r="S3" i="3"/>
  <c r="B3" i="7"/>
  <c r="B5" i="7" s="1"/>
  <c r="C5" i="7"/>
  <c r="C15" i="11" l="1"/>
  <c r="B15" i="3"/>
  <c r="C10" i="11"/>
  <c r="D10" i="11" s="1"/>
  <c r="B10" i="3"/>
  <c r="C5" i="11"/>
  <c r="D5" i="11" s="1"/>
  <c r="B5" i="3"/>
  <c r="C32" i="11"/>
  <c r="B32" i="3"/>
  <c r="C16" i="11"/>
  <c r="B16" i="3"/>
  <c r="C27" i="11"/>
  <c r="D27" i="11" s="1"/>
  <c r="B27" i="3"/>
  <c r="C11" i="11"/>
  <c r="D11" i="11" s="1"/>
  <c r="B11" i="3"/>
  <c r="C22" i="11"/>
  <c r="D22" i="11" s="1"/>
  <c r="B22" i="3"/>
  <c r="C6" i="11"/>
  <c r="D6" i="11" s="1"/>
  <c r="B6" i="3"/>
  <c r="C17" i="11"/>
  <c r="D17" i="11" s="1"/>
  <c r="B17" i="3"/>
  <c r="C33" i="11"/>
  <c r="B33" i="3"/>
  <c r="C20" i="11"/>
  <c r="D20" i="11" s="1"/>
  <c r="B20" i="3"/>
  <c r="C26" i="11"/>
  <c r="B26" i="3"/>
  <c r="C21" i="11"/>
  <c r="B21" i="3"/>
  <c r="C28" i="11"/>
  <c r="B28" i="3"/>
  <c r="C12" i="11"/>
  <c r="D12" i="11" s="1"/>
  <c r="B12" i="3"/>
  <c r="C23" i="11"/>
  <c r="B23" i="3"/>
  <c r="C7" i="11"/>
  <c r="D7" i="11" s="1"/>
  <c r="B7" i="3"/>
  <c r="C18" i="11"/>
  <c r="D18" i="11" s="1"/>
  <c r="B18" i="3"/>
  <c r="C29" i="11"/>
  <c r="D29" i="11" s="1"/>
  <c r="B29" i="3"/>
  <c r="C13" i="11"/>
  <c r="B13" i="3"/>
  <c r="C36" i="11"/>
  <c r="D36" i="11" s="1"/>
  <c r="B36" i="3"/>
  <c r="C37" i="11"/>
  <c r="B37" i="3"/>
  <c r="C31" i="11"/>
  <c r="D31" i="11" s="1"/>
  <c r="B31" i="3"/>
  <c r="C34" i="11"/>
  <c r="B34" i="3"/>
  <c r="C24" i="11"/>
  <c r="D24" i="11" s="1"/>
  <c r="B24" i="3"/>
  <c r="C8" i="11"/>
  <c r="D8" i="11" s="1"/>
  <c r="B8" i="3"/>
  <c r="C19" i="11"/>
  <c r="D19" i="11" s="1"/>
  <c r="B19" i="3"/>
  <c r="C30" i="11"/>
  <c r="D30" i="11" s="1"/>
  <c r="B30" i="3"/>
  <c r="C14" i="11"/>
  <c r="D14" i="11" s="1"/>
  <c r="B14" i="3"/>
  <c r="C25" i="11"/>
  <c r="D25" i="11" s="1"/>
  <c r="B25" i="3"/>
  <c r="C9" i="11"/>
  <c r="D9" i="11" s="1"/>
  <c r="B9" i="3"/>
  <c r="C35" i="11"/>
  <c r="D35" i="11" s="1"/>
  <c r="B35" i="3"/>
  <c r="C4" i="11"/>
  <c r="D4" i="11" s="1"/>
  <c r="E4" i="11" s="1"/>
  <c r="F4" i="11" s="1"/>
  <c r="B4" i="3"/>
  <c r="D16" i="11"/>
  <c r="D32" i="11"/>
  <c r="D28" i="11"/>
  <c r="D23" i="11"/>
  <c r="D13" i="11"/>
  <c r="D37" i="11"/>
  <c r="D33" i="11"/>
  <c r="D15" i="11"/>
  <c r="D26" i="11"/>
  <c r="D21" i="11"/>
  <c r="D34" i="11"/>
  <c r="A5" i="3"/>
  <c r="G4" i="11" l="1"/>
  <c r="C4" i="3" s="1"/>
  <c r="A6" i="3"/>
  <c r="H4" i="11" l="1"/>
  <c r="I4" i="11" s="1"/>
  <c r="E5" i="11"/>
  <c r="A7" i="3"/>
  <c r="F5" i="11" l="1"/>
  <c r="G5" i="11" s="1"/>
  <c r="C5" i="3" s="1"/>
  <c r="J4" i="11"/>
  <c r="K4" i="11" s="1"/>
  <c r="A8" i="3"/>
  <c r="H5" i="11" l="1"/>
  <c r="I5" i="11" s="1"/>
  <c r="E6" i="11"/>
  <c r="L4" i="11"/>
  <c r="A9" i="3"/>
  <c r="M4" i="11" l="1"/>
  <c r="N4" i="11" s="1"/>
  <c r="O4" i="11" s="1"/>
  <c r="P4" i="11" s="1"/>
  <c r="D4" i="3"/>
  <c r="F6" i="11"/>
  <c r="E7" i="11" s="1"/>
  <c r="J5" i="11"/>
  <c r="A10" i="3"/>
  <c r="F7" i="11" l="1"/>
  <c r="G7" i="11" s="1"/>
  <c r="C7" i="3" s="1"/>
  <c r="G6" i="11"/>
  <c r="C6" i="3" s="1"/>
  <c r="K5" i="11"/>
  <c r="L5" i="11" s="1"/>
  <c r="Q4" i="11"/>
  <c r="A11" i="3"/>
  <c r="R4" i="11" l="1"/>
  <c r="E4" i="3"/>
  <c r="M5" i="11"/>
  <c r="N5" i="11" s="1"/>
  <c r="D5" i="3"/>
  <c r="H6" i="11"/>
  <c r="I6" i="11" s="1"/>
  <c r="H7" i="11"/>
  <c r="I7" i="11" s="1"/>
  <c r="E8" i="11"/>
  <c r="F8" i="11" s="1"/>
  <c r="E9" i="11" s="1"/>
  <c r="S4" i="11"/>
  <c r="A12" i="3"/>
  <c r="F4" i="3" l="1"/>
  <c r="O5" i="11"/>
  <c r="P5" i="11" s="1"/>
  <c r="Q5" i="11" s="1"/>
  <c r="J6" i="11"/>
  <c r="K6" i="11" s="1"/>
  <c r="J7" i="11" s="1"/>
  <c r="K7" i="11" s="1"/>
  <c r="L7" i="11" s="1"/>
  <c r="F9" i="11"/>
  <c r="E10" i="11" s="1"/>
  <c r="F10" i="11" s="1"/>
  <c r="G10" i="11" s="1"/>
  <c r="C10" i="3" s="1"/>
  <c r="G8" i="11"/>
  <c r="C8" i="3" s="1"/>
  <c r="T4" i="11"/>
  <c r="U4" i="11" s="1"/>
  <c r="A13" i="3"/>
  <c r="R5" i="11" l="1"/>
  <c r="S5" i="11" s="1"/>
  <c r="E5" i="3"/>
  <c r="M7" i="11"/>
  <c r="D7" i="3"/>
  <c r="H8" i="11"/>
  <c r="I8" i="11" s="1"/>
  <c r="H10" i="11"/>
  <c r="I10" i="11" s="1"/>
  <c r="G9" i="11"/>
  <c r="C9" i="3" s="1"/>
  <c r="L6" i="11"/>
  <c r="V4" i="11"/>
  <c r="G4" i="3" s="1"/>
  <c r="P4" i="3" s="1"/>
  <c r="N7" i="11"/>
  <c r="E11" i="11"/>
  <c r="A14" i="3"/>
  <c r="M4" i="3" l="1"/>
  <c r="N4" i="3" s="1"/>
  <c r="H7" i="3"/>
  <c r="F5" i="3"/>
  <c r="M6" i="11"/>
  <c r="N6" i="11" s="1"/>
  <c r="D6" i="3"/>
  <c r="J8" i="11"/>
  <c r="K8" i="11" s="1"/>
  <c r="L8" i="11" s="1"/>
  <c r="H9" i="11"/>
  <c r="I9" i="11" s="1"/>
  <c r="F11" i="11"/>
  <c r="G11" i="11" s="1"/>
  <c r="C11" i="3" s="1"/>
  <c r="T5" i="11"/>
  <c r="U5" i="11" s="1"/>
  <c r="V5" i="11" s="1"/>
  <c r="G5" i="3" s="1"/>
  <c r="A15" i="3"/>
  <c r="M5" i="3" l="1"/>
  <c r="N5" i="3" s="1"/>
  <c r="P5" i="3"/>
  <c r="H8" i="3"/>
  <c r="E12" i="11"/>
  <c r="F12" i="11" s="1"/>
  <c r="G12" i="11" s="1"/>
  <c r="C12" i="3" s="1"/>
  <c r="M8" i="11"/>
  <c r="N8" i="11" s="1"/>
  <c r="D8" i="3"/>
  <c r="O6" i="11"/>
  <c r="P6" i="11" s="1"/>
  <c r="Q6" i="11" s="1"/>
  <c r="J9" i="11"/>
  <c r="K9" i="11" s="1"/>
  <c r="L9" i="11" s="1"/>
  <c r="H11" i="11"/>
  <c r="I11" i="11" s="1"/>
  <c r="A16" i="3"/>
  <c r="R6" i="11" l="1"/>
  <c r="E6" i="3"/>
  <c r="O7" i="11"/>
  <c r="P7" i="11" s="1"/>
  <c r="Q7" i="11" s="1"/>
  <c r="M9" i="11"/>
  <c r="N9" i="11" s="1"/>
  <c r="D9" i="3"/>
  <c r="H12" i="11"/>
  <c r="I12" i="11" s="1"/>
  <c r="J10" i="11"/>
  <c r="K10" i="11" s="1"/>
  <c r="L10" i="11" s="1"/>
  <c r="O8" i="11"/>
  <c r="P8" i="11" s="1"/>
  <c r="Q8" i="11" s="1"/>
  <c r="E13" i="11"/>
  <c r="F13" i="11" s="1"/>
  <c r="A17" i="3"/>
  <c r="R7" i="11" l="1"/>
  <c r="E7" i="3"/>
  <c r="F6" i="3"/>
  <c r="R8" i="11"/>
  <c r="S8" i="11" s="1"/>
  <c r="E8" i="3"/>
  <c r="S6" i="11"/>
  <c r="T6" i="11" s="1"/>
  <c r="U6" i="11" s="1"/>
  <c r="V6" i="11" s="1"/>
  <c r="G6" i="3" s="1"/>
  <c r="M10" i="11"/>
  <c r="N10" i="11" s="1"/>
  <c r="D10" i="3"/>
  <c r="J11" i="11"/>
  <c r="K11" i="11" s="1"/>
  <c r="J12" i="11" s="1"/>
  <c r="K12" i="11" s="1"/>
  <c r="L12" i="11" s="1"/>
  <c r="O9" i="11"/>
  <c r="P9" i="11" s="1"/>
  <c r="Q9" i="11" s="1"/>
  <c r="E14" i="11"/>
  <c r="F14" i="11" s="1"/>
  <c r="G13" i="11"/>
  <c r="C13" i="3" s="1"/>
  <c r="A18" i="3"/>
  <c r="M6" i="3" l="1"/>
  <c r="N6" i="3" s="1"/>
  <c r="H9" i="3"/>
  <c r="P6" i="3"/>
  <c r="R9" i="11"/>
  <c r="S9" i="11" s="1"/>
  <c r="E9" i="3"/>
  <c r="F8" i="3"/>
  <c r="F7" i="3"/>
  <c r="S7" i="11"/>
  <c r="T7" i="11" s="1"/>
  <c r="M12" i="11"/>
  <c r="N12" i="11" s="1"/>
  <c r="D12" i="3"/>
  <c r="H13" i="11"/>
  <c r="I13" i="11" s="1"/>
  <c r="O10" i="11"/>
  <c r="P10" i="11" s="1"/>
  <c r="Q10" i="11" s="1"/>
  <c r="L11" i="11"/>
  <c r="E15" i="11"/>
  <c r="F15" i="11" s="1"/>
  <c r="G14" i="11"/>
  <c r="C14" i="3" s="1"/>
  <c r="A19" i="3"/>
  <c r="U7" i="11" l="1"/>
  <c r="T8" i="11" s="1"/>
  <c r="U8" i="11" s="1"/>
  <c r="V8" i="11" s="1"/>
  <c r="G8" i="3" s="1"/>
  <c r="H11" i="3" s="1"/>
  <c r="R10" i="11"/>
  <c r="S10" i="11" s="1"/>
  <c r="E10" i="3"/>
  <c r="F9" i="3"/>
  <c r="M11" i="11"/>
  <c r="N11" i="11" s="1"/>
  <c r="D11" i="3"/>
  <c r="H14" i="11"/>
  <c r="I14" i="11" s="1"/>
  <c r="J13" i="11"/>
  <c r="E16" i="11"/>
  <c r="F16" i="11" s="1"/>
  <c r="G15" i="11"/>
  <c r="C15" i="3" s="1"/>
  <c r="A20" i="3"/>
  <c r="M8" i="3" l="1"/>
  <c r="F10" i="3"/>
  <c r="V7" i="11"/>
  <c r="G7" i="3" s="1"/>
  <c r="O11" i="11"/>
  <c r="P11" i="11" s="1"/>
  <c r="Q11" i="11" s="1"/>
  <c r="H15" i="11"/>
  <c r="I15" i="11" s="1"/>
  <c r="K13" i="11"/>
  <c r="L13" i="11" s="1"/>
  <c r="T9" i="11"/>
  <c r="U9" i="11" s="1"/>
  <c r="E17" i="11"/>
  <c r="F17" i="11" s="1"/>
  <c r="G16" i="11"/>
  <c r="C16" i="3" s="1"/>
  <c r="A21" i="3"/>
  <c r="M7" i="3" l="1"/>
  <c r="N7" i="3" s="1"/>
  <c r="N8" i="3" s="1"/>
  <c r="H10" i="3"/>
  <c r="P7" i="3"/>
  <c r="P8" i="3" s="1"/>
  <c r="R11" i="11"/>
  <c r="S11" i="11" s="1"/>
  <c r="E11" i="3"/>
  <c r="O12" i="11"/>
  <c r="P12" i="11" s="1"/>
  <c r="Q12" i="11" s="1"/>
  <c r="M13" i="11"/>
  <c r="N13" i="11" s="1"/>
  <c r="D13" i="3"/>
  <c r="H16" i="11"/>
  <c r="I16" i="11" s="1"/>
  <c r="J14" i="11"/>
  <c r="V9" i="11"/>
  <c r="G9" i="3" s="1"/>
  <c r="E18" i="11"/>
  <c r="F18" i="11" s="1"/>
  <c r="G17" i="11"/>
  <c r="C17" i="3" s="1"/>
  <c r="A22" i="3"/>
  <c r="P9" i="3" l="1"/>
  <c r="H12" i="3"/>
  <c r="M9" i="3"/>
  <c r="N9" i="3"/>
  <c r="R12" i="11"/>
  <c r="S12" i="11" s="1"/>
  <c r="E12" i="3"/>
  <c r="F11" i="3"/>
  <c r="O13" i="11"/>
  <c r="P13" i="11" s="1"/>
  <c r="Q13" i="11" s="1"/>
  <c r="H17" i="11"/>
  <c r="I17" i="11" s="1"/>
  <c r="K14" i="11"/>
  <c r="J15" i="11" s="1"/>
  <c r="T10" i="11"/>
  <c r="U10" i="11" s="1"/>
  <c r="E19" i="11"/>
  <c r="F19" i="11" s="1"/>
  <c r="G18" i="11"/>
  <c r="C18" i="3" s="1"/>
  <c r="A23" i="3"/>
  <c r="F12" i="3" l="1"/>
  <c r="R13" i="11"/>
  <c r="S13" i="11" s="1"/>
  <c r="E13" i="3"/>
  <c r="H18" i="11"/>
  <c r="I18" i="11" s="1"/>
  <c r="K15" i="11"/>
  <c r="J16" i="11" s="1"/>
  <c r="L14" i="11"/>
  <c r="V10" i="11"/>
  <c r="G10" i="3" s="1"/>
  <c r="E20" i="11"/>
  <c r="F20" i="11" s="1"/>
  <c r="G19" i="11"/>
  <c r="C19" i="3" s="1"/>
  <c r="A24" i="3"/>
  <c r="M10" i="3" l="1"/>
  <c r="N10" i="3" s="1"/>
  <c r="P10" i="3"/>
  <c r="H13" i="3"/>
  <c r="F13" i="3"/>
  <c r="M14" i="11"/>
  <c r="N14" i="11" s="1"/>
  <c r="D14" i="3"/>
  <c r="H19" i="11"/>
  <c r="I19" i="11" s="1"/>
  <c r="L15" i="11"/>
  <c r="K16" i="11"/>
  <c r="L16" i="11" s="1"/>
  <c r="T11" i="11"/>
  <c r="U11" i="11" s="1"/>
  <c r="E21" i="11"/>
  <c r="F21" i="11" s="1"/>
  <c r="G20" i="11"/>
  <c r="C20" i="3" s="1"/>
  <c r="A25" i="3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O14" i="11" l="1"/>
  <c r="P14" i="11" s="1"/>
  <c r="Q14" i="11" s="1"/>
  <c r="M16" i="11"/>
  <c r="N16" i="11" s="1"/>
  <c r="D16" i="3"/>
  <c r="M15" i="11"/>
  <c r="N15" i="11" s="1"/>
  <c r="D15" i="3"/>
  <c r="H20" i="11"/>
  <c r="I20" i="11" s="1"/>
  <c r="J17" i="11"/>
  <c r="K17" i="11" s="1"/>
  <c r="J18" i="11" s="1"/>
  <c r="V11" i="11"/>
  <c r="G11" i="3" s="1"/>
  <c r="E22" i="11"/>
  <c r="F22" i="11" s="1"/>
  <c r="G21" i="11"/>
  <c r="C21" i="3" s="1"/>
  <c r="M11" i="3" l="1"/>
  <c r="N11" i="3" s="1"/>
  <c r="H14" i="3"/>
  <c r="P11" i="3"/>
  <c r="R14" i="11"/>
  <c r="S14" i="11" s="1"/>
  <c r="E14" i="3"/>
  <c r="O15" i="11"/>
  <c r="P15" i="11" s="1"/>
  <c r="Q15" i="11" s="1"/>
  <c r="H21" i="11"/>
  <c r="I21" i="11" s="1"/>
  <c r="K18" i="11"/>
  <c r="L18" i="11" s="1"/>
  <c r="L17" i="11"/>
  <c r="T12" i="11"/>
  <c r="U12" i="11" s="1"/>
  <c r="E23" i="11"/>
  <c r="F23" i="11" s="1"/>
  <c r="G22" i="11"/>
  <c r="C22" i="3" s="1"/>
  <c r="R15" i="11" l="1"/>
  <c r="S15" i="11" s="1"/>
  <c r="E15" i="3"/>
  <c r="O16" i="11"/>
  <c r="P16" i="11" s="1"/>
  <c r="Q16" i="11" s="1"/>
  <c r="F14" i="3"/>
  <c r="M17" i="11"/>
  <c r="N17" i="11" s="1"/>
  <c r="D17" i="3"/>
  <c r="M18" i="11"/>
  <c r="N18" i="11" s="1"/>
  <c r="D18" i="3"/>
  <c r="H22" i="11"/>
  <c r="I22" i="11" s="1"/>
  <c r="J19" i="11"/>
  <c r="K19" i="11" s="1"/>
  <c r="J20" i="11" s="1"/>
  <c r="V12" i="11"/>
  <c r="G12" i="3" s="1"/>
  <c r="E24" i="11"/>
  <c r="F24" i="11" s="1"/>
  <c r="G23" i="11"/>
  <c r="C23" i="3" s="1"/>
  <c r="M12" i="3" l="1"/>
  <c r="N12" i="3" s="1"/>
  <c r="H15" i="3"/>
  <c r="P12" i="3"/>
  <c r="R16" i="11"/>
  <c r="S16" i="11" s="1"/>
  <c r="E16" i="3"/>
  <c r="F15" i="3"/>
  <c r="O17" i="11"/>
  <c r="P17" i="11" s="1"/>
  <c r="Q17" i="11" s="1"/>
  <c r="H23" i="11"/>
  <c r="I23" i="11" s="1"/>
  <c r="K20" i="11"/>
  <c r="J21" i="11" s="1"/>
  <c r="L19" i="11"/>
  <c r="T13" i="11"/>
  <c r="E25" i="11"/>
  <c r="F25" i="11" s="1"/>
  <c r="G24" i="11"/>
  <c r="C24" i="3" s="1"/>
  <c r="R17" i="11" l="1"/>
  <c r="S17" i="11" s="1"/>
  <c r="E17" i="3"/>
  <c r="F16" i="3"/>
  <c r="O18" i="11"/>
  <c r="P18" i="11" s="1"/>
  <c r="Q18" i="11" s="1"/>
  <c r="M19" i="11"/>
  <c r="N19" i="11" s="1"/>
  <c r="D19" i="3"/>
  <c r="H24" i="11"/>
  <c r="I24" i="11" s="1"/>
  <c r="K21" i="11"/>
  <c r="J22" i="11" s="1"/>
  <c r="L20" i="11"/>
  <c r="U13" i="11"/>
  <c r="V13" i="11" s="1"/>
  <c r="G13" i="3" s="1"/>
  <c r="E26" i="11"/>
  <c r="G25" i="11"/>
  <c r="C25" i="3" s="1"/>
  <c r="H16" i="3" l="1"/>
  <c r="M13" i="3"/>
  <c r="N13" i="3" s="1"/>
  <c r="P13" i="3"/>
  <c r="R18" i="11"/>
  <c r="S18" i="11" s="1"/>
  <c r="E18" i="3"/>
  <c r="F17" i="3"/>
  <c r="M20" i="11"/>
  <c r="N20" i="11" s="1"/>
  <c r="D20" i="3"/>
  <c r="O19" i="11"/>
  <c r="P19" i="11" s="1"/>
  <c r="Q19" i="11" s="1"/>
  <c r="H25" i="11"/>
  <c r="I25" i="11" s="1"/>
  <c r="F26" i="11"/>
  <c r="G26" i="11" s="1"/>
  <c r="C26" i="3" s="1"/>
  <c r="K22" i="11"/>
  <c r="L22" i="11" s="1"/>
  <c r="L21" i="11"/>
  <c r="T14" i="11"/>
  <c r="U14" i="11" s="1"/>
  <c r="V14" i="11" s="1"/>
  <c r="G14" i="3" s="1"/>
  <c r="P14" i="3" l="1"/>
  <c r="M14" i="3"/>
  <c r="N14" i="3" s="1"/>
  <c r="H17" i="3"/>
  <c r="O20" i="11"/>
  <c r="P20" i="11" s="1"/>
  <c r="Q20" i="11" s="1"/>
  <c r="E20" i="3" s="1"/>
  <c r="F20" i="3" s="1"/>
  <c r="F18" i="3"/>
  <c r="R19" i="11"/>
  <c r="S19" i="11" s="1"/>
  <c r="E19" i="3"/>
  <c r="M21" i="11"/>
  <c r="N21" i="11" s="1"/>
  <c r="D21" i="3"/>
  <c r="M22" i="11"/>
  <c r="N22" i="11" s="1"/>
  <c r="D22" i="3"/>
  <c r="H26" i="11"/>
  <c r="I26" i="11" s="1"/>
  <c r="E27" i="11"/>
  <c r="F27" i="11" s="1"/>
  <c r="G27" i="11" s="1"/>
  <c r="C27" i="3" s="1"/>
  <c r="J23" i="11"/>
  <c r="T15" i="11"/>
  <c r="U15" i="11" s="1"/>
  <c r="V15" i="11" s="1"/>
  <c r="G15" i="3" s="1"/>
  <c r="R20" i="11" l="1"/>
  <c r="S20" i="11" s="1"/>
  <c r="O21" i="11"/>
  <c r="P21" i="11" s="1"/>
  <c r="Q21" i="11" s="1"/>
  <c r="E21" i="3" s="1"/>
  <c r="F21" i="3" s="1"/>
  <c r="H18" i="3"/>
  <c r="M15" i="3"/>
  <c r="N15" i="3" s="1"/>
  <c r="P15" i="3"/>
  <c r="R21" i="11"/>
  <c r="S21" i="11" s="1"/>
  <c r="F19" i="3"/>
  <c r="E28" i="11"/>
  <c r="F28" i="11" s="1"/>
  <c r="E29" i="11" s="1"/>
  <c r="H27" i="11"/>
  <c r="I27" i="11" s="1"/>
  <c r="K23" i="11"/>
  <c r="L23" i="11" s="1"/>
  <c r="O22" i="11"/>
  <c r="P22" i="11" s="1"/>
  <c r="Q22" i="11" s="1"/>
  <c r="T16" i="11"/>
  <c r="U16" i="11" s="1"/>
  <c r="V16" i="11" s="1"/>
  <c r="G16" i="3" s="1"/>
  <c r="P16" i="3" l="1"/>
  <c r="M16" i="3"/>
  <c r="N16" i="3" s="1"/>
  <c r="H19" i="3"/>
  <c r="R22" i="11"/>
  <c r="S22" i="11" s="1"/>
  <c r="E22" i="3"/>
  <c r="G28" i="11"/>
  <c r="C28" i="3" s="1"/>
  <c r="M23" i="11"/>
  <c r="N23" i="11" s="1"/>
  <c r="D23" i="3"/>
  <c r="J24" i="11"/>
  <c r="K24" i="11" s="1"/>
  <c r="L24" i="11" s="1"/>
  <c r="F29" i="11"/>
  <c r="G29" i="11" s="1"/>
  <c r="C29" i="3" s="1"/>
  <c r="T17" i="11"/>
  <c r="U17" i="11" s="1"/>
  <c r="H28" i="11" l="1"/>
  <c r="I28" i="11" s="1"/>
  <c r="F22" i="3"/>
  <c r="M24" i="11"/>
  <c r="N24" i="11" s="1"/>
  <c r="D24" i="3"/>
  <c r="O23" i="11"/>
  <c r="P23" i="11" s="1"/>
  <c r="Q23" i="11" s="1"/>
  <c r="E30" i="11"/>
  <c r="F30" i="11" s="1"/>
  <c r="G30" i="11" s="1"/>
  <c r="C30" i="3" s="1"/>
  <c r="H29" i="11"/>
  <c r="I29" i="11" s="1"/>
  <c r="J25" i="11"/>
  <c r="V17" i="11"/>
  <c r="G17" i="3" s="1"/>
  <c r="E31" i="11" l="1"/>
  <c r="F31" i="11" s="1"/>
  <c r="M17" i="3"/>
  <c r="N17" i="3" s="1"/>
  <c r="H20" i="3"/>
  <c r="P17" i="3"/>
  <c r="O24" i="11"/>
  <c r="P24" i="11" s="1"/>
  <c r="Q24" i="11" s="1"/>
  <c r="R23" i="11"/>
  <c r="S23" i="11" s="1"/>
  <c r="E23" i="3"/>
  <c r="H30" i="11"/>
  <c r="I30" i="11" s="1"/>
  <c r="K25" i="11"/>
  <c r="L25" i="11" s="1"/>
  <c r="T18" i="11"/>
  <c r="U18" i="11" s="1"/>
  <c r="E32" i="11"/>
  <c r="F32" i="11" s="1"/>
  <c r="G31" i="11"/>
  <c r="C31" i="3" s="1"/>
  <c r="F23" i="3" l="1"/>
  <c r="R24" i="11"/>
  <c r="S24" i="11" s="1"/>
  <c r="E24" i="3"/>
  <c r="M25" i="11"/>
  <c r="N25" i="11" s="1"/>
  <c r="O25" i="11" s="1"/>
  <c r="P25" i="11" s="1"/>
  <c r="Q25" i="11" s="1"/>
  <c r="D25" i="3"/>
  <c r="H31" i="11"/>
  <c r="I31" i="11" s="1"/>
  <c r="J26" i="11"/>
  <c r="V18" i="11"/>
  <c r="G18" i="3" s="1"/>
  <c r="P18" i="3" s="1"/>
  <c r="E33" i="11"/>
  <c r="F33" i="11" s="1"/>
  <c r="G32" i="11"/>
  <c r="C32" i="3" s="1"/>
  <c r="H21" i="3" l="1"/>
  <c r="M18" i="3"/>
  <c r="N18" i="3" s="1"/>
  <c r="R25" i="11"/>
  <c r="S25" i="11" s="1"/>
  <c r="E25" i="3"/>
  <c r="F25" i="3" s="1"/>
  <c r="F24" i="3"/>
  <c r="H32" i="11"/>
  <c r="I32" i="11" s="1"/>
  <c r="K26" i="11"/>
  <c r="L26" i="11" s="1"/>
  <c r="T19" i="11"/>
  <c r="U19" i="11" s="1"/>
  <c r="E34" i="11"/>
  <c r="F34" i="11" s="1"/>
  <c r="G33" i="11"/>
  <c r="C33" i="3" s="1"/>
  <c r="M26" i="11" l="1"/>
  <c r="N26" i="11" s="1"/>
  <c r="D26" i="3"/>
  <c r="J27" i="11"/>
  <c r="K27" i="11" s="1"/>
  <c r="J28" i="11" s="1"/>
  <c r="H33" i="11"/>
  <c r="I33" i="11" s="1"/>
  <c r="V19" i="11"/>
  <c r="G19" i="3" s="1"/>
  <c r="E35" i="11"/>
  <c r="G34" i="11"/>
  <c r="C34" i="3" s="1"/>
  <c r="M19" i="3" l="1"/>
  <c r="N19" i="3" s="1"/>
  <c r="H22" i="3"/>
  <c r="P19" i="3"/>
  <c r="O26" i="11"/>
  <c r="P26" i="11" s="1"/>
  <c r="Q26" i="11" s="1"/>
  <c r="H34" i="11"/>
  <c r="I34" i="11" s="1"/>
  <c r="F35" i="11"/>
  <c r="G35" i="11" s="1"/>
  <c r="C35" i="3" s="1"/>
  <c r="K28" i="11"/>
  <c r="L28" i="11" s="1"/>
  <c r="L27" i="11"/>
  <c r="T20" i="11"/>
  <c r="U20" i="11" s="1"/>
  <c r="R26" i="11" l="1"/>
  <c r="S26" i="11" s="1"/>
  <c r="E26" i="3"/>
  <c r="M27" i="11"/>
  <c r="N27" i="11" s="1"/>
  <c r="O27" i="11" s="1"/>
  <c r="P27" i="11" s="1"/>
  <c r="Q27" i="11" s="1"/>
  <c r="D27" i="3"/>
  <c r="M28" i="11"/>
  <c r="N28" i="11" s="1"/>
  <c r="D28" i="3"/>
  <c r="H35" i="11"/>
  <c r="I35" i="11" s="1"/>
  <c r="E36" i="11"/>
  <c r="F36" i="11" s="1"/>
  <c r="G36" i="11" s="1"/>
  <c r="C36" i="3" s="1"/>
  <c r="J29" i="11"/>
  <c r="V20" i="11"/>
  <c r="G20" i="3" s="1"/>
  <c r="H23" i="3" l="1"/>
  <c r="M20" i="3"/>
  <c r="N20" i="3" s="1"/>
  <c r="P20" i="3"/>
  <c r="R27" i="11"/>
  <c r="S27" i="11" s="1"/>
  <c r="E27" i="3"/>
  <c r="F27" i="3" s="1"/>
  <c r="F26" i="3"/>
  <c r="E37" i="11"/>
  <c r="F37" i="11" s="1"/>
  <c r="G37" i="11" s="1"/>
  <c r="C37" i="3" s="1"/>
  <c r="H36" i="11"/>
  <c r="I36" i="11" s="1"/>
  <c r="O28" i="11"/>
  <c r="P28" i="11" s="1"/>
  <c r="Q28" i="11" s="1"/>
  <c r="K29" i="11"/>
  <c r="J30" i="11" s="1"/>
  <c r="T21" i="11"/>
  <c r="U21" i="11" s="1"/>
  <c r="E38" i="11" l="1"/>
  <c r="R28" i="11"/>
  <c r="S28" i="11" s="1"/>
  <c r="E28" i="3"/>
  <c r="H37" i="11"/>
  <c r="I37" i="11" s="1"/>
  <c r="F38" i="11"/>
  <c r="G38" i="11" s="1"/>
  <c r="H38" i="11" s="1"/>
  <c r="I38" i="11" s="1"/>
  <c r="L29" i="11"/>
  <c r="K30" i="11"/>
  <c r="J31" i="11" s="1"/>
  <c r="V21" i="11"/>
  <c r="G21" i="3" s="1"/>
  <c r="H24" i="3" l="1"/>
  <c r="M21" i="3"/>
  <c r="N21" i="3" s="1"/>
  <c r="P21" i="3"/>
  <c r="F28" i="3"/>
  <c r="M29" i="11"/>
  <c r="N29" i="11" s="1"/>
  <c r="D29" i="3"/>
  <c r="L30" i="11"/>
  <c r="K31" i="11"/>
  <c r="L31" i="11" s="1"/>
  <c r="T22" i="11"/>
  <c r="U22" i="11" s="1"/>
  <c r="O29" i="11" l="1"/>
  <c r="P29" i="11" s="1"/>
  <c r="Q29" i="11" s="1"/>
  <c r="M30" i="11"/>
  <c r="N30" i="11" s="1"/>
  <c r="D30" i="3"/>
  <c r="M31" i="11"/>
  <c r="N31" i="11" s="1"/>
  <c r="D31" i="3"/>
  <c r="J32" i="11"/>
  <c r="V22" i="11"/>
  <c r="G22" i="3" s="1"/>
  <c r="E2" i="10"/>
  <c r="B17" i="10"/>
  <c r="B28" i="10"/>
  <c r="B14" i="10"/>
  <c r="B16" i="10"/>
  <c r="B54" i="10"/>
  <c r="B27" i="10"/>
  <c r="B48" i="10"/>
  <c r="B25" i="9"/>
  <c r="B44" i="10"/>
  <c r="B63" i="10"/>
  <c r="M22" i="3" l="1"/>
  <c r="N22" i="3" s="1"/>
  <c r="H25" i="3"/>
  <c r="P22" i="3"/>
  <c r="R29" i="11"/>
  <c r="S29" i="11" s="1"/>
  <c r="E29" i="3"/>
  <c r="O30" i="11"/>
  <c r="P30" i="11" s="1"/>
  <c r="Q30" i="11" s="1"/>
  <c r="O31" i="11"/>
  <c r="P31" i="11" s="1"/>
  <c r="Q31" i="11" s="1"/>
  <c r="K32" i="11"/>
  <c r="J33" i="11" s="1"/>
  <c r="T23" i="11"/>
  <c r="U23" i="11" s="1"/>
  <c r="B67" i="10"/>
  <c r="E3" i="10"/>
  <c r="B40" i="10"/>
  <c r="B21" i="10"/>
  <c r="B56" i="10"/>
  <c r="B36" i="10"/>
  <c r="B22" i="10"/>
  <c r="B25" i="10"/>
  <c r="B32" i="10"/>
  <c r="B66" i="10"/>
  <c r="B20" i="10"/>
  <c r="B55" i="10"/>
  <c r="B57" i="10"/>
  <c r="B26" i="10"/>
  <c r="B64" i="10"/>
  <c r="B29" i="10"/>
  <c r="B65" i="10"/>
  <c r="B13" i="10"/>
  <c r="R31" i="11" l="1"/>
  <c r="S31" i="11" s="1"/>
  <c r="E31" i="3"/>
  <c r="R30" i="11"/>
  <c r="S30" i="11" s="1"/>
  <c r="E30" i="3"/>
  <c r="F29" i="3"/>
  <c r="K33" i="11"/>
  <c r="L33" i="11" s="1"/>
  <c r="L32" i="11"/>
  <c r="V23" i="11"/>
  <c r="G23" i="3" s="1"/>
  <c r="B60" i="10"/>
  <c r="B35" i="10"/>
  <c r="B19" i="10"/>
  <c r="B18" i="10" s="1"/>
  <c r="B58" i="10"/>
  <c r="B46" i="10"/>
  <c r="B51" i="10"/>
  <c r="B15" i="10"/>
  <c r="B47" i="10"/>
  <c r="B42" i="10"/>
  <c r="B43" i="10"/>
  <c r="B38" i="10"/>
  <c r="B34" i="10"/>
  <c r="B39" i="10"/>
  <c r="B69" i="10"/>
  <c r="H26" i="3" l="1"/>
  <c r="M23" i="3"/>
  <c r="N23" i="3" s="1"/>
  <c r="P23" i="3"/>
  <c r="F30" i="3"/>
  <c r="F31" i="3"/>
  <c r="M33" i="11"/>
  <c r="N33" i="11" s="1"/>
  <c r="D33" i="3"/>
  <c r="M32" i="11"/>
  <c r="N32" i="11" s="1"/>
  <c r="O32" i="11" s="1"/>
  <c r="P32" i="11" s="1"/>
  <c r="Q32" i="11" s="1"/>
  <c r="D32" i="3"/>
  <c r="J34" i="11"/>
  <c r="K34" i="11" s="1"/>
  <c r="L34" i="11" s="1"/>
  <c r="T24" i="11"/>
  <c r="U24" i="11" s="1"/>
  <c r="B59" i="10"/>
  <c r="B37" i="10"/>
  <c r="B72" i="10"/>
  <c r="B33" i="10"/>
  <c r="B41" i="10"/>
  <c r="B49" i="10"/>
  <c r="B7" i="10" s="1"/>
  <c r="B45" i="10"/>
  <c r="B50" i="10"/>
  <c r="B74" i="10"/>
  <c r="B68" i="10"/>
  <c r="R32" i="11" l="1"/>
  <c r="S32" i="11" s="1"/>
  <c r="E32" i="3"/>
  <c r="M34" i="11"/>
  <c r="N34" i="11" s="1"/>
  <c r="D34" i="3"/>
  <c r="J35" i="11"/>
  <c r="K35" i="11" s="1"/>
  <c r="J36" i="11" s="1"/>
  <c r="O33" i="11"/>
  <c r="P33" i="11" s="1"/>
  <c r="Q33" i="11" s="1"/>
  <c r="V24" i="11"/>
  <c r="G24" i="3" s="1"/>
  <c r="B73" i="10"/>
  <c r="H27" i="3" l="1"/>
  <c r="M24" i="3"/>
  <c r="N24" i="3" s="1"/>
  <c r="P24" i="3"/>
  <c r="R33" i="11"/>
  <c r="S33" i="11" s="1"/>
  <c r="E33" i="3"/>
  <c r="F32" i="3"/>
  <c r="K36" i="11"/>
  <c r="L36" i="11" s="1"/>
  <c r="O34" i="11"/>
  <c r="P34" i="11" s="1"/>
  <c r="Q34" i="11" s="1"/>
  <c r="L35" i="11"/>
  <c r="T25" i="11"/>
  <c r="R34" i="11" l="1"/>
  <c r="S34" i="11" s="1"/>
  <c r="E34" i="3"/>
  <c r="F33" i="3"/>
  <c r="M36" i="11"/>
  <c r="N36" i="11" s="1"/>
  <c r="D36" i="3"/>
  <c r="M35" i="11"/>
  <c r="N35" i="11" s="1"/>
  <c r="O35" i="11" s="1"/>
  <c r="P35" i="11" s="1"/>
  <c r="Q35" i="11" s="1"/>
  <c r="D35" i="3"/>
  <c r="J37" i="11"/>
  <c r="U25" i="11"/>
  <c r="T26" i="11" s="1"/>
  <c r="F34" i="3" l="1"/>
  <c r="R35" i="11"/>
  <c r="S35" i="11" s="1"/>
  <c r="E35" i="3"/>
  <c r="F35" i="3" s="1"/>
  <c r="O36" i="11"/>
  <c r="P36" i="11" s="1"/>
  <c r="Q36" i="11" s="1"/>
  <c r="K37" i="11"/>
  <c r="L37" i="11" s="1"/>
  <c r="V25" i="11"/>
  <c r="G25" i="3" s="1"/>
  <c r="U26" i="11"/>
  <c r="V26" i="11" s="1"/>
  <c r="G26" i="3" s="1"/>
  <c r="H29" i="3" l="1"/>
  <c r="M26" i="3"/>
  <c r="H28" i="3"/>
  <c r="M25" i="3"/>
  <c r="N25" i="3" s="1"/>
  <c r="P25" i="3"/>
  <c r="P26" i="3" s="1"/>
  <c r="R36" i="11"/>
  <c r="S36" i="11" s="1"/>
  <c r="E36" i="3"/>
  <c r="M37" i="11"/>
  <c r="N37" i="11" s="1"/>
  <c r="O37" i="11" s="1"/>
  <c r="P37" i="11" s="1"/>
  <c r="Q37" i="11" s="1"/>
  <c r="D37" i="3"/>
  <c r="J38" i="11"/>
  <c r="K38" i="11" s="1"/>
  <c r="L38" i="11" s="1"/>
  <c r="M38" i="11" s="1"/>
  <c r="T27" i="11"/>
  <c r="U27" i="11" s="1"/>
  <c r="V27" i="11" s="1"/>
  <c r="G27" i="3" s="1"/>
  <c r="M27" i="3" l="1"/>
  <c r="H30" i="3"/>
  <c r="N26" i="3"/>
  <c r="P27" i="3"/>
  <c r="R37" i="11"/>
  <c r="S37" i="11" s="1"/>
  <c r="E37" i="3"/>
  <c r="F36" i="3"/>
  <c r="N38" i="11"/>
  <c r="O38" i="11" s="1"/>
  <c r="P38" i="11" s="1"/>
  <c r="Q38" i="11" s="1"/>
  <c r="R38" i="11" s="1"/>
  <c r="S38" i="11" s="1"/>
  <c r="T28" i="11"/>
  <c r="U28" i="11" s="1"/>
  <c r="N27" i="3" l="1"/>
  <c r="F37" i="3"/>
  <c r="V28" i="11"/>
  <c r="G28" i="3" s="1"/>
  <c r="M28" i="3" l="1"/>
  <c r="N28" i="3" s="1"/>
  <c r="H31" i="3"/>
  <c r="P28" i="3"/>
  <c r="T29" i="11"/>
  <c r="U29" i="11" s="1"/>
  <c r="V29" i="11" l="1"/>
  <c r="G29" i="3" s="1"/>
  <c r="H32" i="3" l="1"/>
  <c r="M29" i="3"/>
  <c r="N29" i="3" s="1"/>
  <c r="P29" i="3"/>
  <c r="T30" i="11"/>
  <c r="U30" i="11" s="1"/>
  <c r="V30" i="11" l="1"/>
  <c r="G30" i="3" s="1"/>
  <c r="M30" i="3" l="1"/>
  <c r="N30" i="3" s="1"/>
  <c r="H33" i="3"/>
  <c r="P30" i="3"/>
  <c r="T31" i="11"/>
  <c r="U31" i="11" l="1"/>
  <c r="V31" i="11" s="1"/>
  <c r="G31" i="3" s="1"/>
  <c r="H34" i="3" l="1"/>
  <c r="M31" i="3"/>
  <c r="N31" i="3" s="1"/>
  <c r="P31" i="3"/>
  <c r="T32" i="11"/>
  <c r="U32" i="11" l="1"/>
  <c r="T33" i="11" s="1"/>
  <c r="U33" i="11" s="1"/>
  <c r="V33" i="11" s="1"/>
  <c r="G33" i="3" s="1"/>
  <c r="H36" i="3" l="1"/>
  <c r="M33" i="3"/>
  <c r="T34" i="11"/>
  <c r="U34" i="11" s="1"/>
  <c r="V34" i="11" s="1"/>
  <c r="G34" i="3" s="1"/>
  <c r="V32" i="11"/>
  <c r="G32" i="3" s="1"/>
  <c r="H37" i="3" l="1"/>
  <c r="M34" i="3"/>
  <c r="M32" i="3"/>
  <c r="N32" i="3" s="1"/>
  <c r="N33" i="3" s="1"/>
  <c r="H35" i="3"/>
  <c r="P32" i="3"/>
  <c r="P33" i="3" s="1"/>
  <c r="P34" i="3" s="1"/>
  <c r="T35" i="11"/>
  <c r="U35" i="11" s="1"/>
  <c r="N34" i="3" l="1"/>
  <c r="V35" i="11"/>
  <c r="G35" i="3" s="1"/>
  <c r="M35" i="3" s="1"/>
  <c r="N35" i="3" l="1"/>
  <c r="P35" i="3"/>
  <c r="T36" i="11"/>
  <c r="U36" i="11" l="1"/>
  <c r="V36" i="11" s="1"/>
  <c r="G36" i="3" s="1"/>
  <c r="M36" i="3" s="1"/>
  <c r="N36" i="3" s="1"/>
  <c r="P36" i="3" l="1"/>
  <c r="T37" i="11"/>
  <c r="U37" i="11" s="1"/>
  <c r="V37" i="11" s="1"/>
  <c r="G37" i="3" s="1"/>
  <c r="M37" i="3" s="1"/>
  <c r="N37" i="3" s="1"/>
  <c r="P37" i="3" l="1"/>
  <c r="T38" i="11"/>
  <c r="U38" i="11" l="1"/>
  <c r="V38" i="11" s="1"/>
</calcChain>
</file>

<file path=xl/sharedStrings.xml><?xml version="1.0" encoding="utf-8"?>
<sst xmlns="http://schemas.openxmlformats.org/spreadsheetml/2006/main" count="243" uniqueCount="208">
  <si>
    <t>Start Date</t>
  </si>
  <si>
    <t>End Date</t>
  </si>
  <si>
    <t>Cost per Exe vs Rent</t>
  </si>
  <si>
    <t>Average Rent</t>
  </si>
  <si>
    <t>Leasing Info</t>
  </si>
  <si>
    <t>Leasing Change</t>
  </si>
  <si>
    <t>Cancels &amp; Denials</t>
  </si>
  <si>
    <t>CD Rate</t>
  </si>
  <si>
    <t>Renewal Notices</t>
  </si>
  <si>
    <t>Renewals</t>
  </si>
  <si>
    <t>Renewal Rate</t>
  </si>
  <si>
    <t>Resident Decisions</t>
  </si>
  <si>
    <t>Vacation Notices</t>
  </si>
  <si>
    <t>Leasing Rate</t>
  </si>
  <si>
    <t>Lease Units</t>
  </si>
  <si>
    <t>Occupancy</t>
  </si>
  <si>
    <t>Move Ins</t>
  </si>
  <si>
    <t>Move Outs</t>
  </si>
  <si>
    <t>Occupancy Rate</t>
  </si>
  <si>
    <t>Occupancy Units</t>
  </si>
  <si>
    <t>Occupiable Units</t>
  </si>
  <si>
    <t>Funnel</t>
  </si>
  <si>
    <t>USV Volume</t>
  </si>
  <si>
    <t>USV Cost</t>
  </si>
  <si>
    <t>USV Conversions</t>
  </si>
  <si>
    <t>USV 4 Week</t>
  </si>
  <si>
    <t>INQ Volume</t>
  </si>
  <si>
    <t>INQ Cost</t>
  </si>
  <si>
    <t>INQ Conversions</t>
  </si>
  <si>
    <t>INQ 4 Week</t>
  </si>
  <si>
    <t>TOU Volume</t>
  </si>
  <si>
    <t>TOU Cost</t>
  </si>
  <si>
    <t>TOU Conversions</t>
  </si>
  <si>
    <t>TOU 4 Week</t>
  </si>
  <si>
    <t>APP Volume</t>
  </si>
  <si>
    <t>APP Cost</t>
  </si>
  <si>
    <t>APP Conversions</t>
  </si>
  <si>
    <t>APP 4 Week</t>
  </si>
  <si>
    <t>EXE Volume</t>
  </si>
  <si>
    <t>EXE Cost</t>
  </si>
  <si>
    <t>USV_EXE Conversions</t>
  </si>
  <si>
    <t>EXE 4 Week</t>
  </si>
  <si>
    <t>Acquisition Leasing Enablement</t>
  </si>
  <si>
    <t>Acquisition Market Intelligence</t>
  </si>
  <si>
    <t>Acquisition Reputation Building</t>
  </si>
  <si>
    <t>Acquisition Total</t>
  </si>
  <si>
    <t>Acquisition ROMI</t>
  </si>
  <si>
    <t>Acquisition Revenue Gain</t>
  </si>
  <si>
    <t>Retention Demand Creation</t>
  </si>
  <si>
    <t>Retention Leasing Enablement</t>
  </si>
  <si>
    <t>Retention Market Intelligence</t>
  </si>
  <si>
    <t>Retention Reputation Building</t>
  </si>
  <si>
    <t>Retention Total</t>
  </si>
  <si>
    <t>Retention ROMI</t>
  </si>
  <si>
    <t>Retention Revenue Gain</t>
  </si>
  <si>
    <t>Total Total</t>
  </si>
  <si>
    <t>Total ROMI</t>
  </si>
  <si>
    <t>Total Revenue Gain</t>
  </si>
  <si>
    <t>Model Name</t>
  </si>
  <si>
    <t>Run Rate Model</t>
  </si>
  <si>
    <t>Model Info</t>
  </si>
  <si>
    <t>Apps</t>
  </si>
  <si>
    <t>EXE</t>
  </si>
  <si>
    <t>C/D</t>
  </si>
  <si>
    <t>NTR</t>
  </si>
  <si>
    <t>NTV</t>
  </si>
  <si>
    <t>INQ</t>
  </si>
  <si>
    <t>TOU</t>
  </si>
  <si>
    <t>INQ &gt; Tour</t>
  </si>
  <si>
    <t>Tour &gt; App</t>
  </si>
  <si>
    <t>App &gt; Exec</t>
  </si>
  <si>
    <t>Total</t>
  </si>
  <si>
    <t>Demand Creation</t>
  </si>
  <si>
    <t>Market Intelligence</t>
  </si>
  <si>
    <t>Acquisition Investment</t>
  </si>
  <si>
    <t>Retention Investment</t>
  </si>
  <si>
    <t>Total Investment</t>
  </si>
  <si>
    <t>Outputs</t>
  </si>
  <si>
    <t>Assumptions</t>
  </si>
  <si>
    <t>Start Leased Units</t>
  </si>
  <si>
    <t>Total Unit Count</t>
  </si>
  <si>
    <t>Target Leased %</t>
  </si>
  <si>
    <t>USV&gt;INQ</t>
  </si>
  <si>
    <t>INQ&gt;TOUR</t>
  </si>
  <si>
    <t>TOUR&gt;APP</t>
  </si>
  <si>
    <t>APP&gt;EXEC</t>
  </si>
  <si>
    <t>RENEWAL</t>
  </si>
  <si>
    <t>USVs</t>
  </si>
  <si>
    <t>INQs</t>
  </si>
  <si>
    <t xml:space="preserve">Move Outs </t>
  </si>
  <si>
    <t>Lease Up %</t>
  </si>
  <si>
    <t>Occupied Units</t>
  </si>
  <si>
    <t>Occupancy Rate %</t>
  </si>
  <si>
    <t>Week Start</t>
  </si>
  <si>
    <t>Initial</t>
  </si>
  <si>
    <t>Model</t>
  </si>
  <si>
    <t>Start Occupied Units</t>
  </si>
  <si>
    <t>Leased Units EOW</t>
  </si>
  <si>
    <t>Weekly Delta Leased Units</t>
  </si>
  <si>
    <t>Baseline</t>
  </si>
  <si>
    <t>USV</t>
  </si>
  <si>
    <t>Weekly USVs</t>
  </si>
  <si>
    <t>Model End Row</t>
  </si>
  <si>
    <t>Count of Weeks</t>
  </si>
  <si>
    <t>Notice to Vacate</t>
  </si>
  <si>
    <t>Notice to Renew</t>
  </si>
  <si>
    <t>spreadsheet_kind</t>
  </si>
  <si>
    <t>spreadsheet_version</t>
  </si>
  <si>
    <t>LEASING</t>
  </si>
  <si>
    <t>OCCUPANCY</t>
  </si>
  <si>
    <t>FUNNEL</t>
  </si>
  <si>
    <t>ACQ INVESTMENT</t>
  </si>
  <si>
    <t>RET INVESTMENT</t>
  </si>
  <si>
    <t>Leased units @ start (optional)</t>
  </si>
  <si>
    <t>APPs</t>
  </si>
  <si>
    <t>EXEs</t>
  </si>
  <si>
    <t>Ended</t>
  </si>
  <si>
    <t>CDs</t>
  </si>
  <si>
    <t>Due To Expire</t>
  </si>
  <si>
    <t>Notices: Renewals</t>
  </si>
  <si>
    <t>Notices: Vacate</t>
  </si>
  <si>
    <t>Occupied units @ start (opt)</t>
  </si>
  <si>
    <t>Occupiable units (opt)</t>
  </si>
  <si>
    <t>TOUs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</si>
  <si>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</si>
  <si>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</si>
  <si>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</si>
  <si>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</si>
  <si>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</si>
  <si>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</si>
  <si>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</si>
  <si>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</si>
  <si>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USV &gt; INQ</t>
  </si>
  <si>
    <t>CONVERSION RATES</t>
  </si>
  <si>
    <t>Start</t>
  </si>
  <si>
    <t>End</t>
  </si>
  <si>
    <t>Tour</t>
  </si>
  <si>
    <t>App</t>
  </si>
  <si>
    <t>Exe</t>
  </si>
  <si>
    <t>FUNNEL METRICS</t>
  </si>
  <si>
    <t>Retention</t>
  </si>
  <si>
    <t>Reputation Building</t>
  </si>
  <si>
    <t>Leasing Enablement</t>
  </si>
  <si>
    <t>All</t>
  </si>
  <si>
    <t>Acquisition</t>
  </si>
  <si>
    <t>Week Count</t>
  </si>
  <si>
    <t>Baseline Row End</t>
  </si>
  <si>
    <t>Weekly Spend</t>
  </si>
  <si>
    <t>Average</t>
  </si>
  <si>
    <t>Baseline Weeks</t>
  </si>
  <si>
    <t>N/A</t>
  </si>
  <si>
    <t>Conversion Ratios</t>
  </si>
  <si>
    <t>Calculated Values</t>
  </si>
  <si>
    <t>RENEWAL METRICS</t>
  </si>
  <si>
    <t>Renewal %</t>
  </si>
  <si>
    <t>Override Values</t>
  </si>
  <si>
    <t>Weekly Move Outs</t>
  </si>
  <si>
    <t>AQC Reputation Building</t>
  </si>
  <si>
    <t>AQC Demand Creation</t>
  </si>
  <si>
    <t>AQC Leasing Enablement</t>
  </si>
  <si>
    <t>AQC Market Intelligence</t>
  </si>
  <si>
    <t>Ret Reputation Building</t>
  </si>
  <si>
    <t>Ret Demand Creation</t>
  </si>
  <si>
    <t>Ret Leasing Enablement</t>
  </si>
  <si>
    <t>Ret Market Intelligence</t>
  </si>
  <si>
    <t>Quick References</t>
  </si>
  <si>
    <t>Model Last Row</t>
  </si>
  <si>
    <t>This is a big equation to search for the first reference over the target lease %</t>
  </si>
  <si>
    <t># of Weeks</t>
  </si>
  <si>
    <t>USV Col</t>
  </si>
  <si>
    <t>B</t>
  </si>
  <si>
    <t>INQ Col</t>
  </si>
  <si>
    <t>C</t>
  </si>
  <si>
    <t>TOU Col</t>
  </si>
  <si>
    <t>D</t>
  </si>
  <si>
    <t>APP Col</t>
  </si>
  <si>
    <t>E</t>
  </si>
  <si>
    <t>Exe Col</t>
  </si>
  <si>
    <t>G</t>
  </si>
  <si>
    <t>T</t>
  </si>
  <si>
    <t>U</t>
  </si>
  <si>
    <t>V</t>
  </si>
  <si>
    <t>S</t>
  </si>
  <si>
    <t>W</t>
  </si>
  <si>
    <t>X</t>
  </si>
  <si>
    <t>Y</t>
  </si>
  <si>
    <t>Z</t>
  </si>
  <si>
    <t>Total Units</t>
  </si>
  <si>
    <t>Lowest Rent</t>
  </si>
  <si>
    <t>model</t>
  </si>
  <si>
    <t>Acquisition Demand Creation</t>
  </si>
  <si>
    <t>Raw INQs</t>
  </si>
  <si>
    <t>Overflow INQs</t>
  </si>
  <si>
    <t>Floor INQs</t>
  </si>
  <si>
    <t>Raw TOU</t>
  </si>
  <si>
    <t>Floor TOU</t>
  </si>
  <si>
    <t>Overflow TOU</t>
  </si>
  <si>
    <t>TOU Deduction</t>
  </si>
  <si>
    <t>INQ Deduction</t>
  </si>
  <si>
    <t>Raw APP</t>
  </si>
  <si>
    <t>Floor APP</t>
  </si>
  <si>
    <t>Overflow APP</t>
  </si>
  <si>
    <t>APP Deduction</t>
  </si>
  <si>
    <t>APP</t>
  </si>
  <si>
    <t>Raw EXE</t>
  </si>
  <si>
    <t>Floor EXE</t>
  </si>
  <si>
    <t>Overflow EXE</t>
  </si>
  <si>
    <t>EXE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</si>
</sst>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&quot;$&quot;#,##0.00"/>
    <numFmt numFmtId="169" formatCode="0.000"/>
    <numFmt numFmtId="173" formatCode="0.00000000"/>
    <numFmt numFmtId="174" formatCode="0.0000000"/>
    <numFmt numFmtId="175" formatCode="0.00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0" fontId="0" fillId="0" borderId="4" xfId="0" applyBorder="1"/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1" xfId="3"/>
    <xf numFmtId="164" fontId="2" fillId="0" borderId="1" xfId="3" applyNumberFormat="1"/>
    <xf numFmtId="14" fontId="3" fillId="2" borderId="0" xfId="4" applyNumberFormat="1"/>
    <xf numFmtId="0" fontId="3" fillId="2" borderId="0" xfId="4"/>
    <xf numFmtId="1" fontId="6" fillId="12" borderId="0" xfId="14" applyNumberFormat="1"/>
    <xf numFmtId="6" fontId="3" fillId="2" borderId="0" xfId="4" applyNumberFormat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9" fontId="0" fillId="0" borderId="5" xfId="2" applyFont="1" applyBorder="1" applyAlignment="1">
      <alignment horizontal="right"/>
    </xf>
    <xf numFmtId="6" fontId="0" fillId="0" borderId="5" xfId="1" applyNumberFormat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44" fontId="0" fillId="0" borderId="5" xfId="0" applyNumberFormat="1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44" fontId="0" fillId="0" borderId="7" xfId="0" applyNumberFormat="1" applyBorder="1" applyAlignment="1">
      <alignment horizontal="right"/>
    </xf>
    <xf numFmtId="165" fontId="0" fillId="0" borderId="5" xfId="2" applyNumberFormat="1" applyFont="1" applyBorder="1" applyAlignment="1">
      <alignment horizontal="right"/>
    </xf>
    <xf numFmtId="14" fontId="9" fillId="0" borderId="0" xfId="0" applyNumberFormat="1" applyFont="1"/>
    <xf numFmtId="166" fontId="9" fillId="15" borderId="4" xfId="16" applyNumberFormat="1" applyFont="1" applyFill="1" applyBorder="1"/>
    <xf numFmtId="166" fontId="9" fillId="15" borderId="0" xfId="16" applyNumberFormat="1" applyFont="1" applyFill="1"/>
    <xf numFmtId="166" fontId="9" fillId="16" borderId="4" xfId="16" applyNumberFormat="1" applyFont="1" applyFill="1" applyBorder="1"/>
    <xf numFmtId="166" fontId="9" fillId="16" borderId="0" xfId="16" applyNumberFormat="1" applyFont="1" applyFill="1"/>
    <xf numFmtId="166" fontId="9" fillId="17" borderId="4" xfId="16" applyNumberFormat="1" applyFont="1" applyFill="1" applyBorder="1"/>
    <xf numFmtId="166" fontId="9" fillId="17" borderId="0" xfId="16" applyNumberFormat="1" applyFont="1" applyFill="1"/>
    <xf numFmtId="167" fontId="9" fillId="18" borderId="4" xfId="0" applyNumberFormat="1" applyFont="1" applyFill="1" applyBorder="1"/>
    <xf numFmtId="167" fontId="9" fillId="18" borderId="0" xfId="0" applyNumberFormat="1" applyFont="1" applyFill="1"/>
    <xf numFmtId="167" fontId="9" fillId="19" borderId="4" xfId="0" applyNumberFormat="1" applyFont="1" applyFill="1" applyBorder="1"/>
    <xf numFmtId="167" fontId="9" fillId="19" borderId="0" xfId="0" applyNumberFormat="1" applyFont="1" applyFill="1"/>
    <xf numFmtId="14" fontId="9" fillId="20" borderId="0" xfId="0" applyNumberFormat="1" applyFont="1" applyFill="1"/>
    <xf numFmtId="166" fontId="9" fillId="20" borderId="4" xfId="16" applyNumberFormat="1" applyFont="1" applyFill="1" applyBorder="1"/>
    <xf numFmtId="166" fontId="9" fillId="20" borderId="0" xfId="16" applyNumberFormat="1" applyFont="1" applyFill="1"/>
    <xf numFmtId="167" fontId="9" fillId="20" borderId="4" xfId="0" applyNumberFormat="1" applyFont="1" applyFill="1" applyBorder="1"/>
    <xf numFmtId="167" fontId="9" fillId="20" borderId="0" xfId="0" applyNumberFormat="1" applyFont="1" applyFill="1"/>
    <xf numFmtId="14" fontId="0" fillId="0" borderId="0" xfId="0" applyNumberFormat="1"/>
    <xf numFmtId="0" fontId="4" fillId="11" borderId="0" xfId="13"/>
    <xf numFmtId="0" fontId="1" fillId="14" borderId="0" xfId="17"/>
    <xf numFmtId="0" fontId="4" fillId="8" borderId="0" xfId="10"/>
    <xf numFmtId="0" fontId="0" fillId="14" borderId="0" xfId="17" applyFont="1"/>
    <xf numFmtId="0" fontId="4" fillId="5" borderId="0" xfId="7"/>
    <xf numFmtId="0" fontId="8" fillId="5" borderId="0" xfId="7" applyFont="1"/>
    <xf numFmtId="0" fontId="4" fillId="7" borderId="0" xfId="9"/>
    <xf numFmtId="0" fontId="0" fillId="0" borderId="0" xfId="0" applyAlignment="1"/>
    <xf numFmtId="0" fontId="1" fillId="14" borderId="0" xfId="17" applyAlignment="1">
      <alignment horizontal="center"/>
    </xf>
    <xf numFmtId="0" fontId="4" fillId="8" borderId="0" xfId="10" applyAlignment="1">
      <alignment horizontal="center"/>
    </xf>
    <xf numFmtId="0" fontId="4" fillId="5" borderId="0" xfId="7" applyAlignment="1">
      <alignment horizontal="right"/>
    </xf>
    <xf numFmtId="0" fontId="5" fillId="4" borderId="0" xfId="6" applyFont="1" applyBorder="1" applyAlignment="1"/>
    <xf numFmtId="0" fontId="1" fillId="14" borderId="0" xfId="17" applyNumberFormat="1"/>
    <xf numFmtId="0" fontId="0" fillId="0" borderId="0" xfId="0" applyNumberFormat="1"/>
    <xf numFmtId="0" fontId="0" fillId="0" borderId="0" xfId="2" applyNumberFormat="1" applyFont="1"/>
    <xf numFmtId="1" fontId="4" fillId="5" borderId="0" xfId="7" applyNumberFormat="1"/>
    <xf numFmtId="9" fontId="4" fillId="5" borderId="0" xfId="7" applyNumberFormat="1"/>
    <xf numFmtId="9" fontId="4" fillId="5" borderId="0" xfId="7" applyNumberFormat="1" applyAlignment="1">
      <alignment horizontal="right"/>
    </xf>
    <xf numFmtId="164" fontId="3" fillId="2" borderId="0" xfId="4" applyNumberFormat="1"/>
    <xf numFmtId="44" fontId="0" fillId="0" borderId="0" xfId="0" applyNumberFormat="1"/>
    <xf numFmtId="1" fontId="7" fillId="13" borderId="0" xfId="15" applyNumberFormat="1"/>
    <xf numFmtId="9" fontId="3" fillId="2" borderId="0" xfId="2" applyFont="1" applyFill="1"/>
    <xf numFmtId="0" fontId="6" fillId="12" borderId="0" xfId="14"/>
    <xf numFmtId="1" fontId="0" fillId="0" borderId="5" xfId="1" applyNumberFormat="1" applyFont="1" applyBorder="1" applyAlignment="1">
      <alignment horizontal="right"/>
    </xf>
    <xf numFmtId="0" fontId="4" fillId="9" borderId="0" xfId="11" applyAlignment="1">
      <alignment horizontal="center"/>
    </xf>
    <xf numFmtId="0" fontId="4" fillId="3" borderId="0" xfId="5" applyAlignment="1">
      <alignment horizontal="center"/>
    </xf>
    <xf numFmtId="0" fontId="4" fillId="5" borderId="0" xfId="7" applyAlignment="1">
      <alignment horizontal="center"/>
    </xf>
    <xf numFmtId="0" fontId="5" fillId="4" borderId="0" xfId="6" applyFont="1" applyBorder="1" applyAlignment="1">
      <alignment horizontal="center"/>
    </xf>
    <xf numFmtId="0" fontId="5" fillId="4" borderId="0" xfId="6" applyFont="1" applyAlignment="1">
      <alignment horizontal="center"/>
    </xf>
    <xf numFmtId="0" fontId="1" fillId="10" borderId="4" xfId="12" applyBorder="1" applyAlignment="1">
      <alignment horizontal="center"/>
    </xf>
    <xf numFmtId="0" fontId="1" fillId="10" borderId="5" xfId="12" applyBorder="1" applyAlignment="1">
      <alignment horizontal="center"/>
    </xf>
    <xf numFmtId="0" fontId="1" fillId="6" borderId="4" xfId="8" applyBorder="1" applyAlignment="1">
      <alignment horizontal="center"/>
    </xf>
    <xf numFmtId="0" fontId="1" fillId="6" borderId="5" xfId="8" applyBorder="1" applyAlignment="1">
      <alignment horizontal="center"/>
    </xf>
    <xf numFmtId="0" fontId="5" fillId="4" borderId="2" xfId="6" applyFont="1" applyBorder="1" applyAlignment="1">
      <alignment horizontal="center"/>
    </xf>
    <xf numFmtId="0" fontId="5" fillId="4" borderId="3" xfId="6" applyFont="1" applyBorder="1" applyAlignment="1">
      <alignment horizontal="center"/>
    </xf>
    <xf numFmtId="0" fontId="4" fillId="9" borderId="4" xfId="11" applyBorder="1" applyAlignment="1">
      <alignment horizontal="center"/>
    </xf>
    <xf numFmtId="0" fontId="4" fillId="9" borderId="5" xfId="11" applyBorder="1" applyAlignment="1">
      <alignment horizontal="center"/>
    </xf>
    <xf numFmtId="0" fontId="4" fillId="8" borderId="4" xfId="10" applyBorder="1" applyAlignment="1">
      <alignment horizontal="center"/>
    </xf>
    <xf numFmtId="0" fontId="4" fillId="8" borderId="5" xfId="10" applyBorder="1" applyAlignment="1">
      <alignment horizontal="center"/>
    </xf>
    <xf numFmtId="0" fontId="4" fillId="3" borderId="4" xfId="5" applyBorder="1" applyAlignment="1">
      <alignment horizontal="center"/>
    </xf>
    <xf numFmtId="0" fontId="4" fillId="3" borderId="5" xfId="5" applyBorder="1" applyAlignment="1">
      <alignment horizontal="center"/>
    </xf>
    <xf numFmtId="0" fontId="4" fillId="5" borderId="4" xfId="7" applyBorder="1" applyAlignment="1">
      <alignment horizontal="center"/>
    </xf>
    <xf numFmtId="0" fontId="4" fillId="5" borderId="5" xfId="7" applyBorder="1" applyAlignment="1">
      <alignment horizontal="center"/>
    </xf>
    <xf numFmtId="0" fontId="4" fillId="7" borderId="4" xfId="9" applyBorder="1" applyAlignment="1">
      <alignment horizontal="center"/>
    </xf>
    <xf numFmtId="0" fontId="4" fillId="7" borderId="5" xfId="9" applyBorder="1" applyAlignment="1">
      <alignment horizontal="center"/>
    </xf>
    <xf numFmtId="2" fontId="0" fillId="0" borderId="0" xfId="0" applyNumberFormat="1"/>
    <xf numFmtId="169" fontId="0" fillId="0" borderId="0" xfId="0" applyNumberFormat="1"/>
    <xf numFmtId="0" fontId="2" fillId="0" borderId="0" xfId="3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</cellXfs>
  <cellStyles count="18">
    <cellStyle name="40% - Accent3" xfId="17" builtinId="39"/>
    <cellStyle name="60% - Accent1" xfId="6" builtinId="32"/>
    <cellStyle name="60% - Accent2" xfId="8" builtinId="36"/>
    <cellStyle name="60% - Accent5" xfId="12" builtinId="48"/>
    <cellStyle name="Accent1" xfId="5" builtinId="29"/>
    <cellStyle name="Accent2" xfId="7" builtinId="33"/>
    <cellStyle name="Accent3" xfId="9" builtinId="37"/>
    <cellStyle name="Accent4" xfId="10" builtinId="41"/>
    <cellStyle name="Accent5" xfId="11" builtinId="45"/>
    <cellStyle name="Accent6" xfId="13" builtinId="49"/>
    <cellStyle name="Bad" xfId="14" builtinId="27"/>
    <cellStyle name="Comma" xfId="16" builtinId="3"/>
    <cellStyle name="Currency" xfId="1" builtinId="4"/>
    <cellStyle name="Good" xfId="4" builtinId="26"/>
    <cellStyle name="Heading 3" xfId="3" builtinId="18"/>
    <cellStyle name="Neutral" xfId="1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EBCA-4192-7E48-925A-4B1A482CF3C5}">
  <dimension ref="A1:Z211"/>
  <sheetViews>
    <sheetView topLeftCell="L1" zoomScaleNormal="100" workbookViewId="0">
      <selection activeCell="W10" sqref="W10"/>
    </sheetView>
  </sheetViews>
  <sheetFormatPr baseColWidth="10" defaultRowHeight="16" x14ac:dyDescent="0.2"/>
  <cols>
    <col min="3" max="3" width="28.6640625" customWidth="1"/>
    <col min="8" max="8" width="14.1640625" customWidth="1"/>
    <col min="10" max="10" width="16.6640625" customWidth="1"/>
    <col min="11" max="11" width="15.33203125" customWidth="1"/>
    <col min="12" max="12" width="25.6640625" customWidth="1"/>
    <col min="13" max="13" width="20.5" customWidth="1"/>
    <col min="19" max="19" width="14.6640625" customWidth="1"/>
    <col min="20" max="20" width="13" customWidth="1"/>
    <col min="21" max="21" width="12.83203125" customWidth="1"/>
    <col min="22" max="22" width="11.83203125" customWidth="1"/>
    <col min="23" max="23" width="14.6640625" customWidth="1"/>
    <col min="24" max="24" width="12.33203125" customWidth="1"/>
    <col min="25" max="25" width="11.6640625" customWidth="1"/>
  </cols>
  <sheetData>
    <row r="1" spans="1:26" x14ac:dyDescent="0.2">
      <c r="A1" s="28"/>
      <c r="B1" s="28"/>
      <c r="C1" s="29" t="s">
        <v>108</v>
      </c>
      <c r="D1" s="30"/>
      <c r="E1" s="30"/>
      <c r="F1" s="30"/>
      <c r="G1" s="30"/>
      <c r="H1" s="30"/>
      <c r="I1" s="30"/>
      <c r="J1" s="30"/>
      <c r="K1" s="30"/>
      <c r="L1" s="31" t="s">
        <v>109</v>
      </c>
      <c r="M1" s="32"/>
      <c r="N1" s="32"/>
      <c r="O1" s="32"/>
      <c r="P1" s="33" t="s">
        <v>110</v>
      </c>
      <c r="Q1" s="34"/>
      <c r="R1" s="34"/>
      <c r="S1" s="35" t="s">
        <v>111</v>
      </c>
      <c r="T1" s="36"/>
      <c r="U1" s="36"/>
      <c r="V1" s="36"/>
      <c r="W1" s="37" t="s">
        <v>112</v>
      </c>
      <c r="X1" s="38"/>
      <c r="Y1" s="38"/>
      <c r="Z1" s="38"/>
    </row>
    <row r="2" spans="1:26" x14ac:dyDescent="0.2">
      <c r="A2" s="39" t="s">
        <v>0</v>
      </c>
      <c r="B2" s="39" t="s">
        <v>1</v>
      </c>
      <c r="C2" s="40" t="s">
        <v>113</v>
      </c>
      <c r="D2" s="41" t="s">
        <v>114</v>
      </c>
      <c r="E2" s="41" t="s">
        <v>115</v>
      </c>
      <c r="F2" s="41" t="s">
        <v>116</v>
      </c>
      <c r="G2" s="41" t="s">
        <v>117</v>
      </c>
      <c r="H2" s="41" t="s">
        <v>118</v>
      </c>
      <c r="I2" s="41" t="s">
        <v>9</v>
      </c>
      <c r="J2" s="41" t="s">
        <v>119</v>
      </c>
      <c r="K2" s="41" t="s">
        <v>120</v>
      </c>
      <c r="L2" s="40" t="s">
        <v>121</v>
      </c>
      <c r="M2" s="41" t="s">
        <v>122</v>
      </c>
      <c r="N2" s="41" t="s">
        <v>16</v>
      </c>
      <c r="O2" s="41" t="s">
        <v>17</v>
      </c>
      <c r="P2" s="40" t="s">
        <v>87</v>
      </c>
      <c r="Q2" s="41" t="s">
        <v>88</v>
      </c>
      <c r="R2" s="41" t="s">
        <v>123</v>
      </c>
      <c r="S2" s="42" t="s">
        <v>124</v>
      </c>
      <c r="T2" s="43" t="s">
        <v>125</v>
      </c>
      <c r="U2" s="43" t="s">
        <v>126</v>
      </c>
      <c r="V2" s="43" t="s">
        <v>127</v>
      </c>
      <c r="W2" s="42" t="s">
        <v>128</v>
      </c>
      <c r="X2" s="43" t="s">
        <v>129</v>
      </c>
      <c r="Y2" s="43" t="s">
        <v>130</v>
      </c>
      <c r="Z2" s="43" t="s">
        <v>131</v>
      </c>
    </row>
    <row r="3" spans="1:26" x14ac:dyDescent="0.2">
      <c r="A3" s="44">
        <v>0</v>
      </c>
      <c r="B3" s="44">
        <v>1</v>
      </c>
      <c r="C3">
        <v>100</v>
      </c>
      <c r="D3">
        <v>20</v>
      </c>
      <c r="E3">
        <v>15</v>
      </c>
      <c r="F3">
        <v>2</v>
      </c>
      <c r="G3">
        <v>1</v>
      </c>
      <c r="H3">
        <v>5</v>
      </c>
      <c r="I3">
        <v>3</v>
      </c>
      <c r="J3">
        <v>2</v>
      </c>
      <c r="K3">
        <v>1</v>
      </c>
      <c r="L3">
        <v>99</v>
      </c>
      <c r="M3">
        <v>120</v>
      </c>
      <c r="N3">
        <v>2</v>
      </c>
      <c r="O3">
        <v>5</v>
      </c>
      <c r="P3">
        <v>1000</v>
      </c>
      <c r="Q3">
        <v>51</v>
      </c>
      <c r="R3">
        <v>30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</row>
    <row r="4" spans="1:26" x14ac:dyDescent="0.2">
      <c r="A4" s="44">
        <v>0</v>
      </c>
      <c r="B4" s="44">
        <v>1</v>
      </c>
      <c r="C4">
        <v>0</v>
      </c>
      <c r="D4">
        <v>20</v>
      </c>
      <c r="E4">
        <v>15</v>
      </c>
      <c r="F4">
        <v>2</v>
      </c>
      <c r="G4">
        <v>1</v>
      </c>
      <c r="H4">
        <v>5</v>
      </c>
      <c r="I4">
        <v>3</v>
      </c>
      <c r="J4">
        <v>2</v>
      </c>
      <c r="K4">
        <v>1</v>
      </c>
      <c r="L4">
        <v>99</v>
      </c>
      <c r="M4">
        <v>120</v>
      </c>
      <c r="N4">
        <v>2</v>
      </c>
      <c r="O4">
        <v>5</v>
      </c>
      <c r="P4">
        <v>1000</v>
      </c>
      <c r="Q4">
        <v>51</v>
      </c>
      <c r="R4">
        <v>30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</row>
    <row r="5" spans="1:26" x14ac:dyDescent="0.2">
      <c r="A5" s="44">
        <v>0</v>
      </c>
      <c r="B5" s="44">
        <v>1</v>
      </c>
      <c r="C5">
        <v>0</v>
      </c>
      <c r="D5">
        <v>20</v>
      </c>
      <c r="E5">
        <v>15</v>
      </c>
      <c r="F5">
        <v>2</v>
      </c>
      <c r="G5">
        <v>1</v>
      </c>
      <c r="H5">
        <v>5</v>
      </c>
      <c r="I5">
        <v>3</v>
      </c>
      <c r="J5">
        <v>2</v>
      </c>
      <c r="K5">
        <v>1</v>
      </c>
      <c r="L5">
        <v>99</v>
      </c>
      <c r="M5">
        <v>120</v>
      </c>
      <c r="N5">
        <v>2</v>
      </c>
      <c r="O5">
        <v>5</v>
      </c>
      <c r="P5">
        <v>1000</v>
      </c>
      <c r="Q5">
        <v>51</v>
      </c>
      <c r="R5">
        <v>30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</row>
    <row r="6" spans="1:26" x14ac:dyDescent="0.2">
      <c r="A6" s="44">
        <v>0</v>
      </c>
      <c r="B6" s="44">
        <v>1</v>
      </c>
      <c r="C6">
        <v>0</v>
      </c>
      <c r="D6">
        <v>20</v>
      </c>
      <c r="E6">
        <v>15</v>
      </c>
      <c r="F6">
        <v>2</v>
      </c>
      <c r="G6">
        <v>1</v>
      </c>
      <c r="H6">
        <v>5</v>
      </c>
      <c r="I6">
        <v>3</v>
      </c>
      <c r="J6">
        <v>2</v>
      </c>
      <c r="K6">
        <v>1</v>
      </c>
      <c r="L6">
        <v>99</v>
      </c>
      <c r="M6">
        <v>120</v>
      </c>
      <c r="N6">
        <v>2</v>
      </c>
      <c r="O6">
        <v>5</v>
      </c>
      <c r="P6">
        <v>1000</v>
      </c>
      <c r="Q6">
        <v>51</v>
      </c>
      <c r="R6">
        <v>30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</row>
    <row r="7" spans="1:26" x14ac:dyDescent="0.2">
      <c r="A7" s="44">
        <v>0</v>
      </c>
      <c r="B7" s="44">
        <v>1</v>
      </c>
      <c r="C7">
        <v>0</v>
      </c>
      <c r="D7">
        <v>20</v>
      </c>
      <c r="E7">
        <v>15</v>
      </c>
      <c r="F7">
        <v>2</v>
      </c>
      <c r="G7">
        <v>1</v>
      </c>
      <c r="H7">
        <v>5</v>
      </c>
      <c r="I7">
        <v>3</v>
      </c>
      <c r="J7">
        <v>2</v>
      </c>
      <c r="K7">
        <v>1</v>
      </c>
      <c r="L7">
        <v>99</v>
      </c>
      <c r="M7">
        <v>120</v>
      </c>
      <c r="N7">
        <v>2</v>
      </c>
      <c r="O7">
        <v>5</v>
      </c>
      <c r="P7">
        <v>1000</v>
      </c>
      <c r="Q7">
        <v>51</v>
      </c>
      <c r="R7">
        <v>30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</row>
    <row r="8" spans="1:26" x14ac:dyDescent="0.2">
      <c r="A8" s="44">
        <v>0</v>
      </c>
      <c r="B8" s="44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 s="44">
        <v>0</v>
      </c>
      <c r="B9" s="44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s="44">
        <v>0</v>
      </c>
      <c r="B10" s="44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s="44">
        <v>0</v>
      </c>
      <c r="B11" s="44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s="44">
        <v>0</v>
      </c>
      <c r="B12" s="44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s="44">
        <v>0</v>
      </c>
      <c r="B13" s="44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 s="44">
        <v>0</v>
      </c>
      <c r="B14" s="4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 s="44">
        <v>0</v>
      </c>
      <c r="B15" s="44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 s="44">
        <v>0</v>
      </c>
      <c r="B16" s="44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44">
        <v>0</v>
      </c>
      <c r="B17" s="44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44">
        <v>0</v>
      </c>
      <c r="B18" s="44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 s="44">
        <v>0</v>
      </c>
      <c r="B19" s="44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 s="44">
        <v>0</v>
      </c>
      <c r="B20" s="44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s="44">
        <v>0</v>
      </c>
      <c r="B21" s="44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s="44">
        <v>0</v>
      </c>
      <c r="B22" s="44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 s="44">
        <v>0</v>
      </c>
      <c r="B23" s="44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s="44">
        <v>0</v>
      </c>
      <c r="B24" s="4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s="44">
        <v>0</v>
      </c>
      <c r="B25" s="44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s="44">
        <v>0</v>
      </c>
      <c r="B26" s="44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 s="44">
        <v>0</v>
      </c>
      <c r="B27" s="44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 s="44">
        <v>0</v>
      </c>
      <c r="B28" s="44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 s="44">
        <v>0</v>
      </c>
      <c r="B29" s="44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 s="44">
        <v>0</v>
      </c>
      <c r="B30" s="44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 s="44">
        <v>0</v>
      </c>
      <c r="B31" s="44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 s="44">
        <v>0</v>
      </c>
      <c r="B32" s="44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">
      <c r="A33" s="44">
        <v>0</v>
      </c>
      <c r="B33" s="44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 s="44">
        <v>0</v>
      </c>
      <c r="B34" s="4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 s="44">
        <v>0</v>
      </c>
      <c r="B35" s="44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 s="44">
        <v>0</v>
      </c>
      <c r="B36" s="44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 s="44">
        <v>0</v>
      </c>
      <c r="B37" s="44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 s="44">
        <v>0</v>
      </c>
      <c r="B38" s="44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">
      <c r="A39" s="44">
        <v>0</v>
      </c>
      <c r="B39" s="44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">
      <c r="A40" s="44">
        <v>0</v>
      </c>
      <c r="B40" s="44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">
      <c r="A41" s="44">
        <v>0</v>
      </c>
      <c r="B41" s="44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">
      <c r="A42" s="44">
        <v>0</v>
      </c>
      <c r="B42" s="44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 s="44">
        <v>0</v>
      </c>
      <c r="B43" s="44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">
      <c r="A44" s="44">
        <v>0</v>
      </c>
      <c r="B44" s="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">
      <c r="A45" s="44">
        <v>0</v>
      </c>
      <c r="B45" s="44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">
      <c r="A46" s="44">
        <v>0</v>
      </c>
      <c r="B46" s="44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 s="44">
        <v>0</v>
      </c>
      <c r="B47" s="44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 s="44">
        <v>0</v>
      </c>
      <c r="B48" s="44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 s="44">
        <v>0</v>
      </c>
      <c r="B49" s="44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">
      <c r="A50" s="44">
        <v>0</v>
      </c>
      <c r="B50" s="44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">
      <c r="A51" s="44">
        <v>0</v>
      </c>
      <c r="B51" s="44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s="44">
        <v>0</v>
      </c>
      <c r="B52" s="44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44">
        <v>0</v>
      </c>
      <c r="B53" s="44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44">
        <v>0</v>
      </c>
      <c r="B54" s="4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44">
        <v>0</v>
      </c>
      <c r="B55" s="44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44">
        <v>0</v>
      </c>
      <c r="B56" s="44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44">
        <v>0</v>
      </c>
      <c r="B57" s="44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44">
        <v>0</v>
      </c>
      <c r="B58" s="44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44">
        <v>0</v>
      </c>
      <c r="B59" s="44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44">
        <v>0</v>
      </c>
      <c r="B60" s="44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44">
        <v>0</v>
      </c>
      <c r="B61" s="44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44">
        <v>0</v>
      </c>
      <c r="B62" s="44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44">
        <v>0</v>
      </c>
      <c r="B63" s="44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">
      <c r="A64" s="44">
        <v>0</v>
      </c>
      <c r="B64" s="4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">
      <c r="A65" s="44">
        <v>0</v>
      </c>
      <c r="B65" s="44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">
      <c r="A66" s="44">
        <v>0</v>
      </c>
      <c r="B66" s="44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">
      <c r="A67" s="44">
        <v>0</v>
      </c>
      <c r="B67" s="44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 s="44">
        <v>0</v>
      </c>
      <c r="B68" s="44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">
      <c r="A69" s="44">
        <v>0</v>
      </c>
      <c r="B69" s="44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">
      <c r="A70" s="44">
        <v>0</v>
      </c>
      <c r="B70" s="44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 s="44">
        <v>0</v>
      </c>
      <c r="B71" s="44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44">
        <v>0</v>
      </c>
      <c r="B72" s="44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44">
        <v>0</v>
      </c>
      <c r="B73" s="44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44">
        <v>0</v>
      </c>
      <c r="B74" s="4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44">
        <v>0</v>
      </c>
      <c r="B75" s="44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44">
        <v>0</v>
      </c>
      <c r="B76" s="44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44">
        <v>0</v>
      </c>
      <c r="B77" s="44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44">
        <v>0</v>
      </c>
      <c r="B78" s="44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44">
        <v>0</v>
      </c>
      <c r="B79" s="44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44">
        <v>0</v>
      </c>
      <c r="B80" s="44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44">
        <v>0</v>
      </c>
      <c r="B81" s="44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44">
        <v>0</v>
      </c>
      <c r="B82" s="44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44">
        <v>0</v>
      </c>
      <c r="B83" s="44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">
      <c r="A84" s="44">
        <v>0</v>
      </c>
      <c r="B84" s="4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">
      <c r="A85" s="44">
        <v>0</v>
      </c>
      <c r="B85" s="44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">
      <c r="A86" s="44">
        <v>0</v>
      </c>
      <c r="B86" s="44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">
      <c r="A87" s="44">
        <v>0</v>
      </c>
      <c r="B87" s="44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 s="44">
        <v>0</v>
      </c>
      <c r="B88" s="44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">
      <c r="A89" s="44">
        <v>0</v>
      </c>
      <c r="B89" s="44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">
      <c r="A90" s="44">
        <v>0</v>
      </c>
      <c r="B90" s="44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">
      <c r="A91" s="44">
        <v>0</v>
      </c>
      <c r="B91" s="44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 s="44">
        <v>0</v>
      </c>
      <c r="B92" s="44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 s="44">
        <v>0</v>
      </c>
      <c r="B93" s="44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">
      <c r="A94" s="44">
        <v>0</v>
      </c>
      <c r="B94" s="4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">
      <c r="A95" s="44">
        <v>0</v>
      </c>
      <c r="B95" s="44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">
      <c r="A96" s="44">
        <v>0</v>
      </c>
      <c r="B96" s="44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">
      <c r="A97" s="44">
        <v>0</v>
      </c>
      <c r="B97" s="44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">
      <c r="A98" s="44">
        <v>0</v>
      </c>
      <c r="B98" s="44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s="44">
        <v>0</v>
      </c>
      <c r="B99" s="44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44">
        <v>0</v>
      </c>
      <c r="B100" s="44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44">
        <v>0</v>
      </c>
      <c r="B101" s="44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44">
        <v>0</v>
      </c>
      <c r="B102" s="44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44">
        <v>0</v>
      </c>
      <c r="B103" s="44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44">
        <v>0</v>
      </c>
      <c r="B104" s="4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44">
        <v>0</v>
      </c>
      <c r="B105" s="44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44">
        <v>0</v>
      </c>
      <c r="B106" s="44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44">
        <v>0</v>
      </c>
      <c r="B107" s="44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">
      <c r="A108" s="44">
        <v>0</v>
      </c>
      <c r="B108" s="44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">
      <c r="A109" s="44">
        <v>0</v>
      </c>
      <c r="B109" s="44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">
      <c r="A110" s="44">
        <v>0</v>
      </c>
      <c r="B110" s="44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">
      <c r="A111" s="44">
        <v>0</v>
      </c>
      <c r="B111" s="44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">
      <c r="A112" s="44">
        <v>0</v>
      </c>
      <c r="B112" s="44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">
      <c r="A113" s="44">
        <v>0</v>
      </c>
      <c r="B113" s="44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 s="44">
        <v>0</v>
      </c>
      <c r="B114" s="4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44">
        <v>0</v>
      </c>
      <c r="B115" s="44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">
      <c r="A116" s="44">
        <v>0</v>
      </c>
      <c r="B116" s="44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 s="44">
        <v>0</v>
      </c>
      <c r="B117" s="44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">
      <c r="A118" s="44">
        <v>0</v>
      </c>
      <c r="B118" s="44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44">
        <v>0</v>
      </c>
      <c r="B119" s="44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44">
        <v>0</v>
      </c>
      <c r="B120" s="44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44">
        <v>0</v>
      </c>
      <c r="B121" s="44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44">
        <v>0</v>
      </c>
      <c r="B122" s="44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44">
        <v>0</v>
      </c>
      <c r="B123" s="44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44">
        <v>0</v>
      </c>
      <c r="B124" s="4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44">
        <v>0</v>
      </c>
      <c r="B125" s="44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44">
        <v>0</v>
      </c>
      <c r="B126" s="44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44">
        <v>0</v>
      </c>
      <c r="B127" s="44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44">
        <v>0</v>
      </c>
      <c r="B128" s="44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44">
        <v>0</v>
      </c>
      <c r="B129" s="44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44">
        <v>0</v>
      </c>
      <c r="B130" s="44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44">
        <v>0</v>
      </c>
      <c r="B131" s="44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44">
        <v>0</v>
      </c>
      <c r="B132" s="44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44">
        <v>0</v>
      </c>
      <c r="B133" s="44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44">
        <v>0</v>
      </c>
      <c r="B134" s="4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44">
        <v>0</v>
      </c>
      <c r="B135" s="44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44">
        <v>0</v>
      </c>
      <c r="B136" s="44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44">
        <v>0</v>
      </c>
      <c r="B137" s="44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44">
        <v>0</v>
      </c>
      <c r="B138" s="44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44">
        <v>0</v>
      </c>
      <c r="B139" s="44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44">
        <v>0</v>
      </c>
      <c r="B140" s="44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44">
        <v>0</v>
      </c>
      <c r="B141" s="44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44">
        <v>0</v>
      </c>
      <c r="B142" s="44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44">
        <v>0</v>
      </c>
      <c r="B143" s="44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44">
        <v>0</v>
      </c>
      <c r="B144" s="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44">
        <v>0</v>
      </c>
      <c r="B145" s="44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44">
        <v>0</v>
      </c>
      <c r="B146" s="44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44">
        <v>0</v>
      </c>
      <c r="B147" s="44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44">
        <v>0</v>
      </c>
      <c r="B148" s="44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44">
        <v>0</v>
      </c>
      <c r="B149" s="44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44">
        <v>0</v>
      </c>
      <c r="B150" s="44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44">
        <v>0</v>
      </c>
      <c r="B151" s="44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44">
        <v>0</v>
      </c>
      <c r="B152" s="44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44">
        <v>0</v>
      </c>
      <c r="B153" s="44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44">
        <v>0</v>
      </c>
      <c r="B154" s="4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44">
        <v>0</v>
      </c>
      <c r="B155" s="44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44">
        <v>0</v>
      </c>
      <c r="B156" s="44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44">
        <v>0</v>
      </c>
      <c r="B157" s="44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44">
        <v>0</v>
      </c>
      <c r="B158" s="44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44">
        <v>0</v>
      </c>
      <c r="B159" s="44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44">
        <v>0</v>
      </c>
      <c r="B160" s="44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44">
        <v>0</v>
      </c>
      <c r="B161" s="44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44">
        <v>0</v>
      </c>
      <c r="B162" s="44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44">
        <v>0</v>
      </c>
      <c r="B163" s="44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44">
        <v>0</v>
      </c>
      <c r="B164" s="4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44">
        <v>0</v>
      </c>
      <c r="B165" s="44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44">
        <v>0</v>
      </c>
      <c r="B166" s="44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44">
        <v>0</v>
      </c>
      <c r="B167" s="44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44">
        <v>0</v>
      </c>
      <c r="B168" s="44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44">
        <v>0</v>
      </c>
      <c r="B169" s="44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44">
        <v>0</v>
      </c>
      <c r="B170" s="44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44">
        <v>0</v>
      </c>
      <c r="B171" s="44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44">
        <v>0</v>
      </c>
      <c r="B172" s="44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44">
        <v>0</v>
      </c>
      <c r="B173" s="44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44">
        <v>0</v>
      </c>
      <c r="B174" s="4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44">
        <v>0</v>
      </c>
      <c r="B175" s="44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44">
        <v>0</v>
      </c>
      <c r="B176" s="44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44">
        <v>0</v>
      </c>
      <c r="B177" s="44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44">
        <v>0</v>
      </c>
      <c r="B178" s="44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44">
        <v>0</v>
      </c>
      <c r="B179" s="44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44">
        <v>0</v>
      </c>
      <c r="B180" s="44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44">
        <v>0</v>
      </c>
      <c r="B181" s="44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44">
        <v>0</v>
      </c>
      <c r="B182" s="44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44">
        <v>0</v>
      </c>
      <c r="B183" s="44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44">
        <v>0</v>
      </c>
      <c r="B184" s="4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44">
        <v>0</v>
      </c>
      <c r="B185" s="44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44">
        <v>0</v>
      </c>
      <c r="B186" s="44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44">
        <v>0</v>
      </c>
      <c r="B187" s="44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44">
        <v>0</v>
      </c>
      <c r="B188" s="44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44">
        <v>0</v>
      </c>
      <c r="B189" s="44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44">
        <v>0</v>
      </c>
      <c r="B190" s="44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44">
        <v>0</v>
      </c>
      <c r="B191" s="44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44">
        <v>0</v>
      </c>
      <c r="B192" s="44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44">
        <v>0</v>
      </c>
      <c r="B193" s="44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44">
        <v>0</v>
      </c>
      <c r="B194" s="4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44">
        <v>0</v>
      </c>
      <c r="B195" s="44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44">
        <v>0</v>
      </c>
      <c r="B196" s="44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44">
        <v>0</v>
      </c>
      <c r="B197" s="44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44">
        <v>0</v>
      </c>
      <c r="B198" s="44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44">
        <v>0</v>
      </c>
      <c r="B199" s="44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">
      <c r="A200" s="44">
        <v>0</v>
      </c>
      <c r="B200" s="44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">
      <c r="A201" s="44">
        <v>0</v>
      </c>
      <c r="B201" s="44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">
      <c r="A202" s="44">
        <v>0</v>
      </c>
      <c r="B202" s="44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 s="44">
        <v>0</v>
      </c>
      <c r="B203" s="44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44">
        <v>0</v>
      </c>
      <c r="B204" s="4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44">
        <v>0</v>
      </c>
      <c r="B205" s="44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">
      <c r="A206" s="44">
        <v>0</v>
      </c>
      <c r="B206" s="44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 s="44">
        <v>0</v>
      </c>
      <c r="B207" s="44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">
      <c r="A208" s="44">
        <v>0</v>
      </c>
      <c r="B208" s="44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44">
        <v>0</v>
      </c>
      <c r="B209" s="44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44">
        <v>0</v>
      </c>
      <c r="B210" s="44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44">
        <v>0</v>
      </c>
      <c r="B211" s="44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177A-63FE-F94C-A3E6-577BC5C14706}">
  <dimension ref="A1:XFD262"/>
  <sheetViews>
    <sheetView zoomScaleNormal="100" workbookViewId="0">
      <selection activeCell="N3" sqref="N3"/>
    </sheetView>
  </sheetViews>
  <sheetFormatPr baseColWidth="10" defaultRowHeight="16" x14ac:dyDescent="0.2"/>
  <cols>
    <col min="8" max="9" width="17.33203125" customWidth="1"/>
    <col min="10" max="10" width="15.33203125" customWidth="1"/>
    <col min="11" max="11" width="17.1640625" customWidth="1"/>
    <col min="12" max="13" width="10.83203125" style="58"/>
  </cols>
  <sheetData>
    <row r="1" spans="1:14 16384:16384" x14ac:dyDescent="0.2">
      <c r="A1" s="47"/>
      <c r="B1" s="47"/>
      <c r="C1" s="51" t="s">
        <v>139</v>
      </c>
      <c r="D1" s="51"/>
      <c r="E1" s="51"/>
      <c r="F1" s="51"/>
      <c r="G1" s="51"/>
      <c r="H1" s="45" t="s">
        <v>133</v>
      </c>
      <c r="I1" s="45"/>
      <c r="J1" s="45"/>
      <c r="K1" s="45"/>
      <c r="L1" s="69" t="s">
        <v>153</v>
      </c>
      <c r="M1" s="69"/>
      <c r="N1" s="69"/>
    </row>
    <row r="2" spans="1:14 16384:16384" x14ac:dyDescent="0.2">
      <c r="A2" s="47" t="s">
        <v>134</v>
      </c>
      <c r="B2" s="47" t="s">
        <v>135</v>
      </c>
      <c r="C2" s="46" t="s">
        <v>100</v>
      </c>
      <c r="D2" s="46" t="s">
        <v>66</v>
      </c>
      <c r="E2" s="46" t="s">
        <v>136</v>
      </c>
      <c r="F2" s="46" t="s">
        <v>137</v>
      </c>
      <c r="G2" s="46" t="s">
        <v>138</v>
      </c>
      <c r="H2" s="48" t="s">
        <v>132</v>
      </c>
      <c r="I2" s="46" t="s">
        <v>68</v>
      </c>
      <c r="J2" s="46" t="s">
        <v>69</v>
      </c>
      <c r="K2" s="46" t="s">
        <v>70</v>
      </c>
      <c r="L2" s="57" t="s">
        <v>65</v>
      </c>
      <c r="M2" s="57" t="s">
        <v>64</v>
      </c>
      <c r="N2" s="46" t="s">
        <v>154</v>
      </c>
    </row>
    <row r="3" spans="1:14 16384:16384" x14ac:dyDescent="0.2">
      <c r="A3" s="49"/>
      <c r="B3" s="50" t="s">
        <v>71</v>
      </c>
      <c r="C3" s="49">
        <f>SUM(C5:C221)</f>
        <v>5000</v>
      </c>
      <c r="D3" s="49">
        <f t="shared" ref="D3:G3" si="0">SUM(D5:D221)</f>
        <v>255</v>
      </c>
      <c r="E3" s="49">
        <f t="shared" si="0"/>
        <v>150</v>
      </c>
      <c r="F3" s="49">
        <f t="shared" si="0"/>
        <v>100</v>
      </c>
      <c r="G3" s="49">
        <f t="shared" si="0"/>
        <v>75</v>
      </c>
      <c r="H3" s="49">
        <f>IF(C3=0, 0, D3/C3)</f>
        <v>5.0999999999999997E-2</v>
      </c>
      <c r="I3" s="49">
        <f t="shared" ref="I3:I69" si="1">IF(D3=0, 0, E3/D3)</f>
        <v>0.58823529411764708</v>
      </c>
      <c r="J3" s="49">
        <f t="shared" ref="J3:K5" si="2">IF(E3=0, 0, F3/E3)</f>
        <v>0.66666666666666663</v>
      </c>
      <c r="K3" s="49">
        <f t="shared" si="2"/>
        <v>0.75</v>
      </c>
      <c r="L3" s="60">
        <f>SUM(L5:L221)</f>
        <v>5</v>
      </c>
      <c r="M3" s="60">
        <f>SUM(M5:M221)</f>
        <v>10</v>
      </c>
      <c r="N3" s="61">
        <f t="shared" ref="N3" si="3">IF(L3+M3=0, 0, M3/(L3+M3))</f>
        <v>0.66666666666666663</v>
      </c>
    </row>
    <row r="4" spans="1:14 16384:16384" x14ac:dyDescent="0.2">
      <c r="A4" s="49"/>
      <c r="B4" s="50" t="s">
        <v>148</v>
      </c>
      <c r="C4" s="49">
        <f ca="1">AVERAGE(C5:INDIRECT("C"&amp;4+META!$B$2))</f>
        <v>500</v>
      </c>
      <c r="D4" s="49">
        <f ca="1">AVERAGE(D5:INDIRECT("D"&amp;4+META!$B$2))</f>
        <v>25.5</v>
      </c>
      <c r="E4" s="49">
        <f ca="1">AVERAGE(E5:INDIRECT("E"&amp;4+META!$B$2))</f>
        <v>15</v>
      </c>
      <c r="F4" s="49">
        <f ca="1">AVERAGE(F5:INDIRECT("F"&amp;4+META!$B$2))</f>
        <v>10</v>
      </c>
      <c r="G4" s="49">
        <f ca="1">AVERAGE(G5:INDIRECT("G"&amp;4+META!$B$2))</f>
        <v>7.5</v>
      </c>
      <c r="H4" s="55" t="s">
        <v>150</v>
      </c>
      <c r="I4" s="55" t="s">
        <v>150</v>
      </c>
      <c r="J4" s="55" t="s">
        <v>150</v>
      </c>
      <c r="K4" s="55" t="s">
        <v>150</v>
      </c>
      <c r="L4" s="60">
        <f>AVERAGE(L5:L221)</f>
        <v>2.3041474654377881E-2</v>
      </c>
      <c r="M4" s="60">
        <f>AVERAGE(M5:M221)</f>
        <v>4.6082949308755762E-2</v>
      </c>
      <c r="N4" s="62" t="s">
        <v>150</v>
      </c>
      <c r="XFD4" s="49" t="s">
        <v>150</v>
      </c>
    </row>
    <row r="5" spans="1:14 16384:16384" x14ac:dyDescent="0.2">
      <c r="A5" s="44">
        <f>BASELINE!A3</f>
        <v>0</v>
      </c>
      <c r="B5" s="44">
        <f>BASELINE!B3</f>
        <v>1</v>
      </c>
      <c r="C5" s="2">
        <f>BASELINE!P3</f>
        <v>1000</v>
      </c>
      <c r="D5" s="2">
        <f>BASELINE!Q3</f>
        <v>51</v>
      </c>
      <c r="E5" s="2">
        <f>BASELINE!R3</f>
        <v>30</v>
      </c>
      <c r="F5" s="2">
        <f>BASELINE!D3</f>
        <v>20</v>
      </c>
      <c r="G5" s="2">
        <f>BASELINE!E3</f>
        <v>15</v>
      </c>
      <c r="H5" s="6">
        <f>IF(C5=0, 0, D5/C5)</f>
        <v>5.0999999999999997E-2</v>
      </c>
      <c r="I5" s="6">
        <f t="shared" si="1"/>
        <v>0.58823529411764708</v>
      </c>
      <c r="J5" s="6">
        <f t="shared" si="2"/>
        <v>0.66666666666666663</v>
      </c>
      <c r="K5" s="6">
        <f t="shared" si="2"/>
        <v>0.75</v>
      </c>
      <c r="L5" s="59">
        <f>BASELINE!K3</f>
        <v>1</v>
      </c>
      <c r="M5" s="59">
        <f>BASELINE!J3</f>
        <v>2</v>
      </c>
      <c r="N5" s="6">
        <f>IF(L5+M5=0, 0, M5/(L5+M5))</f>
        <v>0.66666666666666663</v>
      </c>
    </row>
    <row r="6" spans="1:14 16384:16384" x14ac:dyDescent="0.2">
      <c r="A6" s="44">
        <f>BASELINE!A4</f>
        <v>0</v>
      </c>
      <c r="B6" s="44">
        <f>BASELINE!B4</f>
        <v>1</v>
      </c>
      <c r="C6" s="2">
        <f>BASELINE!P4</f>
        <v>1000</v>
      </c>
      <c r="D6" s="2">
        <f>BASELINE!Q4</f>
        <v>51</v>
      </c>
      <c r="E6" s="2">
        <f>BASELINE!R4</f>
        <v>30</v>
      </c>
      <c r="F6" s="2">
        <f>BASELINE!D4</f>
        <v>20</v>
      </c>
      <c r="G6" s="2">
        <f>BASELINE!E4</f>
        <v>15</v>
      </c>
      <c r="H6" s="6">
        <f t="shared" ref="H6:H69" si="4">IF(C6=0, 0, D6/C6)</f>
        <v>5.0999999999999997E-2</v>
      </c>
      <c r="I6" s="6">
        <f t="shared" si="1"/>
        <v>0.58823529411764708</v>
      </c>
      <c r="J6" s="6">
        <f t="shared" ref="J6:J69" si="5">IF(E6=0, 0, F6/E6)</f>
        <v>0.66666666666666663</v>
      </c>
      <c r="K6" s="6">
        <f t="shared" ref="K6:K69" si="6">IF(F6=0, 0, G6/F6)</f>
        <v>0.75</v>
      </c>
      <c r="L6" s="59">
        <f>BASELINE!K4</f>
        <v>1</v>
      </c>
      <c r="M6" s="59">
        <f>BASELINE!J4</f>
        <v>2</v>
      </c>
      <c r="N6" s="6">
        <f t="shared" ref="N6:N69" si="7">IF(L6+M6=0, 0, M6/(L6+M6))</f>
        <v>0.66666666666666663</v>
      </c>
    </row>
    <row r="7" spans="1:14 16384:16384" x14ac:dyDescent="0.2">
      <c r="A7" s="44">
        <f>BASELINE!A5</f>
        <v>0</v>
      </c>
      <c r="B7" s="44">
        <f>BASELINE!B5</f>
        <v>1</v>
      </c>
      <c r="C7" s="2">
        <f>BASELINE!P5</f>
        <v>1000</v>
      </c>
      <c r="D7" s="2">
        <f>BASELINE!Q5</f>
        <v>51</v>
      </c>
      <c r="E7" s="2">
        <f>BASELINE!R5</f>
        <v>30</v>
      </c>
      <c r="F7" s="2">
        <f>BASELINE!D5</f>
        <v>20</v>
      </c>
      <c r="G7" s="2">
        <f>BASELINE!E5</f>
        <v>15</v>
      </c>
      <c r="H7" s="6">
        <f t="shared" si="4"/>
        <v>5.0999999999999997E-2</v>
      </c>
      <c r="I7" s="6">
        <f t="shared" si="1"/>
        <v>0.58823529411764708</v>
      </c>
      <c r="J7" s="6">
        <f t="shared" si="5"/>
        <v>0.66666666666666663</v>
      </c>
      <c r="K7" s="6">
        <f t="shared" si="6"/>
        <v>0.75</v>
      </c>
      <c r="L7" s="59">
        <f>BASELINE!K5</f>
        <v>1</v>
      </c>
      <c r="M7" s="59">
        <f>BASELINE!J5</f>
        <v>2</v>
      </c>
      <c r="N7" s="6">
        <f t="shared" si="7"/>
        <v>0.66666666666666663</v>
      </c>
    </row>
    <row r="8" spans="1:14 16384:16384" x14ac:dyDescent="0.2">
      <c r="A8" s="44">
        <f>BASELINE!A6</f>
        <v>0</v>
      </c>
      <c r="B8" s="44">
        <f>BASELINE!B6</f>
        <v>1</v>
      </c>
      <c r="C8" s="2">
        <f>BASELINE!P6</f>
        <v>1000</v>
      </c>
      <c r="D8" s="2">
        <f>BASELINE!Q6</f>
        <v>51</v>
      </c>
      <c r="E8" s="2">
        <f>BASELINE!R6</f>
        <v>30</v>
      </c>
      <c r="F8" s="2">
        <f>BASELINE!D6</f>
        <v>20</v>
      </c>
      <c r="G8" s="2">
        <f>BASELINE!E6</f>
        <v>15</v>
      </c>
      <c r="H8" s="6">
        <f t="shared" si="4"/>
        <v>5.0999999999999997E-2</v>
      </c>
      <c r="I8" s="6">
        <f t="shared" si="1"/>
        <v>0.58823529411764708</v>
      </c>
      <c r="J8" s="6">
        <f t="shared" si="5"/>
        <v>0.66666666666666663</v>
      </c>
      <c r="K8" s="6">
        <f t="shared" si="6"/>
        <v>0.75</v>
      </c>
      <c r="L8" s="59">
        <f>BASELINE!K6</f>
        <v>1</v>
      </c>
      <c r="M8" s="59">
        <f>BASELINE!J6</f>
        <v>2</v>
      </c>
      <c r="N8" s="6">
        <f t="shared" si="7"/>
        <v>0.66666666666666663</v>
      </c>
    </row>
    <row r="9" spans="1:14 16384:16384" x14ac:dyDescent="0.2">
      <c r="A9" s="44">
        <f>BASELINE!A7</f>
        <v>0</v>
      </c>
      <c r="B9" s="44">
        <f>BASELINE!B7</f>
        <v>1</v>
      </c>
      <c r="C9" s="2">
        <f>BASELINE!P7</f>
        <v>1000</v>
      </c>
      <c r="D9" s="2">
        <f>BASELINE!Q7</f>
        <v>51</v>
      </c>
      <c r="E9" s="2">
        <f>BASELINE!R7</f>
        <v>30</v>
      </c>
      <c r="F9" s="2">
        <f>BASELINE!D7</f>
        <v>20</v>
      </c>
      <c r="G9" s="2">
        <f>BASELINE!E7</f>
        <v>15</v>
      </c>
      <c r="H9" s="6">
        <f t="shared" si="4"/>
        <v>5.0999999999999997E-2</v>
      </c>
      <c r="I9" s="6">
        <f t="shared" si="1"/>
        <v>0.58823529411764708</v>
      </c>
      <c r="J9" s="6">
        <f t="shared" si="5"/>
        <v>0.66666666666666663</v>
      </c>
      <c r="K9" s="6">
        <f t="shared" si="6"/>
        <v>0.75</v>
      </c>
      <c r="L9" s="59">
        <f>BASELINE!K7</f>
        <v>1</v>
      </c>
      <c r="M9" s="59">
        <f>BASELINE!J7</f>
        <v>2</v>
      </c>
      <c r="N9" s="6">
        <f t="shared" si="7"/>
        <v>0.66666666666666663</v>
      </c>
    </row>
    <row r="10" spans="1:14 16384:16384" x14ac:dyDescent="0.2">
      <c r="A10" s="44">
        <f>BASELINE!A8</f>
        <v>0</v>
      </c>
      <c r="B10" s="44">
        <f>BASELINE!B8</f>
        <v>1</v>
      </c>
      <c r="C10" s="2">
        <f>BASELINE!P8</f>
        <v>0</v>
      </c>
      <c r="D10" s="2">
        <f>BASELINE!Q8</f>
        <v>0</v>
      </c>
      <c r="E10" s="2">
        <f>BASELINE!R8</f>
        <v>0</v>
      </c>
      <c r="F10" s="2">
        <f>BASELINE!D8</f>
        <v>0</v>
      </c>
      <c r="G10" s="2">
        <f>BASELINE!E8</f>
        <v>0</v>
      </c>
      <c r="H10" s="6">
        <f t="shared" si="4"/>
        <v>0</v>
      </c>
      <c r="I10" s="6">
        <f t="shared" si="1"/>
        <v>0</v>
      </c>
      <c r="J10" s="6">
        <f t="shared" si="5"/>
        <v>0</v>
      </c>
      <c r="K10" s="6">
        <f t="shared" si="6"/>
        <v>0</v>
      </c>
      <c r="L10" s="59">
        <f>BASELINE!K8</f>
        <v>0</v>
      </c>
      <c r="M10" s="59">
        <f>BASELINE!J8</f>
        <v>0</v>
      </c>
      <c r="N10" s="6">
        <f t="shared" si="7"/>
        <v>0</v>
      </c>
    </row>
    <row r="11" spans="1:14 16384:16384" x14ac:dyDescent="0.2">
      <c r="A11" s="44">
        <f>BASELINE!A9</f>
        <v>0</v>
      </c>
      <c r="B11" s="44">
        <f>BASELINE!B9</f>
        <v>1</v>
      </c>
      <c r="C11" s="2">
        <f>BASELINE!P9</f>
        <v>0</v>
      </c>
      <c r="D11" s="2">
        <f>BASELINE!Q9</f>
        <v>0</v>
      </c>
      <c r="E11" s="2">
        <f>BASELINE!R9</f>
        <v>0</v>
      </c>
      <c r="F11" s="2">
        <f>BASELINE!D9</f>
        <v>0</v>
      </c>
      <c r="G11" s="2">
        <f>BASELINE!E9</f>
        <v>0</v>
      </c>
      <c r="H11" s="6">
        <f t="shared" si="4"/>
        <v>0</v>
      </c>
      <c r="I11" s="6">
        <f t="shared" si="1"/>
        <v>0</v>
      </c>
      <c r="J11" s="6">
        <f t="shared" si="5"/>
        <v>0</v>
      </c>
      <c r="K11" s="6">
        <f t="shared" si="6"/>
        <v>0</v>
      </c>
      <c r="L11" s="59">
        <f>BASELINE!K9</f>
        <v>0</v>
      </c>
      <c r="M11" s="59">
        <f>BASELINE!J9</f>
        <v>0</v>
      </c>
      <c r="N11" s="6">
        <f t="shared" si="7"/>
        <v>0</v>
      </c>
    </row>
    <row r="12" spans="1:14 16384:16384" x14ac:dyDescent="0.2">
      <c r="A12" s="44">
        <f>BASELINE!A10</f>
        <v>0</v>
      </c>
      <c r="B12" s="44">
        <f>BASELINE!B10</f>
        <v>1</v>
      </c>
      <c r="C12" s="2">
        <f>BASELINE!P10</f>
        <v>0</v>
      </c>
      <c r="D12" s="2">
        <f>BASELINE!Q10</f>
        <v>0</v>
      </c>
      <c r="E12" s="2">
        <f>BASELINE!R10</f>
        <v>0</v>
      </c>
      <c r="F12" s="2">
        <f>BASELINE!D10</f>
        <v>0</v>
      </c>
      <c r="G12" s="2">
        <f>BASELINE!E10</f>
        <v>0</v>
      </c>
      <c r="H12" s="6">
        <f t="shared" si="4"/>
        <v>0</v>
      </c>
      <c r="I12" s="6">
        <f t="shared" si="1"/>
        <v>0</v>
      </c>
      <c r="J12" s="6">
        <f t="shared" si="5"/>
        <v>0</v>
      </c>
      <c r="K12" s="6">
        <f t="shared" si="6"/>
        <v>0</v>
      </c>
      <c r="L12" s="59">
        <f>BASELINE!K10</f>
        <v>0</v>
      </c>
      <c r="M12" s="59">
        <f>BASELINE!J10</f>
        <v>0</v>
      </c>
      <c r="N12" s="6">
        <f t="shared" si="7"/>
        <v>0</v>
      </c>
    </row>
    <row r="13" spans="1:14 16384:16384" x14ac:dyDescent="0.2">
      <c r="A13" s="44">
        <f>BASELINE!A11</f>
        <v>0</v>
      </c>
      <c r="B13" s="44">
        <f>BASELINE!B11</f>
        <v>1</v>
      </c>
      <c r="C13" s="2">
        <f>BASELINE!P11</f>
        <v>0</v>
      </c>
      <c r="D13" s="2">
        <f>BASELINE!Q11</f>
        <v>0</v>
      </c>
      <c r="E13" s="2">
        <f>BASELINE!R11</f>
        <v>0</v>
      </c>
      <c r="F13" s="2">
        <f>BASELINE!D11</f>
        <v>0</v>
      </c>
      <c r="G13" s="2">
        <f>BASELINE!E11</f>
        <v>0</v>
      </c>
      <c r="H13" s="6">
        <f t="shared" si="4"/>
        <v>0</v>
      </c>
      <c r="I13" s="6">
        <f t="shared" si="1"/>
        <v>0</v>
      </c>
      <c r="J13" s="6">
        <f t="shared" si="5"/>
        <v>0</v>
      </c>
      <c r="K13" s="6">
        <f t="shared" si="6"/>
        <v>0</v>
      </c>
      <c r="L13" s="59">
        <f>BASELINE!K11</f>
        <v>0</v>
      </c>
      <c r="M13" s="59">
        <f>BASELINE!J11</f>
        <v>0</v>
      </c>
      <c r="N13" s="6">
        <f t="shared" si="7"/>
        <v>0</v>
      </c>
    </row>
    <row r="14" spans="1:14 16384:16384" x14ac:dyDescent="0.2">
      <c r="A14" s="44">
        <f>BASELINE!A12</f>
        <v>0</v>
      </c>
      <c r="B14" s="44">
        <f>BASELINE!B12</f>
        <v>1</v>
      </c>
      <c r="C14" s="2">
        <f>BASELINE!P12</f>
        <v>0</v>
      </c>
      <c r="D14" s="2">
        <f>BASELINE!Q12</f>
        <v>0</v>
      </c>
      <c r="E14" s="2">
        <f>BASELINE!R12</f>
        <v>0</v>
      </c>
      <c r="F14" s="2">
        <f>BASELINE!D12</f>
        <v>0</v>
      </c>
      <c r="G14" s="2">
        <f>BASELINE!E12</f>
        <v>0</v>
      </c>
      <c r="H14" s="6">
        <f t="shared" si="4"/>
        <v>0</v>
      </c>
      <c r="I14" s="6">
        <f t="shared" si="1"/>
        <v>0</v>
      </c>
      <c r="J14" s="6">
        <f t="shared" si="5"/>
        <v>0</v>
      </c>
      <c r="K14" s="6">
        <f t="shared" si="6"/>
        <v>0</v>
      </c>
      <c r="L14" s="59">
        <f>BASELINE!K12</f>
        <v>0</v>
      </c>
      <c r="M14" s="59">
        <f>BASELINE!J12</f>
        <v>0</v>
      </c>
      <c r="N14" s="6">
        <f t="shared" si="7"/>
        <v>0</v>
      </c>
    </row>
    <row r="15" spans="1:14 16384:16384" x14ac:dyDescent="0.2">
      <c r="A15" s="44">
        <f>BASELINE!A13</f>
        <v>0</v>
      </c>
      <c r="B15" s="44">
        <f>BASELINE!B13</f>
        <v>1</v>
      </c>
      <c r="C15" s="2">
        <f>BASELINE!P13</f>
        <v>0</v>
      </c>
      <c r="D15" s="2">
        <f>BASELINE!Q13</f>
        <v>0</v>
      </c>
      <c r="E15" s="2">
        <f>BASELINE!R13</f>
        <v>0</v>
      </c>
      <c r="F15" s="2">
        <f>BASELINE!D13</f>
        <v>0</v>
      </c>
      <c r="G15" s="2">
        <f>BASELINE!E13</f>
        <v>0</v>
      </c>
      <c r="H15" s="6">
        <f t="shared" si="4"/>
        <v>0</v>
      </c>
      <c r="I15" s="6">
        <f t="shared" si="1"/>
        <v>0</v>
      </c>
      <c r="J15" s="6">
        <f t="shared" si="5"/>
        <v>0</v>
      </c>
      <c r="K15" s="6">
        <f t="shared" si="6"/>
        <v>0</v>
      </c>
      <c r="L15" s="59">
        <f>BASELINE!K13</f>
        <v>0</v>
      </c>
      <c r="M15" s="59">
        <f>BASELINE!J13</f>
        <v>0</v>
      </c>
      <c r="N15" s="6">
        <f t="shared" si="7"/>
        <v>0</v>
      </c>
    </row>
    <row r="16" spans="1:14 16384:16384" x14ac:dyDescent="0.2">
      <c r="A16" s="44">
        <f>BASELINE!A14</f>
        <v>0</v>
      </c>
      <c r="B16" s="44">
        <f>BASELINE!B14</f>
        <v>1</v>
      </c>
      <c r="C16" s="2">
        <f>BASELINE!P14</f>
        <v>0</v>
      </c>
      <c r="D16" s="2">
        <f>BASELINE!Q14</f>
        <v>0</v>
      </c>
      <c r="E16" s="2">
        <f>BASELINE!R14</f>
        <v>0</v>
      </c>
      <c r="F16" s="2">
        <f>BASELINE!D14</f>
        <v>0</v>
      </c>
      <c r="G16" s="2">
        <f>BASELINE!E14</f>
        <v>0</v>
      </c>
      <c r="H16" s="6">
        <f t="shared" si="4"/>
        <v>0</v>
      </c>
      <c r="I16" s="6">
        <f t="shared" si="1"/>
        <v>0</v>
      </c>
      <c r="J16" s="6">
        <f t="shared" si="5"/>
        <v>0</v>
      </c>
      <c r="K16" s="6">
        <f t="shared" si="6"/>
        <v>0</v>
      </c>
      <c r="L16" s="59">
        <f>BASELINE!K14</f>
        <v>0</v>
      </c>
      <c r="M16" s="59">
        <f>BASELINE!J14</f>
        <v>0</v>
      </c>
      <c r="N16" s="6">
        <f t="shared" si="7"/>
        <v>0</v>
      </c>
    </row>
    <row r="17" spans="1:14" x14ac:dyDescent="0.2">
      <c r="A17" s="44">
        <f>BASELINE!A15</f>
        <v>0</v>
      </c>
      <c r="B17" s="44">
        <f>BASELINE!B15</f>
        <v>1</v>
      </c>
      <c r="C17" s="2">
        <f>BASELINE!P15</f>
        <v>0</v>
      </c>
      <c r="D17" s="2">
        <f>BASELINE!Q15</f>
        <v>0</v>
      </c>
      <c r="E17" s="2">
        <f>BASELINE!R15</f>
        <v>0</v>
      </c>
      <c r="F17" s="2">
        <f>BASELINE!D15</f>
        <v>0</v>
      </c>
      <c r="G17" s="2">
        <f>BASELINE!E15</f>
        <v>0</v>
      </c>
      <c r="H17" s="6">
        <f t="shared" si="4"/>
        <v>0</v>
      </c>
      <c r="I17" s="6">
        <f t="shared" si="1"/>
        <v>0</v>
      </c>
      <c r="J17" s="6">
        <f t="shared" si="5"/>
        <v>0</v>
      </c>
      <c r="K17" s="6">
        <f t="shared" si="6"/>
        <v>0</v>
      </c>
      <c r="L17" s="59">
        <f>BASELINE!K15</f>
        <v>0</v>
      </c>
      <c r="M17" s="59">
        <f>BASELINE!J15</f>
        <v>0</v>
      </c>
      <c r="N17" s="6">
        <f t="shared" si="7"/>
        <v>0</v>
      </c>
    </row>
    <row r="18" spans="1:14" x14ac:dyDescent="0.2">
      <c r="A18" s="44">
        <f>BASELINE!A16</f>
        <v>0</v>
      </c>
      <c r="B18" s="44">
        <f>BASELINE!B16</f>
        <v>1</v>
      </c>
      <c r="C18" s="2">
        <f>BASELINE!P16</f>
        <v>0</v>
      </c>
      <c r="D18" s="2">
        <f>BASELINE!Q16</f>
        <v>0</v>
      </c>
      <c r="E18" s="2">
        <f>BASELINE!R16</f>
        <v>0</v>
      </c>
      <c r="F18" s="2">
        <f>BASELINE!D16</f>
        <v>0</v>
      </c>
      <c r="G18" s="2">
        <f>BASELINE!E16</f>
        <v>0</v>
      </c>
      <c r="H18" s="6">
        <f t="shared" si="4"/>
        <v>0</v>
      </c>
      <c r="I18" s="6">
        <f t="shared" si="1"/>
        <v>0</v>
      </c>
      <c r="J18" s="6">
        <f t="shared" si="5"/>
        <v>0</v>
      </c>
      <c r="K18" s="6">
        <f t="shared" si="6"/>
        <v>0</v>
      </c>
      <c r="L18" s="59">
        <f>BASELINE!K16</f>
        <v>0</v>
      </c>
      <c r="M18" s="59">
        <f>BASELINE!J16</f>
        <v>0</v>
      </c>
      <c r="N18" s="6">
        <f t="shared" si="7"/>
        <v>0</v>
      </c>
    </row>
    <row r="19" spans="1:14" x14ac:dyDescent="0.2">
      <c r="A19" s="44">
        <f>BASELINE!A17</f>
        <v>0</v>
      </c>
      <c r="B19" s="44">
        <f>BASELINE!B17</f>
        <v>1</v>
      </c>
      <c r="C19" s="2">
        <f>BASELINE!P17</f>
        <v>0</v>
      </c>
      <c r="D19" s="2">
        <f>BASELINE!Q17</f>
        <v>0</v>
      </c>
      <c r="E19" s="2">
        <f>BASELINE!R17</f>
        <v>0</v>
      </c>
      <c r="F19" s="2">
        <f>BASELINE!D17</f>
        <v>0</v>
      </c>
      <c r="G19" s="2">
        <f>BASELINE!E17</f>
        <v>0</v>
      </c>
      <c r="H19" s="6">
        <f t="shared" si="4"/>
        <v>0</v>
      </c>
      <c r="I19" s="6">
        <f t="shared" si="1"/>
        <v>0</v>
      </c>
      <c r="J19" s="6">
        <f t="shared" si="5"/>
        <v>0</v>
      </c>
      <c r="K19" s="6">
        <f t="shared" si="6"/>
        <v>0</v>
      </c>
      <c r="L19" s="59">
        <f>BASELINE!K17</f>
        <v>0</v>
      </c>
      <c r="M19" s="59">
        <f>BASELINE!J17</f>
        <v>0</v>
      </c>
      <c r="N19" s="6">
        <f t="shared" si="7"/>
        <v>0</v>
      </c>
    </row>
    <row r="20" spans="1:14" x14ac:dyDescent="0.2">
      <c r="A20" s="44">
        <f>BASELINE!A18</f>
        <v>0</v>
      </c>
      <c r="B20" s="44">
        <f>BASELINE!B18</f>
        <v>1</v>
      </c>
      <c r="C20" s="2">
        <f>BASELINE!P18</f>
        <v>0</v>
      </c>
      <c r="D20" s="2">
        <f>BASELINE!Q18</f>
        <v>0</v>
      </c>
      <c r="E20" s="2">
        <f>BASELINE!R18</f>
        <v>0</v>
      </c>
      <c r="F20" s="2">
        <f>BASELINE!D18</f>
        <v>0</v>
      </c>
      <c r="G20" s="2">
        <f>BASELINE!E18</f>
        <v>0</v>
      </c>
      <c r="H20" s="6">
        <f t="shared" si="4"/>
        <v>0</v>
      </c>
      <c r="I20" s="6">
        <f t="shared" si="1"/>
        <v>0</v>
      </c>
      <c r="J20" s="6">
        <f t="shared" si="5"/>
        <v>0</v>
      </c>
      <c r="K20" s="6">
        <f t="shared" si="6"/>
        <v>0</v>
      </c>
      <c r="L20" s="59">
        <f>BASELINE!K18</f>
        <v>0</v>
      </c>
      <c r="M20" s="59">
        <f>BASELINE!J18</f>
        <v>0</v>
      </c>
      <c r="N20" s="6">
        <f t="shared" si="7"/>
        <v>0</v>
      </c>
    </row>
    <row r="21" spans="1:14" x14ac:dyDescent="0.2">
      <c r="A21" s="44">
        <f>BASELINE!A19</f>
        <v>0</v>
      </c>
      <c r="B21" s="44">
        <f>BASELINE!B19</f>
        <v>1</v>
      </c>
      <c r="C21" s="2">
        <f>BASELINE!P19</f>
        <v>0</v>
      </c>
      <c r="D21" s="2">
        <f>BASELINE!Q19</f>
        <v>0</v>
      </c>
      <c r="E21" s="2">
        <f>BASELINE!R19</f>
        <v>0</v>
      </c>
      <c r="F21" s="2">
        <f>BASELINE!D19</f>
        <v>0</v>
      </c>
      <c r="G21" s="2">
        <f>BASELINE!E19</f>
        <v>0</v>
      </c>
      <c r="H21" s="6">
        <f t="shared" si="4"/>
        <v>0</v>
      </c>
      <c r="I21" s="6">
        <f t="shared" si="1"/>
        <v>0</v>
      </c>
      <c r="J21" s="6">
        <f t="shared" si="5"/>
        <v>0</v>
      </c>
      <c r="K21" s="6">
        <f t="shared" si="6"/>
        <v>0</v>
      </c>
      <c r="L21" s="59">
        <f>BASELINE!K19</f>
        <v>0</v>
      </c>
      <c r="M21" s="59">
        <f>BASELINE!J19</f>
        <v>0</v>
      </c>
      <c r="N21" s="6">
        <f t="shared" si="7"/>
        <v>0</v>
      </c>
    </row>
    <row r="22" spans="1:14" x14ac:dyDescent="0.2">
      <c r="A22" s="44">
        <f>BASELINE!A20</f>
        <v>0</v>
      </c>
      <c r="B22" s="44">
        <f>BASELINE!B20</f>
        <v>1</v>
      </c>
      <c r="C22" s="2">
        <f>BASELINE!P20</f>
        <v>0</v>
      </c>
      <c r="D22" s="2">
        <f>BASELINE!Q20</f>
        <v>0</v>
      </c>
      <c r="E22" s="2">
        <f>BASELINE!R20</f>
        <v>0</v>
      </c>
      <c r="F22" s="2">
        <f>BASELINE!D20</f>
        <v>0</v>
      </c>
      <c r="G22" s="2">
        <f>BASELINE!E20</f>
        <v>0</v>
      </c>
      <c r="H22" s="6">
        <f t="shared" si="4"/>
        <v>0</v>
      </c>
      <c r="I22" s="6">
        <f t="shared" si="1"/>
        <v>0</v>
      </c>
      <c r="J22" s="6">
        <f t="shared" si="5"/>
        <v>0</v>
      </c>
      <c r="K22" s="6">
        <f t="shared" si="6"/>
        <v>0</v>
      </c>
      <c r="L22" s="59">
        <f>BASELINE!K20</f>
        <v>0</v>
      </c>
      <c r="M22" s="59">
        <f>BASELINE!J20</f>
        <v>0</v>
      </c>
      <c r="N22" s="6">
        <f t="shared" si="7"/>
        <v>0</v>
      </c>
    </row>
    <row r="23" spans="1:14" x14ac:dyDescent="0.2">
      <c r="A23" s="44">
        <f>BASELINE!A21</f>
        <v>0</v>
      </c>
      <c r="B23" s="44">
        <f>BASELINE!B21</f>
        <v>1</v>
      </c>
      <c r="C23" s="2">
        <f>BASELINE!P21</f>
        <v>0</v>
      </c>
      <c r="D23" s="2">
        <f>BASELINE!Q21</f>
        <v>0</v>
      </c>
      <c r="E23" s="2">
        <f>BASELINE!R21</f>
        <v>0</v>
      </c>
      <c r="F23" s="2">
        <f>BASELINE!D21</f>
        <v>0</v>
      </c>
      <c r="G23" s="2">
        <f>BASELINE!E21</f>
        <v>0</v>
      </c>
      <c r="H23" s="6">
        <f t="shared" si="4"/>
        <v>0</v>
      </c>
      <c r="I23" s="6">
        <f t="shared" si="1"/>
        <v>0</v>
      </c>
      <c r="J23" s="6">
        <f t="shared" si="5"/>
        <v>0</v>
      </c>
      <c r="K23" s="6">
        <f t="shared" si="6"/>
        <v>0</v>
      </c>
      <c r="L23" s="59">
        <f>BASELINE!K21</f>
        <v>0</v>
      </c>
      <c r="M23" s="59">
        <f>BASELINE!J21</f>
        <v>0</v>
      </c>
      <c r="N23" s="6">
        <f t="shared" si="7"/>
        <v>0</v>
      </c>
    </row>
    <row r="24" spans="1:14" x14ac:dyDescent="0.2">
      <c r="A24" s="44">
        <f>BASELINE!A22</f>
        <v>0</v>
      </c>
      <c r="B24" s="44">
        <f>BASELINE!B22</f>
        <v>1</v>
      </c>
      <c r="C24" s="2">
        <f>BASELINE!P22</f>
        <v>0</v>
      </c>
      <c r="D24" s="2">
        <f>BASELINE!Q22</f>
        <v>0</v>
      </c>
      <c r="E24" s="2">
        <f>BASELINE!R22</f>
        <v>0</v>
      </c>
      <c r="F24" s="2">
        <f>BASELINE!D22</f>
        <v>0</v>
      </c>
      <c r="G24" s="2">
        <f>BASELINE!E22</f>
        <v>0</v>
      </c>
      <c r="H24" s="6">
        <f t="shared" si="4"/>
        <v>0</v>
      </c>
      <c r="I24" s="6">
        <f t="shared" si="1"/>
        <v>0</v>
      </c>
      <c r="J24" s="6">
        <f t="shared" si="5"/>
        <v>0</v>
      </c>
      <c r="K24" s="6">
        <f t="shared" si="6"/>
        <v>0</v>
      </c>
      <c r="L24" s="59">
        <f>BASELINE!K22</f>
        <v>0</v>
      </c>
      <c r="M24" s="59">
        <f>BASELINE!J22</f>
        <v>0</v>
      </c>
      <c r="N24" s="6">
        <f t="shared" si="7"/>
        <v>0</v>
      </c>
    </row>
    <row r="25" spans="1:14" x14ac:dyDescent="0.2">
      <c r="A25" s="44">
        <f>BASELINE!A23</f>
        <v>0</v>
      </c>
      <c r="B25" s="44">
        <f>BASELINE!B23</f>
        <v>1</v>
      </c>
      <c r="C25" s="2">
        <f>BASELINE!P23</f>
        <v>0</v>
      </c>
      <c r="D25" s="2">
        <f>BASELINE!Q23</f>
        <v>0</v>
      </c>
      <c r="E25" s="2">
        <f>BASELINE!R23</f>
        <v>0</v>
      </c>
      <c r="F25" s="2">
        <f>BASELINE!D23</f>
        <v>0</v>
      </c>
      <c r="G25" s="2">
        <f>BASELINE!E23</f>
        <v>0</v>
      </c>
      <c r="H25" s="6">
        <f t="shared" si="4"/>
        <v>0</v>
      </c>
      <c r="I25" s="6">
        <f t="shared" si="1"/>
        <v>0</v>
      </c>
      <c r="J25" s="6">
        <f t="shared" si="5"/>
        <v>0</v>
      </c>
      <c r="K25" s="6">
        <f t="shared" si="6"/>
        <v>0</v>
      </c>
      <c r="L25" s="59">
        <f>BASELINE!K23</f>
        <v>0</v>
      </c>
      <c r="M25" s="59">
        <f>BASELINE!J23</f>
        <v>0</v>
      </c>
      <c r="N25" s="6">
        <f t="shared" si="7"/>
        <v>0</v>
      </c>
    </row>
    <row r="26" spans="1:14" x14ac:dyDescent="0.2">
      <c r="A26" s="44">
        <f>BASELINE!A24</f>
        <v>0</v>
      </c>
      <c r="B26" s="44">
        <f>BASELINE!B24</f>
        <v>1</v>
      </c>
      <c r="C26" s="2">
        <f>BASELINE!P24</f>
        <v>0</v>
      </c>
      <c r="D26" s="2">
        <f>BASELINE!Q24</f>
        <v>0</v>
      </c>
      <c r="E26" s="2">
        <f>BASELINE!R24</f>
        <v>0</v>
      </c>
      <c r="F26" s="2">
        <f>BASELINE!D24</f>
        <v>0</v>
      </c>
      <c r="G26" s="2">
        <f>BASELINE!E24</f>
        <v>0</v>
      </c>
      <c r="H26" s="6">
        <f t="shared" si="4"/>
        <v>0</v>
      </c>
      <c r="I26" s="6">
        <f t="shared" si="1"/>
        <v>0</v>
      </c>
      <c r="J26" s="6">
        <f t="shared" si="5"/>
        <v>0</v>
      </c>
      <c r="K26" s="6">
        <f t="shared" si="6"/>
        <v>0</v>
      </c>
      <c r="L26" s="59">
        <f>BASELINE!K24</f>
        <v>0</v>
      </c>
      <c r="M26" s="59">
        <f>BASELINE!J24</f>
        <v>0</v>
      </c>
      <c r="N26" s="6">
        <f t="shared" si="7"/>
        <v>0</v>
      </c>
    </row>
    <row r="27" spans="1:14" x14ac:dyDescent="0.2">
      <c r="A27" s="44">
        <f>BASELINE!A25</f>
        <v>0</v>
      </c>
      <c r="B27" s="44">
        <f>BASELINE!B25</f>
        <v>1</v>
      </c>
      <c r="C27" s="2">
        <f>BASELINE!P25</f>
        <v>0</v>
      </c>
      <c r="D27" s="2">
        <f>BASELINE!Q25</f>
        <v>0</v>
      </c>
      <c r="E27" s="2">
        <f>BASELINE!R25</f>
        <v>0</v>
      </c>
      <c r="F27" s="2">
        <f>BASELINE!D25</f>
        <v>0</v>
      </c>
      <c r="G27" s="2">
        <f>BASELINE!E25</f>
        <v>0</v>
      </c>
      <c r="H27" s="6">
        <f t="shared" si="4"/>
        <v>0</v>
      </c>
      <c r="I27" s="6">
        <f t="shared" si="1"/>
        <v>0</v>
      </c>
      <c r="J27" s="6">
        <f t="shared" si="5"/>
        <v>0</v>
      </c>
      <c r="K27" s="6">
        <f t="shared" si="6"/>
        <v>0</v>
      </c>
      <c r="L27" s="59">
        <f>BASELINE!K25</f>
        <v>0</v>
      </c>
      <c r="M27" s="59">
        <f>BASELINE!J25</f>
        <v>0</v>
      </c>
      <c r="N27" s="6">
        <f t="shared" si="7"/>
        <v>0</v>
      </c>
    </row>
    <row r="28" spans="1:14" x14ac:dyDescent="0.2">
      <c r="A28" s="44">
        <f>BASELINE!A26</f>
        <v>0</v>
      </c>
      <c r="B28" s="44">
        <f>BASELINE!B26</f>
        <v>1</v>
      </c>
      <c r="C28" s="2">
        <f>BASELINE!P26</f>
        <v>0</v>
      </c>
      <c r="D28" s="2">
        <f>BASELINE!Q26</f>
        <v>0</v>
      </c>
      <c r="E28" s="2">
        <f>BASELINE!R26</f>
        <v>0</v>
      </c>
      <c r="F28" s="2">
        <f>BASELINE!D26</f>
        <v>0</v>
      </c>
      <c r="G28" s="2">
        <f>BASELINE!E26</f>
        <v>0</v>
      </c>
      <c r="H28" s="6">
        <f t="shared" si="4"/>
        <v>0</v>
      </c>
      <c r="I28" s="6">
        <f t="shared" si="1"/>
        <v>0</v>
      </c>
      <c r="J28" s="6">
        <f t="shared" si="5"/>
        <v>0</v>
      </c>
      <c r="K28" s="6">
        <f t="shared" si="6"/>
        <v>0</v>
      </c>
      <c r="L28" s="59">
        <f>BASELINE!K26</f>
        <v>0</v>
      </c>
      <c r="M28" s="59">
        <f>BASELINE!J26</f>
        <v>0</v>
      </c>
      <c r="N28" s="6">
        <f t="shared" si="7"/>
        <v>0</v>
      </c>
    </row>
    <row r="29" spans="1:14" x14ac:dyDescent="0.2">
      <c r="A29" s="44">
        <f>BASELINE!A27</f>
        <v>0</v>
      </c>
      <c r="B29" s="44">
        <f>BASELINE!B27</f>
        <v>1</v>
      </c>
      <c r="C29" s="2">
        <f>BASELINE!P27</f>
        <v>0</v>
      </c>
      <c r="D29" s="2">
        <f>BASELINE!Q27</f>
        <v>0</v>
      </c>
      <c r="E29" s="2">
        <f>BASELINE!R27</f>
        <v>0</v>
      </c>
      <c r="F29" s="2">
        <f>BASELINE!D27</f>
        <v>0</v>
      </c>
      <c r="G29" s="2">
        <f>BASELINE!E27</f>
        <v>0</v>
      </c>
      <c r="H29" s="6">
        <f t="shared" si="4"/>
        <v>0</v>
      </c>
      <c r="I29" s="6">
        <f t="shared" si="1"/>
        <v>0</v>
      </c>
      <c r="J29" s="6">
        <f t="shared" si="5"/>
        <v>0</v>
      </c>
      <c r="K29" s="6">
        <f t="shared" si="6"/>
        <v>0</v>
      </c>
      <c r="L29" s="59">
        <f>BASELINE!K27</f>
        <v>0</v>
      </c>
      <c r="M29" s="59">
        <f>BASELINE!J27</f>
        <v>0</v>
      </c>
      <c r="N29" s="6">
        <f t="shared" si="7"/>
        <v>0</v>
      </c>
    </row>
    <row r="30" spans="1:14" x14ac:dyDescent="0.2">
      <c r="A30" s="44">
        <f>BASELINE!A28</f>
        <v>0</v>
      </c>
      <c r="B30" s="44">
        <f>BASELINE!B28</f>
        <v>1</v>
      </c>
      <c r="C30" s="2">
        <f>BASELINE!P28</f>
        <v>0</v>
      </c>
      <c r="D30" s="2">
        <f>BASELINE!Q28</f>
        <v>0</v>
      </c>
      <c r="E30" s="2">
        <f>BASELINE!R28</f>
        <v>0</v>
      </c>
      <c r="F30" s="2">
        <f>BASELINE!D28</f>
        <v>0</v>
      </c>
      <c r="G30" s="2">
        <f>BASELINE!E28</f>
        <v>0</v>
      </c>
      <c r="H30" s="6">
        <f t="shared" si="4"/>
        <v>0</v>
      </c>
      <c r="I30" s="6">
        <f t="shared" si="1"/>
        <v>0</v>
      </c>
      <c r="J30" s="6">
        <f t="shared" si="5"/>
        <v>0</v>
      </c>
      <c r="K30" s="6">
        <f t="shared" si="6"/>
        <v>0</v>
      </c>
      <c r="L30" s="59">
        <f>BASELINE!K28</f>
        <v>0</v>
      </c>
      <c r="M30" s="59">
        <f>BASELINE!J28</f>
        <v>0</v>
      </c>
      <c r="N30" s="6">
        <f t="shared" si="7"/>
        <v>0</v>
      </c>
    </row>
    <row r="31" spans="1:14" x14ac:dyDescent="0.2">
      <c r="A31" s="44">
        <f>BASELINE!A29</f>
        <v>0</v>
      </c>
      <c r="B31" s="44">
        <f>BASELINE!B29</f>
        <v>1</v>
      </c>
      <c r="C31" s="2">
        <f>BASELINE!P29</f>
        <v>0</v>
      </c>
      <c r="D31" s="2">
        <f>BASELINE!Q29</f>
        <v>0</v>
      </c>
      <c r="E31" s="2">
        <f>BASELINE!R29</f>
        <v>0</v>
      </c>
      <c r="F31" s="2">
        <f>BASELINE!D29</f>
        <v>0</v>
      </c>
      <c r="G31" s="2">
        <f>BASELINE!E29</f>
        <v>0</v>
      </c>
      <c r="H31" s="6">
        <f t="shared" si="4"/>
        <v>0</v>
      </c>
      <c r="I31" s="6">
        <f t="shared" si="1"/>
        <v>0</v>
      </c>
      <c r="J31" s="6">
        <f t="shared" si="5"/>
        <v>0</v>
      </c>
      <c r="K31" s="6">
        <f t="shared" si="6"/>
        <v>0</v>
      </c>
      <c r="L31" s="59">
        <f>BASELINE!K29</f>
        <v>0</v>
      </c>
      <c r="M31" s="59">
        <f>BASELINE!J29</f>
        <v>0</v>
      </c>
      <c r="N31" s="6">
        <f t="shared" si="7"/>
        <v>0</v>
      </c>
    </row>
    <row r="32" spans="1:14" x14ac:dyDescent="0.2">
      <c r="A32" s="44">
        <f>BASELINE!A30</f>
        <v>0</v>
      </c>
      <c r="B32" s="44">
        <f>BASELINE!B30</f>
        <v>1</v>
      </c>
      <c r="C32" s="2">
        <f>BASELINE!P30</f>
        <v>0</v>
      </c>
      <c r="D32" s="2">
        <f>BASELINE!Q30</f>
        <v>0</v>
      </c>
      <c r="E32" s="2">
        <f>BASELINE!R30</f>
        <v>0</v>
      </c>
      <c r="F32" s="2">
        <f>BASELINE!D30</f>
        <v>0</v>
      </c>
      <c r="G32" s="2">
        <f>BASELINE!E30</f>
        <v>0</v>
      </c>
      <c r="H32" s="6">
        <f t="shared" si="4"/>
        <v>0</v>
      </c>
      <c r="I32" s="6">
        <f t="shared" si="1"/>
        <v>0</v>
      </c>
      <c r="J32" s="6">
        <f t="shared" si="5"/>
        <v>0</v>
      </c>
      <c r="K32" s="6">
        <f t="shared" si="6"/>
        <v>0</v>
      </c>
      <c r="L32" s="59">
        <f>BASELINE!K30</f>
        <v>0</v>
      </c>
      <c r="M32" s="59">
        <f>BASELINE!J30</f>
        <v>0</v>
      </c>
      <c r="N32" s="6">
        <f t="shared" si="7"/>
        <v>0</v>
      </c>
    </row>
    <row r="33" spans="1:14" x14ac:dyDescent="0.2">
      <c r="A33" s="44">
        <f>BASELINE!A31</f>
        <v>0</v>
      </c>
      <c r="B33" s="44">
        <f>BASELINE!B31</f>
        <v>1</v>
      </c>
      <c r="C33" s="2">
        <f>BASELINE!P31</f>
        <v>0</v>
      </c>
      <c r="D33" s="2">
        <f>BASELINE!Q31</f>
        <v>0</v>
      </c>
      <c r="E33" s="2">
        <f>BASELINE!R31</f>
        <v>0</v>
      </c>
      <c r="F33" s="2">
        <f>BASELINE!D31</f>
        <v>0</v>
      </c>
      <c r="G33" s="2">
        <f>BASELINE!E31</f>
        <v>0</v>
      </c>
      <c r="H33" s="6">
        <f t="shared" si="4"/>
        <v>0</v>
      </c>
      <c r="I33" s="6">
        <f t="shared" si="1"/>
        <v>0</v>
      </c>
      <c r="J33" s="6">
        <f t="shared" si="5"/>
        <v>0</v>
      </c>
      <c r="K33" s="6">
        <f t="shared" si="6"/>
        <v>0</v>
      </c>
      <c r="L33" s="59">
        <f>BASELINE!K31</f>
        <v>0</v>
      </c>
      <c r="M33" s="59">
        <f>BASELINE!J31</f>
        <v>0</v>
      </c>
      <c r="N33" s="6">
        <f t="shared" si="7"/>
        <v>0</v>
      </c>
    </row>
    <row r="34" spans="1:14" x14ac:dyDescent="0.2">
      <c r="A34" s="44">
        <f>BASELINE!A32</f>
        <v>0</v>
      </c>
      <c r="B34" s="44">
        <f>BASELINE!B32</f>
        <v>1</v>
      </c>
      <c r="C34" s="2">
        <f>BASELINE!P32</f>
        <v>0</v>
      </c>
      <c r="D34" s="2">
        <f>BASELINE!Q32</f>
        <v>0</v>
      </c>
      <c r="E34" s="2">
        <f>BASELINE!R32</f>
        <v>0</v>
      </c>
      <c r="F34" s="2">
        <f>BASELINE!D32</f>
        <v>0</v>
      </c>
      <c r="G34" s="2">
        <f>BASELINE!E32</f>
        <v>0</v>
      </c>
      <c r="H34" s="6">
        <f t="shared" si="4"/>
        <v>0</v>
      </c>
      <c r="I34" s="6">
        <f t="shared" si="1"/>
        <v>0</v>
      </c>
      <c r="J34" s="6">
        <f t="shared" si="5"/>
        <v>0</v>
      </c>
      <c r="K34" s="6">
        <f t="shared" si="6"/>
        <v>0</v>
      </c>
      <c r="L34" s="59">
        <f>BASELINE!K32</f>
        <v>0</v>
      </c>
      <c r="M34" s="59">
        <f>BASELINE!J32</f>
        <v>0</v>
      </c>
      <c r="N34" s="6">
        <f t="shared" si="7"/>
        <v>0</v>
      </c>
    </row>
    <row r="35" spans="1:14" x14ac:dyDescent="0.2">
      <c r="A35" s="44">
        <f>BASELINE!A33</f>
        <v>0</v>
      </c>
      <c r="B35" s="44">
        <f>BASELINE!B33</f>
        <v>1</v>
      </c>
      <c r="C35" s="2">
        <f>BASELINE!P33</f>
        <v>0</v>
      </c>
      <c r="D35" s="2">
        <f>BASELINE!Q33</f>
        <v>0</v>
      </c>
      <c r="E35" s="2">
        <f>BASELINE!R33</f>
        <v>0</v>
      </c>
      <c r="F35" s="2">
        <f>BASELINE!D33</f>
        <v>0</v>
      </c>
      <c r="G35" s="2">
        <f>BASELINE!E33</f>
        <v>0</v>
      </c>
      <c r="H35" s="6">
        <f t="shared" si="4"/>
        <v>0</v>
      </c>
      <c r="I35" s="6">
        <f t="shared" si="1"/>
        <v>0</v>
      </c>
      <c r="J35" s="6">
        <f t="shared" si="5"/>
        <v>0</v>
      </c>
      <c r="K35" s="6">
        <f t="shared" si="6"/>
        <v>0</v>
      </c>
      <c r="L35" s="59">
        <f>BASELINE!K33</f>
        <v>0</v>
      </c>
      <c r="M35" s="59">
        <f>BASELINE!J33</f>
        <v>0</v>
      </c>
      <c r="N35" s="6">
        <f t="shared" si="7"/>
        <v>0</v>
      </c>
    </row>
    <row r="36" spans="1:14" x14ac:dyDescent="0.2">
      <c r="A36" s="44">
        <f>BASELINE!A34</f>
        <v>0</v>
      </c>
      <c r="B36" s="44">
        <f>BASELINE!B34</f>
        <v>1</v>
      </c>
      <c r="C36" s="2">
        <f>BASELINE!P34</f>
        <v>0</v>
      </c>
      <c r="D36" s="2">
        <f>BASELINE!Q34</f>
        <v>0</v>
      </c>
      <c r="E36" s="2">
        <f>BASELINE!R34</f>
        <v>0</v>
      </c>
      <c r="F36" s="2">
        <f>BASELINE!D34</f>
        <v>0</v>
      </c>
      <c r="G36" s="2">
        <f>BASELINE!E34</f>
        <v>0</v>
      </c>
      <c r="H36" s="6">
        <f t="shared" si="4"/>
        <v>0</v>
      </c>
      <c r="I36" s="6">
        <f t="shared" si="1"/>
        <v>0</v>
      </c>
      <c r="J36" s="6">
        <f t="shared" si="5"/>
        <v>0</v>
      </c>
      <c r="K36" s="6">
        <f t="shared" si="6"/>
        <v>0</v>
      </c>
      <c r="L36" s="59">
        <f>BASELINE!K34</f>
        <v>0</v>
      </c>
      <c r="M36" s="59">
        <f>BASELINE!J34</f>
        <v>0</v>
      </c>
      <c r="N36" s="6">
        <f t="shared" si="7"/>
        <v>0</v>
      </c>
    </row>
    <row r="37" spans="1:14" x14ac:dyDescent="0.2">
      <c r="A37" s="44">
        <f>BASELINE!A35</f>
        <v>0</v>
      </c>
      <c r="B37" s="44">
        <f>BASELINE!B35</f>
        <v>1</v>
      </c>
      <c r="C37" s="2">
        <f>BASELINE!P35</f>
        <v>0</v>
      </c>
      <c r="D37" s="2">
        <f>BASELINE!Q35</f>
        <v>0</v>
      </c>
      <c r="E37" s="2">
        <f>BASELINE!R35</f>
        <v>0</v>
      </c>
      <c r="F37" s="2">
        <f>BASELINE!D35</f>
        <v>0</v>
      </c>
      <c r="G37" s="2">
        <f>BASELINE!E35</f>
        <v>0</v>
      </c>
      <c r="H37" s="6">
        <f t="shared" si="4"/>
        <v>0</v>
      </c>
      <c r="I37" s="6">
        <f t="shared" si="1"/>
        <v>0</v>
      </c>
      <c r="J37" s="6">
        <f t="shared" si="5"/>
        <v>0</v>
      </c>
      <c r="K37" s="6">
        <f t="shared" si="6"/>
        <v>0</v>
      </c>
      <c r="L37" s="59">
        <f>BASELINE!K35</f>
        <v>0</v>
      </c>
      <c r="M37" s="59">
        <f>BASELINE!J35</f>
        <v>0</v>
      </c>
      <c r="N37" s="6">
        <f t="shared" si="7"/>
        <v>0</v>
      </c>
    </row>
    <row r="38" spans="1:14" x14ac:dyDescent="0.2">
      <c r="A38" s="44">
        <f>BASELINE!A36</f>
        <v>0</v>
      </c>
      <c r="B38" s="44">
        <f>BASELINE!B36</f>
        <v>1</v>
      </c>
      <c r="C38" s="2">
        <f>BASELINE!P36</f>
        <v>0</v>
      </c>
      <c r="D38" s="2">
        <f>BASELINE!Q36</f>
        <v>0</v>
      </c>
      <c r="E38" s="2">
        <f>BASELINE!R36</f>
        <v>0</v>
      </c>
      <c r="F38" s="2">
        <f>BASELINE!D36</f>
        <v>0</v>
      </c>
      <c r="G38" s="2">
        <f>BASELINE!E36</f>
        <v>0</v>
      </c>
      <c r="H38" s="6">
        <f t="shared" si="4"/>
        <v>0</v>
      </c>
      <c r="I38" s="6">
        <f t="shared" si="1"/>
        <v>0</v>
      </c>
      <c r="J38" s="6">
        <f t="shared" si="5"/>
        <v>0</v>
      </c>
      <c r="K38" s="6">
        <f t="shared" si="6"/>
        <v>0</v>
      </c>
      <c r="L38" s="59">
        <f>BASELINE!K36</f>
        <v>0</v>
      </c>
      <c r="M38" s="59">
        <f>BASELINE!J36</f>
        <v>0</v>
      </c>
      <c r="N38" s="6">
        <f t="shared" si="7"/>
        <v>0</v>
      </c>
    </row>
    <row r="39" spans="1:14" x14ac:dyDescent="0.2">
      <c r="A39" s="44">
        <f>BASELINE!A37</f>
        <v>0</v>
      </c>
      <c r="B39" s="44">
        <f>BASELINE!B37</f>
        <v>1</v>
      </c>
      <c r="C39" s="2">
        <f>BASELINE!P37</f>
        <v>0</v>
      </c>
      <c r="D39" s="2">
        <f>BASELINE!Q37</f>
        <v>0</v>
      </c>
      <c r="E39" s="2">
        <f>BASELINE!R37</f>
        <v>0</v>
      </c>
      <c r="F39" s="2">
        <f>BASELINE!D37</f>
        <v>0</v>
      </c>
      <c r="G39" s="2">
        <f>BASELINE!E37</f>
        <v>0</v>
      </c>
      <c r="H39" s="6">
        <f t="shared" si="4"/>
        <v>0</v>
      </c>
      <c r="I39" s="6">
        <f t="shared" si="1"/>
        <v>0</v>
      </c>
      <c r="J39" s="6">
        <f t="shared" si="5"/>
        <v>0</v>
      </c>
      <c r="K39" s="6">
        <f t="shared" si="6"/>
        <v>0</v>
      </c>
      <c r="L39" s="59">
        <f>BASELINE!K37</f>
        <v>0</v>
      </c>
      <c r="M39" s="59">
        <f>BASELINE!J37</f>
        <v>0</v>
      </c>
      <c r="N39" s="6">
        <f t="shared" si="7"/>
        <v>0</v>
      </c>
    </row>
    <row r="40" spans="1:14" x14ac:dyDescent="0.2">
      <c r="A40" s="44">
        <f>BASELINE!A38</f>
        <v>0</v>
      </c>
      <c r="B40" s="44">
        <f>BASELINE!B38</f>
        <v>1</v>
      </c>
      <c r="C40" s="2">
        <f>BASELINE!P38</f>
        <v>0</v>
      </c>
      <c r="D40" s="2">
        <f>BASELINE!Q38</f>
        <v>0</v>
      </c>
      <c r="E40" s="2">
        <f>BASELINE!R38</f>
        <v>0</v>
      </c>
      <c r="F40" s="2">
        <f>BASELINE!D38</f>
        <v>0</v>
      </c>
      <c r="G40" s="2">
        <f>BASELINE!E38</f>
        <v>0</v>
      </c>
      <c r="H40" s="6">
        <f t="shared" si="4"/>
        <v>0</v>
      </c>
      <c r="I40" s="6">
        <f t="shared" si="1"/>
        <v>0</v>
      </c>
      <c r="J40" s="6">
        <f t="shared" si="5"/>
        <v>0</v>
      </c>
      <c r="K40" s="6">
        <f t="shared" si="6"/>
        <v>0</v>
      </c>
      <c r="L40" s="59">
        <f>BASELINE!K38</f>
        <v>0</v>
      </c>
      <c r="M40" s="59">
        <f>BASELINE!J38</f>
        <v>0</v>
      </c>
      <c r="N40" s="6">
        <f t="shared" si="7"/>
        <v>0</v>
      </c>
    </row>
    <row r="41" spans="1:14" x14ac:dyDescent="0.2">
      <c r="A41" s="44">
        <f>BASELINE!A39</f>
        <v>0</v>
      </c>
      <c r="B41" s="44">
        <f>BASELINE!B39</f>
        <v>1</v>
      </c>
      <c r="C41" s="2">
        <f>BASELINE!P39</f>
        <v>0</v>
      </c>
      <c r="D41" s="2">
        <f>BASELINE!Q39</f>
        <v>0</v>
      </c>
      <c r="E41" s="2">
        <f>BASELINE!R39</f>
        <v>0</v>
      </c>
      <c r="F41" s="2">
        <f>BASELINE!D39</f>
        <v>0</v>
      </c>
      <c r="G41" s="2">
        <f>BASELINE!E39</f>
        <v>0</v>
      </c>
      <c r="H41" s="6">
        <f t="shared" si="4"/>
        <v>0</v>
      </c>
      <c r="I41" s="6">
        <f t="shared" si="1"/>
        <v>0</v>
      </c>
      <c r="J41" s="6">
        <f t="shared" si="5"/>
        <v>0</v>
      </c>
      <c r="K41" s="6">
        <f t="shared" si="6"/>
        <v>0</v>
      </c>
      <c r="L41" s="59">
        <f>BASELINE!K39</f>
        <v>0</v>
      </c>
      <c r="M41" s="59">
        <f>BASELINE!J39</f>
        <v>0</v>
      </c>
      <c r="N41" s="6">
        <f t="shared" si="7"/>
        <v>0</v>
      </c>
    </row>
    <row r="42" spans="1:14" x14ac:dyDescent="0.2">
      <c r="A42" s="44">
        <f>BASELINE!A40</f>
        <v>0</v>
      </c>
      <c r="B42" s="44">
        <f>BASELINE!B40</f>
        <v>1</v>
      </c>
      <c r="C42" s="2">
        <f>BASELINE!P40</f>
        <v>0</v>
      </c>
      <c r="D42" s="2">
        <f>BASELINE!Q40</f>
        <v>0</v>
      </c>
      <c r="E42" s="2">
        <f>BASELINE!R40</f>
        <v>0</v>
      </c>
      <c r="F42" s="2">
        <f>BASELINE!D40</f>
        <v>0</v>
      </c>
      <c r="G42" s="2">
        <f>BASELINE!E40</f>
        <v>0</v>
      </c>
      <c r="H42" s="6">
        <f t="shared" si="4"/>
        <v>0</v>
      </c>
      <c r="I42" s="6">
        <f t="shared" si="1"/>
        <v>0</v>
      </c>
      <c r="J42" s="6">
        <f t="shared" si="5"/>
        <v>0</v>
      </c>
      <c r="K42" s="6">
        <f t="shared" si="6"/>
        <v>0</v>
      </c>
      <c r="L42" s="59">
        <f>BASELINE!K40</f>
        <v>0</v>
      </c>
      <c r="M42" s="59">
        <f>BASELINE!J40</f>
        <v>0</v>
      </c>
      <c r="N42" s="6">
        <f t="shared" si="7"/>
        <v>0</v>
      </c>
    </row>
    <row r="43" spans="1:14" x14ac:dyDescent="0.2">
      <c r="A43" s="44">
        <f>BASELINE!A41</f>
        <v>0</v>
      </c>
      <c r="B43" s="44">
        <f>BASELINE!B41</f>
        <v>1</v>
      </c>
      <c r="C43" s="2">
        <f>BASELINE!P41</f>
        <v>0</v>
      </c>
      <c r="D43" s="2">
        <f>BASELINE!Q41</f>
        <v>0</v>
      </c>
      <c r="E43" s="2">
        <f>BASELINE!R41</f>
        <v>0</v>
      </c>
      <c r="F43" s="2">
        <f>BASELINE!D41</f>
        <v>0</v>
      </c>
      <c r="G43" s="2">
        <f>BASELINE!E41</f>
        <v>0</v>
      </c>
      <c r="H43" s="6">
        <f t="shared" si="4"/>
        <v>0</v>
      </c>
      <c r="I43" s="6">
        <f t="shared" si="1"/>
        <v>0</v>
      </c>
      <c r="J43" s="6">
        <f t="shared" si="5"/>
        <v>0</v>
      </c>
      <c r="K43" s="6">
        <f t="shared" si="6"/>
        <v>0</v>
      </c>
      <c r="L43" s="59">
        <f>BASELINE!K41</f>
        <v>0</v>
      </c>
      <c r="M43" s="59">
        <f>BASELINE!J41</f>
        <v>0</v>
      </c>
      <c r="N43" s="6">
        <f t="shared" si="7"/>
        <v>0</v>
      </c>
    </row>
    <row r="44" spans="1:14" x14ac:dyDescent="0.2">
      <c r="A44" s="44">
        <f>BASELINE!A42</f>
        <v>0</v>
      </c>
      <c r="B44" s="44">
        <f>BASELINE!B42</f>
        <v>1</v>
      </c>
      <c r="C44" s="2">
        <f>BASELINE!P42</f>
        <v>0</v>
      </c>
      <c r="D44" s="2">
        <f>BASELINE!Q42</f>
        <v>0</v>
      </c>
      <c r="E44" s="2">
        <f>BASELINE!R42</f>
        <v>0</v>
      </c>
      <c r="F44" s="2">
        <f>BASELINE!D42</f>
        <v>0</v>
      </c>
      <c r="G44" s="2">
        <f>BASELINE!E42</f>
        <v>0</v>
      </c>
      <c r="H44" s="6">
        <f t="shared" si="4"/>
        <v>0</v>
      </c>
      <c r="I44" s="6">
        <f t="shared" si="1"/>
        <v>0</v>
      </c>
      <c r="J44" s="6">
        <f t="shared" si="5"/>
        <v>0</v>
      </c>
      <c r="K44" s="6">
        <f t="shared" si="6"/>
        <v>0</v>
      </c>
      <c r="L44" s="59">
        <f>BASELINE!K42</f>
        <v>0</v>
      </c>
      <c r="M44" s="59">
        <f>BASELINE!J42</f>
        <v>0</v>
      </c>
      <c r="N44" s="6">
        <f t="shared" si="7"/>
        <v>0</v>
      </c>
    </row>
    <row r="45" spans="1:14" x14ac:dyDescent="0.2">
      <c r="A45" s="44">
        <f>BASELINE!A43</f>
        <v>0</v>
      </c>
      <c r="B45" s="44">
        <f>BASELINE!B43</f>
        <v>1</v>
      </c>
      <c r="C45" s="2">
        <f>BASELINE!P43</f>
        <v>0</v>
      </c>
      <c r="D45" s="2">
        <f>BASELINE!Q43</f>
        <v>0</v>
      </c>
      <c r="E45" s="2">
        <f>BASELINE!R43</f>
        <v>0</v>
      </c>
      <c r="F45" s="2">
        <f>BASELINE!D43</f>
        <v>0</v>
      </c>
      <c r="G45" s="2">
        <f>BASELINE!E43</f>
        <v>0</v>
      </c>
      <c r="H45" s="6">
        <f t="shared" si="4"/>
        <v>0</v>
      </c>
      <c r="I45" s="6">
        <f t="shared" si="1"/>
        <v>0</v>
      </c>
      <c r="J45" s="6">
        <f t="shared" si="5"/>
        <v>0</v>
      </c>
      <c r="K45" s="6">
        <f t="shared" si="6"/>
        <v>0</v>
      </c>
      <c r="L45" s="59">
        <f>BASELINE!K43</f>
        <v>0</v>
      </c>
      <c r="M45" s="59">
        <f>BASELINE!J43</f>
        <v>0</v>
      </c>
      <c r="N45" s="6">
        <f t="shared" si="7"/>
        <v>0</v>
      </c>
    </row>
    <row r="46" spans="1:14" x14ac:dyDescent="0.2">
      <c r="A46" s="44">
        <f>BASELINE!A44</f>
        <v>0</v>
      </c>
      <c r="B46" s="44">
        <f>BASELINE!B44</f>
        <v>1</v>
      </c>
      <c r="C46" s="2">
        <f>BASELINE!P44</f>
        <v>0</v>
      </c>
      <c r="D46" s="2">
        <f>BASELINE!Q44</f>
        <v>0</v>
      </c>
      <c r="E46" s="2">
        <f>BASELINE!R44</f>
        <v>0</v>
      </c>
      <c r="F46" s="2">
        <f>BASELINE!D44</f>
        <v>0</v>
      </c>
      <c r="G46" s="2">
        <f>BASELINE!E44</f>
        <v>0</v>
      </c>
      <c r="H46" s="6">
        <f t="shared" si="4"/>
        <v>0</v>
      </c>
      <c r="I46" s="6">
        <f t="shared" si="1"/>
        <v>0</v>
      </c>
      <c r="J46" s="6">
        <f t="shared" si="5"/>
        <v>0</v>
      </c>
      <c r="K46" s="6">
        <f t="shared" si="6"/>
        <v>0</v>
      </c>
      <c r="L46" s="59">
        <f>BASELINE!K44</f>
        <v>0</v>
      </c>
      <c r="M46" s="59">
        <f>BASELINE!J44</f>
        <v>0</v>
      </c>
      <c r="N46" s="6">
        <f t="shared" si="7"/>
        <v>0</v>
      </c>
    </row>
    <row r="47" spans="1:14" x14ac:dyDescent="0.2">
      <c r="A47" s="44">
        <f>BASELINE!A45</f>
        <v>0</v>
      </c>
      <c r="B47" s="44">
        <f>BASELINE!B45</f>
        <v>1</v>
      </c>
      <c r="C47" s="2">
        <f>BASELINE!P45</f>
        <v>0</v>
      </c>
      <c r="D47" s="2">
        <f>BASELINE!Q45</f>
        <v>0</v>
      </c>
      <c r="E47" s="2">
        <f>BASELINE!R45</f>
        <v>0</v>
      </c>
      <c r="F47" s="2">
        <f>BASELINE!D45</f>
        <v>0</v>
      </c>
      <c r="G47" s="2">
        <f>BASELINE!E45</f>
        <v>0</v>
      </c>
      <c r="H47" s="6">
        <f t="shared" si="4"/>
        <v>0</v>
      </c>
      <c r="I47" s="6">
        <f t="shared" si="1"/>
        <v>0</v>
      </c>
      <c r="J47" s="6">
        <f t="shared" si="5"/>
        <v>0</v>
      </c>
      <c r="K47" s="6">
        <f t="shared" si="6"/>
        <v>0</v>
      </c>
      <c r="L47" s="59">
        <f>BASELINE!K45</f>
        <v>0</v>
      </c>
      <c r="M47" s="59">
        <f>BASELINE!J45</f>
        <v>0</v>
      </c>
      <c r="N47" s="6">
        <f t="shared" si="7"/>
        <v>0</v>
      </c>
    </row>
    <row r="48" spans="1:14" x14ac:dyDescent="0.2">
      <c r="A48" s="44">
        <f>BASELINE!A46</f>
        <v>0</v>
      </c>
      <c r="B48" s="44">
        <f>BASELINE!B46</f>
        <v>1</v>
      </c>
      <c r="C48" s="2">
        <f>BASELINE!P46</f>
        <v>0</v>
      </c>
      <c r="D48" s="2">
        <f>BASELINE!Q46</f>
        <v>0</v>
      </c>
      <c r="E48" s="2">
        <f>BASELINE!R46</f>
        <v>0</v>
      </c>
      <c r="F48" s="2">
        <f>BASELINE!D46</f>
        <v>0</v>
      </c>
      <c r="G48" s="2">
        <f>BASELINE!E46</f>
        <v>0</v>
      </c>
      <c r="H48" s="6">
        <f t="shared" si="4"/>
        <v>0</v>
      </c>
      <c r="I48" s="6">
        <f t="shared" si="1"/>
        <v>0</v>
      </c>
      <c r="J48" s="6">
        <f t="shared" si="5"/>
        <v>0</v>
      </c>
      <c r="K48" s="6">
        <f t="shared" si="6"/>
        <v>0</v>
      </c>
      <c r="L48" s="59">
        <f>BASELINE!K46</f>
        <v>0</v>
      </c>
      <c r="M48" s="59">
        <f>BASELINE!J46</f>
        <v>0</v>
      </c>
      <c r="N48" s="6">
        <f t="shared" si="7"/>
        <v>0</v>
      </c>
    </row>
    <row r="49" spans="1:14" x14ac:dyDescent="0.2">
      <c r="A49" s="44">
        <f>BASELINE!A47</f>
        <v>0</v>
      </c>
      <c r="B49" s="44">
        <f>BASELINE!B47</f>
        <v>1</v>
      </c>
      <c r="C49" s="2">
        <f>BASELINE!P47</f>
        <v>0</v>
      </c>
      <c r="D49" s="2">
        <f>BASELINE!Q47</f>
        <v>0</v>
      </c>
      <c r="E49" s="2">
        <f>BASELINE!R47</f>
        <v>0</v>
      </c>
      <c r="F49" s="2">
        <f>BASELINE!D47</f>
        <v>0</v>
      </c>
      <c r="G49" s="2">
        <f>BASELINE!E47</f>
        <v>0</v>
      </c>
      <c r="H49" s="6">
        <f t="shared" si="4"/>
        <v>0</v>
      </c>
      <c r="I49" s="6">
        <f t="shared" si="1"/>
        <v>0</v>
      </c>
      <c r="J49" s="6">
        <f t="shared" si="5"/>
        <v>0</v>
      </c>
      <c r="K49" s="6">
        <f t="shared" si="6"/>
        <v>0</v>
      </c>
      <c r="L49" s="59">
        <f>BASELINE!K47</f>
        <v>0</v>
      </c>
      <c r="M49" s="59">
        <f>BASELINE!J47</f>
        <v>0</v>
      </c>
      <c r="N49" s="6">
        <f t="shared" si="7"/>
        <v>0</v>
      </c>
    </row>
    <row r="50" spans="1:14" x14ac:dyDescent="0.2">
      <c r="A50" s="44">
        <f>BASELINE!A48</f>
        <v>0</v>
      </c>
      <c r="B50" s="44">
        <f>BASELINE!B48</f>
        <v>1</v>
      </c>
      <c r="C50" s="2">
        <f>BASELINE!P48</f>
        <v>0</v>
      </c>
      <c r="D50" s="2">
        <f>BASELINE!Q48</f>
        <v>0</v>
      </c>
      <c r="E50" s="2">
        <f>BASELINE!R48</f>
        <v>0</v>
      </c>
      <c r="F50" s="2">
        <f>BASELINE!D48</f>
        <v>0</v>
      </c>
      <c r="G50" s="2">
        <f>BASELINE!E48</f>
        <v>0</v>
      </c>
      <c r="H50" s="6">
        <f t="shared" si="4"/>
        <v>0</v>
      </c>
      <c r="I50" s="6">
        <f t="shared" si="1"/>
        <v>0</v>
      </c>
      <c r="J50" s="6">
        <f t="shared" si="5"/>
        <v>0</v>
      </c>
      <c r="K50" s="6">
        <f t="shared" si="6"/>
        <v>0</v>
      </c>
      <c r="L50" s="59">
        <f>BASELINE!K48</f>
        <v>0</v>
      </c>
      <c r="M50" s="59">
        <f>BASELINE!J48</f>
        <v>0</v>
      </c>
      <c r="N50" s="6">
        <f t="shared" si="7"/>
        <v>0</v>
      </c>
    </row>
    <row r="51" spans="1:14" x14ac:dyDescent="0.2">
      <c r="A51" s="44">
        <f>BASELINE!A49</f>
        <v>0</v>
      </c>
      <c r="B51" s="44">
        <f>BASELINE!B49</f>
        <v>1</v>
      </c>
      <c r="C51" s="2">
        <f>BASELINE!P49</f>
        <v>0</v>
      </c>
      <c r="D51" s="2">
        <f>BASELINE!Q49</f>
        <v>0</v>
      </c>
      <c r="E51" s="2">
        <f>BASELINE!R49</f>
        <v>0</v>
      </c>
      <c r="F51" s="2">
        <f>BASELINE!D49</f>
        <v>0</v>
      </c>
      <c r="G51" s="2">
        <f>BASELINE!E49</f>
        <v>0</v>
      </c>
      <c r="H51" s="6">
        <f t="shared" si="4"/>
        <v>0</v>
      </c>
      <c r="I51" s="6">
        <f t="shared" si="1"/>
        <v>0</v>
      </c>
      <c r="J51" s="6">
        <f t="shared" si="5"/>
        <v>0</v>
      </c>
      <c r="K51" s="6">
        <f t="shared" si="6"/>
        <v>0</v>
      </c>
      <c r="L51" s="59">
        <f>BASELINE!K49</f>
        <v>0</v>
      </c>
      <c r="M51" s="59">
        <f>BASELINE!J49</f>
        <v>0</v>
      </c>
      <c r="N51" s="6">
        <f t="shared" si="7"/>
        <v>0</v>
      </c>
    </row>
    <row r="52" spans="1:14" x14ac:dyDescent="0.2">
      <c r="A52" s="44">
        <f>BASELINE!A50</f>
        <v>0</v>
      </c>
      <c r="B52" s="44">
        <f>BASELINE!B50</f>
        <v>1</v>
      </c>
      <c r="C52" s="2">
        <f>BASELINE!P50</f>
        <v>0</v>
      </c>
      <c r="D52" s="2">
        <f>BASELINE!Q50</f>
        <v>0</v>
      </c>
      <c r="E52" s="2">
        <f>BASELINE!R50</f>
        <v>0</v>
      </c>
      <c r="F52" s="2">
        <f>BASELINE!D50</f>
        <v>0</v>
      </c>
      <c r="G52" s="2">
        <f>BASELINE!E50</f>
        <v>0</v>
      </c>
      <c r="H52" s="6">
        <f t="shared" si="4"/>
        <v>0</v>
      </c>
      <c r="I52" s="6">
        <f t="shared" si="1"/>
        <v>0</v>
      </c>
      <c r="J52" s="6">
        <f t="shared" si="5"/>
        <v>0</v>
      </c>
      <c r="K52" s="6">
        <f t="shared" si="6"/>
        <v>0</v>
      </c>
      <c r="L52" s="59">
        <f>BASELINE!K50</f>
        <v>0</v>
      </c>
      <c r="M52" s="59">
        <f>BASELINE!J50</f>
        <v>0</v>
      </c>
      <c r="N52" s="6">
        <f t="shared" si="7"/>
        <v>0</v>
      </c>
    </row>
    <row r="53" spans="1:14" x14ac:dyDescent="0.2">
      <c r="A53" s="44">
        <f>BASELINE!A51</f>
        <v>0</v>
      </c>
      <c r="B53" s="44">
        <f>BASELINE!B51</f>
        <v>1</v>
      </c>
      <c r="C53" s="2">
        <f>BASELINE!P51</f>
        <v>0</v>
      </c>
      <c r="D53" s="2">
        <f>BASELINE!Q51</f>
        <v>0</v>
      </c>
      <c r="E53" s="2">
        <f>BASELINE!R51</f>
        <v>0</v>
      </c>
      <c r="F53" s="2">
        <f>BASELINE!D51</f>
        <v>0</v>
      </c>
      <c r="G53" s="2">
        <f>BASELINE!E51</f>
        <v>0</v>
      </c>
      <c r="H53" s="6">
        <f t="shared" si="4"/>
        <v>0</v>
      </c>
      <c r="I53" s="6">
        <f t="shared" si="1"/>
        <v>0</v>
      </c>
      <c r="J53" s="6">
        <f t="shared" si="5"/>
        <v>0</v>
      </c>
      <c r="K53" s="6">
        <f t="shared" si="6"/>
        <v>0</v>
      </c>
      <c r="L53" s="59">
        <f>BASELINE!K51</f>
        <v>0</v>
      </c>
      <c r="M53" s="59">
        <f>BASELINE!J51</f>
        <v>0</v>
      </c>
      <c r="N53" s="6">
        <f t="shared" si="7"/>
        <v>0</v>
      </c>
    </row>
    <row r="54" spans="1:14" x14ac:dyDescent="0.2">
      <c r="A54" s="44">
        <f>BASELINE!A52</f>
        <v>0</v>
      </c>
      <c r="B54" s="44">
        <f>BASELINE!B52</f>
        <v>1</v>
      </c>
      <c r="C54" s="2">
        <f>BASELINE!P52</f>
        <v>0</v>
      </c>
      <c r="D54" s="2">
        <f>BASELINE!Q52</f>
        <v>0</v>
      </c>
      <c r="E54" s="2">
        <f>BASELINE!R52</f>
        <v>0</v>
      </c>
      <c r="F54" s="2">
        <f>BASELINE!D52</f>
        <v>0</v>
      </c>
      <c r="G54" s="2">
        <f>BASELINE!E52</f>
        <v>0</v>
      </c>
      <c r="H54" s="6">
        <f t="shared" si="4"/>
        <v>0</v>
      </c>
      <c r="I54" s="6">
        <f t="shared" si="1"/>
        <v>0</v>
      </c>
      <c r="J54" s="6">
        <f t="shared" si="5"/>
        <v>0</v>
      </c>
      <c r="K54" s="6">
        <f t="shared" si="6"/>
        <v>0</v>
      </c>
      <c r="L54" s="59">
        <f>BASELINE!K52</f>
        <v>0</v>
      </c>
      <c r="M54" s="59">
        <f>BASELINE!J52</f>
        <v>0</v>
      </c>
      <c r="N54" s="6">
        <f t="shared" si="7"/>
        <v>0</v>
      </c>
    </row>
    <row r="55" spans="1:14" x14ac:dyDescent="0.2">
      <c r="A55" s="44">
        <f>BASELINE!A53</f>
        <v>0</v>
      </c>
      <c r="B55" s="44">
        <f>BASELINE!B53</f>
        <v>1</v>
      </c>
      <c r="C55" s="2">
        <f>BASELINE!P53</f>
        <v>0</v>
      </c>
      <c r="D55" s="2">
        <f>BASELINE!Q53</f>
        <v>0</v>
      </c>
      <c r="E55" s="2">
        <f>BASELINE!R53</f>
        <v>0</v>
      </c>
      <c r="F55" s="2">
        <f>BASELINE!D53</f>
        <v>0</v>
      </c>
      <c r="G55" s="2">
        <f>BASELINE!E53</f>
        <v>0</v>
      </c>
      <c r="H55" s="6">
        <f t="shared" si="4"/>
        <v>0</v>
      </c>
      <c r="I55" s="6">
        <f t="shared" si="1"/>
        <v>0</v>
      </c>
      <c r="J55" s="6">
        <f t="shared" si="5"/>
        <v>0</v>
      </c>
      <c r="K55" s="6">
        <f t="shared" si="6"/>
        <v>0</v>
      </c>
      <c r="L55" s="59">
        <f>BASELINE!K53</f>
        <v>0</v>
      </c>
      <c r="M55" s="59">
        <f>BASELINE!J53</f>
        <v>0</v>
      </c>
      <c r="N55" s="6">
        <f t="shared" si="7"/>
        <v>0</v>
      </c>
    </row>
    <row r="56" spans="1:14" x14ac:dyDescent="0.2">
      <c r="A56" s="44">
        <f>BASELINE!A54</f>
        <v>0</v>
      </c>
      <c r="B56" s="44">
        <f>BASELINE!B54</f>
        <v>1</v>
      </c>
      <c r="C56" s="2">
        <f>BASELINE!P54</f>
        <v>0</v>
      </c>
      <c r="D56" s="2">
        <f>BASELINE!Q54</f>
        <v>0</v>
      </c>
      <c r="E56" s="2">
        <f>BASELINE!R54</f>
        <v>0</v>
      </c>
      <c r="F56" s="2">
        <f>BASELINE!D54</f>
        <v>0</v>
      </c>
      <c r="G56" s="2">
        <f>BASELINE!E54</f>
        <v>0</v>
      </c>
      <c r="H56" s="6">
        <f t="shared" si="4"/>
        <v>0</v>
      </c>
      <c r="I56" s="6">
        <f t="shared" si="1"/>
        <v>0</v>
      </c>
      <c r="J56" s="6">
        <f t="shared" si="5"/>
        <v>0</v>
      </c>
      <c r="K56" s="6">
        <f t="shared" si="6"/>
        <v>0</v>
      </c>
      <c r="L56" s="59">
        <f>BASELINE!K54</f>
        <v>0</v>
      </c>
      <c r="M56" s="59">
        <f>BASELINE!J54</f>
        <v>0</v>
      </c>
      <c r="N56" s="6">
        <f t="shared" si="7"/>
        <v>0</v>
      </c>
    </row>
    <row r="57" spans="1:14" x14ac:dyDescent="0.2">
      <c r="A57" s="44">
        <f>BASELINE!A55</f>
        <v>0</v>
      </c>
      <c r="B57" s="44">
        <f>BASELINE!B55</f>
        <v>1</v>
      </c>
      <c r="C57" s="2">
        <f>BASELINE!P55</f>
        <v>0</v>
      </c>
      <c r="D57" s="2">
        <f>BASELINE!Q55</f>
        <v>0</v>
      </c>
      <c r="E57" s="2">
        <f>BASELINE!R55</f>
        <v>0</v>
      </c>
      <c r="F57" s="2">
        <f>BASELINE!D55</f>
        <v>0</v>
      </c>
      <c r="G57" s="2">
        <f>BASELINE!E55</f>
        <v>0</v>
      </c>
      <c r="H57" s="6">
        <f t="shared" si="4"/>
        <v>0</v>
      </c>
      <c r="I57" s="6">
        <f t="shared" si="1"/>
        <v>0</v>
      </c>
      <c r="J57" s="6">
        <f t="shared" si="5"/>
        <v>0</v>
      </c>
      <c r="K57" s="6">
        <f t="shared" si="6"/>
        <v>0</v>
      </c>
      <c r="L57" s="59">
        <f>BASELINE!K55</f>
        <v>0</v>
      </c>
      <c r="M57" s="59">
        <f>BASELINE!J55</f>
        <v>0</v>
      </c>
      <c r="N57" s="6">
        <f t="shared" si="7"/>
        <v>0</v>
      </c>
    </row>
    <row r="58" spans="1:14" x14ac:dyDescent="0.2">
      <c r="A58" s="44">
        <f>BASELINE!A56</f>
        <v>0</v>
      </c>
      <c r="B58" s="44">
        <f>BASELINE!B56</f>
        <v>1</v>
      </c>
      <c r="C58" s="2">
        <f>BASELINE!P56</f>
        <v>0</v>
      </c>
      <c r="D58" s="2">
        <f>BASELINE!Q56</f>
        <v>0</v>
      </c>
      <c r="E58" s="2">
        <f>BASELINE!R56</f>
        <v>0</v>
      </c>
      <c r="F58" s="2">
        <f>BASELINE!D56</f>
        <v>0</v>
      </c>
      <c r="G58" s="2">
        <f>BASELINE!E56</f>
        <v>0</v>
      </c>
      <c r="H58" s="6">
        <f t="shared" si="4"/>
        <v>0</v>
      </c>
      <c r="I58" s="6">
        <f t="shared" si="1"/>
        <v>0</v>
      </c>
      <c r="J58" s="6">
        <f t="shared" si="5"/>
        <v>0</v>
      </c>
      <c r="K58" s="6">
        <f t="shared" si="6"/>
        <v>0</v>
      </c>
      <c r="L58" s="59">
        <f>BASELINE!K56</f>
        <v>0</v>
      </c>
      <c r="M58" s="59">
        <f>BASELINE!J56</f>
        <v>0</v>
      </c>
      <c r="N58" s="6">
        <f t="shared" si="7"/>
        <v>0</v>
      </c>
    </row>
    <row r="59" spans="1:14" x14ac:dyDescent="0.2">
      <c r="A59" s="44">
        <f>BASELINE!A57</f>
        <v>0</v>
      </c>
      <c r="B59" s="44">
        <f>BASELINE!B57</f>
        <v>1</v>
      </c>
      <c r="C59" s="2">
        <f>BASELINE!P57</f>
        <v>0</v>
      </c>
      <c r="D59" s="2">
        <f>BASELINE!Q57</f>
        <v>0</v>
      </c>
      <c r="E59" s="2">
        <f>BASELINE!R57</f>
        <v>0</v>
      </c>
      <c r="F59" s="2">
        <f>BASELINE!D57</f>
        <v>0</v>
      </c>
      <c r="G59" s="2">
        <f>BASELINE!E57</f>
        <v>0</v>
      </c>
      <c r="H59" s="6">
        <f t="shared" si="4"/>
        <v>0</v>
      </c>
      <c r="I59" s="6">
        <f t="shared" si="1"/>
        <v>0</v>
      </c>
      <c r="J59" s="6">
        <f t="shared" si="5"/>
        <v>0</v>
      </c>
      <c r="K59" s="6">
        <f t="shared" si="6"/>
        <v>0</v>
      </c>
      <c r="L59" s="59">
        <f>BASELINE!K57</f>
        <v>0</v>
      </c>
      <c r="M59" s="59">
        <f>BASELINE!J57</f>
        <v>0</v>
      </c>
      <c r="N59" s="6">
        <f t="shared" si="7"/>
        <v>0</v>
      </c>
    </row>
    <row r="60" spans="1:14" x14ac:dyDescent="0.2">
      <c r="A60" s="44">
        <f>BASELINE!A58</f>
        <v>0</v>
      </c>
      <c r="B60" s="44">
        <f>BASELINE!B58</f>
        <v>1</v>
      </c>
      <c r="C60" s="2">
        <f>BASELINE!P58</f>
        <v>0</v>
      </c>
      <c r="D60" s="2">
        <f>BASELINE!Q58</f>
        <v>0</v>
      </c>
      <c r="E60" s="2">
        <f>BASELINE!R58</f>
        <v>0</v>
      </c>
      <c r="F60" s="2">
        <f>BASELINE!D58</f>
        <v>0</v>
      </c>
      <c r="G60" s="2">
        <f>BASELINE!E58</f>
        <v>0</v>
      </c>
      <c r="H60" s="6">
        <f t="shared" si="4"/>
        <v>0</v>
      </c>
      <c r="I60" s="6">
        <f t="shared" si="1"/>
        <v>0</v>
      </c>
      <c r="J60" s="6">
        <f t="shared" si="5"/>
        <v>0</v>
      </c>
      <c r="K60" s="6">
        <f t="shared" si="6"/>
        <v>0</v>
      </c>
      <c r="L60" s="59">
        <f>BASELINE!K58</f>
        <v>0</v>
      </c>
      <c r="M60" s="59">
        <f>BASELINE!J58</f>
        <v>0</v>
      </c>
      <c r="N60" s="6">
        <f t="shared" si="7"/>
        <v>0</v>
      </c>
    </row>
    <row r="61" spans="1:14" x14ac:dyDescent="0.2">
      <c r="A61" s="44">
        <f>BASELINE!A59</f>
        <v>0</v>
      </c>
      <c r="B61" s="44">
        <f>BASELINE!B59</f>
        <v>1</v>
      </c>
      <c r="C61" s="2">
        <f>BASELINE!P59</f>
        <v>0</v>
      </c>
      <c r="D61" s="2">
        <f>BASELINE!Q59</f>
        <v>0</v>
      </c>
      <c r="E61" s="2">
        <f>BASELINE!R59</f>
        <v>0</v>
      </c>
      <c r="F61" s="2">
        <f>BASELINE!D59</f>
        <v>0</v>
      </c>
      <c r="G61" s="2">
        <f>BASELINE!E59</f>
        <v>0</v>
      </c>
      <c r="H61" s="6">
        <f t="shared" si="4"/>
        <v>0</v>
      </c>
      <c r="I61" s="6">
        <f t="shared" si="1"/>
        <v>0</v>
      </c>
      <c r="J61" s="6">
        <f t="shared" si="5"/>
        <v>0</v>
      </c>
      <c r="K61" s="6">
        <f t="shared" si="6"/>
        <v>0</v>
      </c>
      <c r="L61" s="59">
        <f>BASELINE!K59</f>
        <v>0</v>
      </c>
      <c r="M61" s="59">
        <f>BASELINE!J59</f>
        <v>0</v>
      </c>
      <c r="N61" s="6">
        <f t="shared" si="7"/>
        <v>0</v>
      </c>
    </row>
    <row r="62" spans="1:14" x14ac:dyDescent="0.2">
      <c r="A62" s="44">
        <f>BASELINE!A60</f>
        <v>0</v>
      </c>
      <c r="B62" s="44">
        <f>BASELINE!B60</f>
        <v>1</v>
      </c>
      <c r="C62" s="2">
        <f>BASELINE!P60</f>
        <v>0</v>
      </c>
      <c r="D62" s="2">
        <f>BASELINE!Q60</f>
        <v>0</v>
      </c>
      <c r="E62" s="2">
        <f>BASELINE!R60</f>
        <v>0</v>
      </c>
      <c r="F62" s="2">
        <f>BASELINE!D60</f>
        <v>0</v>
      </c>
      <c r="G62" s="2">
        <f>BASELINE!E60</f>
        <v>0</v>
      </c>
      <c r="H62" s="6">
        <f t="shared" si="4"/>
        <v>0</v>
      </c>
      <c r="I62" s="6">
        <f t="shared" si="1"/>
        <v>0</v>
      </c>
      <c r="J62" s="6">
        <f t="shared" si="5"/>
        <v>0</v>
      </c>
      <c r="K62" s="6">
        <f t="shared" si="6"/>
        <v>0</v>
      </c>
      <c r="L62" s="59">
        <f>BASELINE!K60</f>
        <v>0</v>
      </c>
      <c r="M62" s="59">
        <f>BASELINE!J60</f>
        <v>0</v>
      </c>
      <c r="N62" s="6">
        <f t="shared" si="7"/>
        <v>0</v>
      </c>
    </row>
    <row r="63" spans="1:14" x14ac:dyDescent="0.2">
      <c r="A63" s="44">
        <f>BASELINE!A61</f>
        <v>0</v>
      </c>
      <c r="B63" s="44">
        <f>BASELINE!B61</f>
        <v>1</v>
      </c>
      <c r="C63" s="2">
        <f>BASELINE!P61</f>
        <v>0</v>
      </c>
      <c r="D63" s="2">
        <f>BASELINE!Q61</f>
        <v>0</v>
      </c>
      <c r="E63" s="2">
        <f>BASELINE!R61</f>
        <v>0</v>
      </c>
      <c r="F63" s="2">
        <f>BASELINE!D61</f>
        <v>0</v>
      </c>
      <c r="G63" s="2">
        <f>BASELINE!E61</f>
        <v>0</v>
      </c>
      <c r="H63" s="6">
        <f t="shared" si="4"/>
        <v>0</v>
      </c>
      <c r="I63" s="6">
        <f t="shared" si="1"/>
        <v>0</v>
      </c>
      <c r="J63" s="6">
        <f t="shared" si="5"/>
        <v>0</v>
      </c>
      <c r="K63" s="6">
        <f t="shared" si="6"/>
        <v>0</v>
      </c>
      <c r="L63" s="59">
        <f>BASELINE!K61</f>
        <v>0</v>
      </c>
      <c r="M63" s="59">
        <f>BASELINE!J61</f>
        <v>0</v>
      </c>
      <c r="N63" s="6">
        <f t="shared" si="7"/>
        <v>0</v>
      </c>
    </row>
    <row r="64" spans="1:14" x14ac:dyDescent="0.2">
      <c r="A64" s="44">
        <f>BASELINE!A62</f>
        <v>0</v>
      </c>
      <c r="B64" s="44">
        <f>BASELINE!B62</f>
        <v>1</v>
      </c>
      <c r="C64" s="2">
        <f>BASELINE!P62</f>
        <v>0</v>
      </c>
      <c r="D64" s="2">
        <f>BASELINE!Q62</f>
        <v>0</v>
      </c>
      <c r="E64" s="2">
        <f>BASELINE!R62</f>
        <v>0</v>
      </c>
      <c r="F64" s="2">
        <f>BASELINE!D62</f>
        <v>0</v>
      </c>
      <c r="G64" s="2">
        <f>BASELINE!E62</f>
        <v>0</v>
      </c>
      <c r="H64" s="6">
        <f t="shared" si="4"/>
        <v>0</v>
      </c>
      <c r="I64" s="6">
        <f t="shared" si="1"/>
        <v>0</v>
      </c>
      <c r="J64" s="6">
        <f t="shared" si="5"/>
        <v>0</v>
      </c>
      <c r="K64" s="6">
        <f t="shared" si="6"/>
        <v>0</v>
      </c>
      <c r="L64" s="59">
        <f>BASELINE!K62</f>
        <v>0</v>
      </c>
      <c r="M64" s="59">
        <f>BASELINE!J62</f>
        <v>0</v>
      </c>
      <c r="N64" s="6">
        <f t="shared" si="7"/>
        <v>0</v>
      </c>
    </row>
    <row r="65" spans="1:14" x14ac:dyDescent="0.2">
      <c r="A65" s="44">
        <f>BASELINE!A63</f>
        <v>0</v>
      </c>
      <c r="B65" s="44">
        <f>BASELINE!B63</f>
        <v>1</v>
      </c>
      <c r="C65" s="2">
        <f>BASELINE!P63</f>
        <v>0</v>
      </c>
      <c r="D65" s="2">
        <f>BASELINE!Q63</f>
        <v>0</v>
      </c>
      <c r="E65" s="2">
        <f>BASELINE!R63</f>
        <v>0</v>
      </c>
      <c r="F65" s="2">
        <f>BASELINE!D63</f>
        <v>0</v>
      </c>
      <c r="G65" s="2">
        <f>BASELINE!E63</f>
        <v>0</v>
      </c>
      <c r="H65" s="6">
        <f t="shared" si="4"/>
        <v>0</v>
      </c>
      <c r="I65" s="6">
        <f t="shared" si="1"/>
        <v>0</v>
      </c>
      <c r="J65" s="6">
        <f t="shared" si="5"/>
        <v>0</v>
      </c>
      <c r="K65" s="6">
        <f t="shared" si="6"/>
        <v>0</v>
      </c>
      <c r="L65" s="59">
        <f>BASELINE!K63</f>
        <v>0</v>
      </c>
      <c r="M65" s="59">
        <f>BASELINE!J63</f>
        <v>0</v>
      </c>
      <c r="N65" s="6">
        <f t="shared" si="7"/>
        <v>0</v>
      </c>
    </row>
    <row r="66" spans="1:14" x14ac:dyDescent="0.2">
      <c r="A66" s="44">
        <f>BASELINE!A64</f>
        <v>0</v>
      </c>
      <c r="B66" s="44">
        <f>BASELINE!B64</f>
        <v>1</v>
      </c>
      <c r="C66" s="2">
        <f>BASELINE!P64</f>
        <v>0</v>
      </c>
      <c r="D66" s="2">
        <f>BASELINE!Q64</f>
        <v>0</v>
      </c>
      <c r="E66" s="2">
        <f>BASELINE!R64</f>
        <v>0</v>
      </c>
      <c r="F66" s="2">
        <f>BASELINE!D64</f>
        <v>0</v>
      </c>
      <c r="G66" s="2">
        <f>BASELINE!E64</f>
        <v>0</v>
      </c>
      <c r="H66" s="6">
        <f t="shared" si="4"/>
        <v>0</v>
      </c>
      <c r="I66" s="6">
        <f t="shared" si="1"/>
        <v>0</v>
      </c>
      <c r="J66" s="6">
        <f t="shared" si="5"/>
        <v>0</v>
      </c>
      <c r="K66" s="6">
        <f t="shared" si="6"/>
        <v>0</v>
      </c>
      <c r="L66" s="59">
        <f>BASELINE!K64</f>
        <v>0</v>
      </c>
      <c r="M66" s="59">
        <f>BASELINE!J64</f>
        <v>0</v>
      </c>
      <c r="N66" s="6">
        <f t="shared" si="7"/>
        <v>0</v>
      </c>
    </row>
    <row r="67" spans="1:14" x14ac:dyDescent="0.2">
      <c r="A67" s="44">
        <f>BASELINE!A65</f>
        <v>0</v>
      </c>
      <c r="B67" s="44">
        <f>BASELINE!B65</f>
        <v>1</v>
      </c>
      <c r="C67" s="2">
        <f>BASELINE!P65</f>
        <v>0</v>
      </c>
      <c r="D67" s="2">
        <f>BASELINE!Q65</f>
        <v>0</v>
      </c>
      <c r="E67" s="2">
        <f>BASELINE!R65</f>
        <v>0</v>
      </c>
      <c r="F67" s="2">
        <f>BASELINE!D65</f>
        <v>0</v>
      </c>
      <c r="G67" s="2">
        <f>BASELINE!E65</f>
        <v>0</v>
      </c>
      <c r="H67" s="6">
        <f t="shared" si="4"/>
        <v>0</v>
      </c>
      <c r="I67" s="6">
        <f t="shared" si="1"/>
        <v>0</v>
      </c>
      <c r="J67" s="6">
        <f t="shared" si="5"/>
        <v>0</v>
      </c>
      <c r="K67" s="6">
        <f t="shared" si="6"/>
        <v>0</v>
      </c>
      <c r="L67" s="59">
        <f>BASELINE!K65</f>
        <v>0</v>
      </c>
      <c r="M67" s="59">
        <f>BASELINE!J65</f>
        <v>0</v>
      </c>
      <c r="N67" s="6">
        <f t="shared" si="7"/>
        <v>0</v>
      </c>
    </row>
    <row r="68" spans="1:14" x14ac:dyDescent="0.2">
      <c r="A68" s="44">
        <f>BASELINE!A66</f>
        <v>0</v>
      </c>
      <c r="B68" s="44">
        <f>BASELINE!B66</f>
        <v>1</v>
      </c>
      <c r="C68" s="2">
        <f>BASELINE!P66</f>
        <v>0</v>
      </c>
      <c r="D68" s="2">
        <f>BASELINE!Q66</f>
        <v>0</v>
      </c>
      <c r="E68" s="2">
        <f>BASELINE!R66</f>
        <v>0</v>
      </c>
      <c r="F68" s="2">
        <f>BASELINE!D66</f>
        <v>0</v>
      </c>
      <c r="G68" s="2">
        <f>BASELINE!E66</f>
        <v>0</v>
      </c>
      <c r="H68" s="6">
        <f t="shared" si="4"/>
        <v>0</v>
      </c>
      <c r="I68" s="6">
        <f t="shared" si="1"/>
        <v>0</v>
      </c>
      <c r="J68" s="6">
        <f t="shared" si="5"/>
        <v>0</v>
      </c>
      <c r="K68" s="6">
        <f t="shared" si="6"/>
        <v>0</v>
      </c>
      <c r="L68" s="59">
        <f>BASELINE!K66</f>
        <v>0</v>
      </c>
      <c r="M68" s="59">
        <f>BASELINE!J66</f>
        <v>0</v>
      </c>
      <c r="N68" s="6">
        <f t="shared" si="7"/>
        <v>0</v>
      </c>
    </row>
    <row r="69" spans="1:14" x14ac:dyDescent="0.2">
      <c r="A69" s="44">
        <f>BASELINE!A67</f>
        <v>0</v>
      </c>
      <c r="B69" s="44">
        <f>BASELINE!B67</f>
        <v>1</v>
      </c>
      <c r="C69" s="2">
        <f>BASELINE!P67</f>
        <v>0</v>
      </c>
      <c r="D69" s="2">
        <f>BASELINE!Q67</f>
        <v>0</v>
      </c>
      <c r="E69" s="2">
        <f>BASELINE!R67</f>
        <v>0</v>
      </c>
      <c r="F69" s="2">
        <f>BASELINE!D67</f>
        <v>0</v>
      </c>
      <c r="G69" s="2">
        <f>BASELINE!E67</f>
        <v>0</v>
      </c>
      <c r="H69" s="6">
        <f t="shared" si="4"/>
        <v>0</v>
      </c>
      <c r="I69" s="6">
        <f t="shared" si="1"/>
        <v>0</v>
      </c>
      <c r="J69" s="6">
        <f t="shared" si="5"/>
        <v>0</v>
      </c>
      <c r="K69" s="6">
        <f t="shared" si="6"/>
        <v>0</v>
      </c>
      <c r="L69" s="59">
        <f>BASELINE!K67</f>
        <v>0</v>
      </c>
      <c r="M69" s="59">
        <f>BASELINE!J67</f>
        <v>0</v>
      </c>
      <c r="N69" s="6">
        <f t="shared" si="7"/>
        <v>0</v>
      </c>
    </row>
    <row r="70" spans="1:14" x14ac:dyDescent="0.2">
      <c r="A70" s="44">
        <f>BASELINE!A68</f>
        <v>0</v>
      </c>
      <c r="B70" s="44">
        <f>BASELINE!B68</f>
        <v>1</v>
      </c>
      <c r="C70" s="2">
        <f>BASELINE!P68</f>
        <v>0</v>
      </c>
      <c r="D70" s="2">
        <f>BASELINE!Q68</f>
        <v>0</v>
      </c>
      <c r="E70" s="2">
        <f>BASELINE!R68</f>
        <v>0</v>
      </c>
      <c r="F70" s="2">
        <f>BASELINE!D68</f>
        <v>0</v>
      </c>
      <c r="G70" s="2">
        <f>BASELINE!E68</f>
        <v>0</v>
      </c>
      <c r="H70" s="6">
        <f t="shared" ref="H70:H133" si="8">IF(C70=0, 0, D70/C70)</f>
        <v>0</v>
      </c>
      <c r="I70" s="6">
        <f t="shared" ref="I70:I133" si="9">IF(D70=0, 0, E70/D70)</f>
        <v>0</v>
      </c>
      <c r="J70" s="6">
        <f t="shared" ref="J70:J133" si="10">IF(E70=0, 0, F70/E70)</f>
        <v>0</v>
      </c>
      <c r="K70" s="6">
        <f t="shared" ref="K70:K133" si="11">IF(F70=0, 0, G70/F70)</f>
        <v>0</v>
      </c>
      <c r="L70" s="59">
        <f>BASELINE!K68</f>
        <v>0</v>
      </c>
      <c r="M70" s="59">
        <f>BASELINE!J68</f>
        <v>0</v>
      </c>
      <c r="N70" s="6">
        <f t="shared" ref="N70:N133" si="12">IF(L70+M70=0, 0, M70/(L70+M70))</f>
        <v>0</v>
      </c>
    </row>
    <row r="71" spans="1:14" x14ac:dyDescent="0.2">
      <c r="A71" s="44">
        <f>BASELINE!A69</f>
        <v>0</v>
      </c>
      <c r="B71" s="44">
        <f>BASELINE!B69</f>
        <v>1</v>
      </c>
      <c r="C71" s="2">
        <f>BASELINE!P69</f>
        <v>0</v>
      </c>
      <c r="D71" s="2">
        <f>BASELINE!Q69</f>
        <v>0</v>
      </c>
      <c r="E71" s="2">
        <f>BASELINE!R69</f>
        <v>0</v>
      </c>
      <c r="F71" s="2">
        <f>BASELINE!D69</f>
        <v>0</v>
      </c>
      <c r="G71" s="2">
        <f>BASELINE!E69</f>
        <v>0</v>
      </c>
      <c r="H71" s="6">
        <f t="shared" si="8"/>
        <v>0</v>
      </c>
      <c r="I71" s="6">
        <f t="shared" si="9"/>
        <v>0</v>
      </c>
      <c r="J71" s="6">
        <f t="shared" si="10"/>
        <v>0</v>
      </c>
      <c r="K71" s="6">
        <f t="shared" si="11"/>
        <v>0</v>
      </c>
      <c r="L71" s="59">
        <f>BASELINE!K69</f>
        <v>0</v>
      </c>
      <c r="M71" s="59">
        <f>BASELINE!J69</f>
        <v>0</v>
      </c>
      <c r="N71" s="6">
        <f t="shared" si="12"/>
        <v>0</v>
      </c>
    </row>
    <row r="72" spans="1:14" x14ac:dyDescent="0.2">
      <c r="A72" s="44">
        <f>BASELINE!A70</f>
        <v>0</v>
      </c>
      <c r="B72" s="44">
        <f>BASELINE!B70</f>
        <v>1</v>
      </c>
      <c r="C72" s="2">
        <f>BASELINE!P70</f>
        <v>0</v>
      </c>
      <c r="D72" s="2">
        <f>BASELINE!Q70</f>
        <v>0</v>
      </c>
      <c r="E72" s="2">
        <f>BASELINE!R70</f>
        <v>0</v>
      </c>
      <c r="F72" s="2">
        <f>BASELINE!D70</f>
        <v>0</v>
      </c>
      <c r="G72" s="2">
        <f>BASELINE!E70</f>
        <v>0</v>
      </c>
      <c r="H72" s="6">
        <f t="shared" si="8"/>
        <v>0</v>
      </c>
      <c r="I72" s="6">
        <f t="shared" si="9"/>
        <v>0</v>
      </c>
      <c r="J72" s="6">
        <f t="shared" si="10"/>
        <v>0</v>
      </c>
      <c r="K72" s="6">
        <f t="shared" si="11"/>
        <v>0</v>
      </c>
      <c r="L72" s="59">
        <f>BASELINE!K70</f>
        <v>0</v>
      </c>
      <c r="M72" s="59">
        <f>BASELINE!J70</f>
        <v>0</v>
      </c>
      <c r="N72" s="6">
        <f t="shared" si="12"/>
        <v>0</v>
      </c>
    </row>
    <row r="73" spans="1:14" x14ac:dyDescent="0.2">
      <c r="A73" s="44">
        <f>BASELINE!A71</f>
        <v>0</v>
      </c>
      <c r="B73" s="44">
        <f>BASELINE!B71</f>
        <v>1</v>
      </c>
      <c r="C73" s="2">
        <f>BASELINE!P71</f>
        <v>0</v>
      </c>
      <c r="D73" s="2">
        <f>BASELINE!Q71</f>
        <v>0</v>
      </c>
      <c r="E73" s="2">
        <f>BASELINE!R71</f>
        <v>0</v>
      </c>
      <c r="F73" s="2">
        <f>BASELINE!D71</f>
        <v>0</v>
      </c>
      <c r="G73" s="2">
        <f>BASELINE!E71</f>
        <v>0</v>
      </c>
      <c r="H73" s="6">
        <f t="shared" si="8"/>
        <v>0</v>
      </c>
      <c r="I73" s="6">
        <f t="shared" si="9"/>
        <v>0</v>
      </c>
      <c r="J73" s="6">
        <f t="shared" si="10"/>
        <v>0</v>
      </c>
      <c r="K73" s="6">
        <f t="shared" si="11"/>
        <v>0</v>
      </c>
      <c r="L73" s="59">
        <f>BASELINE!K71</f>
        <v>0</v>
      </c>
      <c r="M73" s="59">
        <f>BASELINE!J71</f>
        <v>0</v>
      </c>
      <c r="N73" s="6">
        <f t="shared" si="12"/>
        <v>0</v>
      </c>
    </row>
    <row r="74" spans="1:14" x14ac:dyDescent="0.2">
      <c r="A74" s="44">
        <f>BASELINE!A72</f>
        <v>0</v>
      </c>
      <c r="B74" s="44">
        <f>BASELINE!B72</f>
        <v>1</v>
      </c>
      <c r="C74" s="2">
        <f>BASELINE!P72</f>
        <v>0</v>
      </c>
      <c r="D74" s="2">
        <f>BASELINE!Q72</f>
        <v>0</v>
      </c>
      <c r="E74" s="2">
        <f>BASELINE!R72</f>
        <v>0</v>
      </c>
      <c r="F74" s="2">
        <f>BASELINE!D72</f>
        <v>0</v>
      </c>
      <c r="G74" s="2">
        <f>BASELINE!E72</f>
        <v>0</v>
      </c>
      <c r="H74" s="6">
        <f t="shared" si="8"/>
        <v>0</v>
      </c>
      <c r="I74" s="6">
        <f t="shared" si="9"/>
        <v>0</v>
      </c>
      <c r="J74" s="6">
        <f t="shared" si="10"/>
        <v>0</v>
      </c>
      <c r="K74" s="6">
        <f t="shared" si="11"/>
        <v>0</v>
      </c>
      <c r="L74" s="59">
        <f>BASELINE!K72</f>
        <v>0</v>
      </c>
      <c r="M74" s="59">
        <f>BASELINE!J72</f>
        <v>0</v>
      </c>
      <c r="N74" s="6">
        <f t="shared" si="12"/>
        <v>0</v>
      </c>
    </row>
    <row r="75" spans="1:14" x14ac:dyDescent="0.2">
      <c r="A75" s="44">
        <f>BASELINE!A73</f>
        <v>0</v>
      </c>
      <c r="B75" s="44">
        <f>BASELINE!B73</f>
        <v>1</v>
      </c>
      <c r="C75" s="2">
        <f>BASELINE!P73</f>
        <v>0</v>
      </c>
      <c r="D75" s="2">
        <f>BASELINE!Q73</f>
        <v>0</v>
      </c>
      <c r="E75" s="2">
        <f>BASELINE!R73</f>
        <v>0</v>
      </c>
      <c r="F75" s="2">
        <f>BASELINE!D73</f>
        <v>0</v>
      </c>
      <c r="G75" s="2">
        <f>BASELINE!E73</f>
        <v>0</v>
      </c>
      <c r="H75" s="6">
        <f t="shared" si="8"/>
        <v>0</v>
      </c>
      <c r="I75" s="6">
        <f t="shared" si="9"/>
        <v>0</v>
      </c>
      <c r="J75" s="6">
        <f t="shared" si="10"/>
        <v>0</v>
      </c>
      <c r="K75" s="6">
        <f t="shared" si="11"/>
        <v>0</v>
      </c>
      <c r="L75" s="59">
        <f>BASELINE!K73</f>
        <v>0</v>
      </c>
      <c r="M75" s="59">
        <f>BASELINE!J73</f>
        <v>0</v>
      </c>
      <c r="N75" s="6">
        <f t="shared" si="12"/>
        <v>0</v>
      </c>
    </row>
    <row r="76" spans="1:14" x14ac:dyDescent="0.2">
      <c r="A76" s="44">
        <f>BASELINE!A74</f>
        <v>0</v>
      </c>
      <c r="B76" s="44">
        <f>BASELINE!B74</f>
        <v>1</v>
      </c>
      <c r="C76" s="2">
        <f>BASELINE!P74</f>
        <v>0</v>
      </c>
      <c r="D76" s="2">
        <f>BASELINE!Q74</f>
        <v>0</v>
      </c>
      <c r="E76" s="2">
        <f>BASELINE!R74</f>
        <v>0</v>
      </c>
      <c r="F76" s="2">
        <f>BASELINE!D74</f>
        <v>0</v>
      </c>
      <c r="G76" s="2">
        <f>BASELINE!E74</f>
        <v>0</v>
      </c>
      <c r="H76" s="6">
        <f t="shared" si="8"/>
        <v>0</v>
      </c>
      <c r="I76" s="6">
        <f t="shared" si="9"/>
        <v>0</v>
      </c>
      <c r="J76" s="6">
        <f t="shared" si="10"/>
        <v>0</v>
      </c>
      <c r="K76" s="6">
        <f t="shared" si="11"/>
        <v>0</v>
      </c>
      <c r="L76" s="59">
        <f>BASELINE!K74</f>
        <v>0</v>
      </c>
      <c r="M76" s="59">
        <f>BASELINE!J74</f>
        <v>0</v>
      </c>
      <c r="N76" s="6">
        <f t="shared" si="12"/>
        <v>0</v>
      </c>
    </row>
    <row r="77" spans="1:14" x14ac:dyDescent="0.2">
      <c r="A77" s="44">
        <f>BASELINE!A75</f>
        <v>0</v>
      </c>
      <c r="B77" s="44">
        <f>BASELINE!B75</f>
        <v>1</v>
      </c>
      <c r="C77" s="2">
        <f>BASELINE!P75</f>
        <v>0</v>
      </c>
      <c r="D77" s="2">
        <f>BASELINE!Q75</f>
        <v>0</v>
      </c>
      <c r="E77" s="2">
        <f>BASELINE!R75</f>
        <v>0</v>
      </c>
      <c r="F77" s="2">
        <f>BASELINE!D75</f>
        <v>0</v>
      </c>
      <c r="G77" s="2">
        <f>BASELINE!E75</f>
        <v>0</v>
      </c>
      <c r="H77" s="6">
        <f t="shared" si="8"/>
        <v>0</v>
      </c>
      <c r="I77" s="6">
        <f t="shared" si="9"/>
        <v>0</v>
      </c>
      <c r="J77" s="6">
        <f t="shared" si="10"/>
        <v>0</v>
      </c>
      <c r="K77" s="6">
        <f t="shared" si="11"/>
        <v>0</v>
      </c>
      <c r="L77" s="59">
        <f>BASELINE!K75</f>
        <v>0</v>
      </c>
      <c r="M77" s="59">
        <f>BASELINE!J75</f>
        <v>0</v>
      </c>
      <c r="N77" s="6">
        <f t="shared" si="12"/>
        <v>0</v>
      </c>
    </row>
    <row r="78" spans="1:14" x14ac:dyDescent="0.2">
      <c r="A78" s="44">
        <f>BASELINE!A76</f>
        <v>0</v>
      </c>
      <c r="B78" s="44">
        <f>BASELINE!B76</f>
        <v>1</v>
      </c>
      <c r="C78" s="2">
        <f>BASELINE!P76</f>
        <v>0</v>
      </c>
      <c r="D78" s="2">
        <f>BASELINE!Q76</f>
        <v>0</v>
      </c>
      <c r="E78" s="2">
        <f>BASELINE!R76</f>
        <v>0</v>
      </c>
      <c r="F78" s="2">
        <f>BASELINE!D76</f>
        <v>0</v>
      </c>
      <c r="G78" s="2">
        <f>BASELINE!E76</f>
        <v>0</v>
      </c>
      <c r="H78" s="6">
        <f t="shared" si="8"/>
        <v>0</v>
      </c>
      <c r="I78" s="6">
        <f t="shared" si="9"/>
        <v>0</v>
      </c>
      <c r="J78" s="6">
        <f t="shared" si="10"/>
        <v>0</v>
      </c>
      <c r="K78" s="6">
        <f t="shared" si="11"/>
        <v>0</v>
      </c>
      <c r="L78" s="59">
        <f>BASELINE!K76</f>
        <v>0</v>
      </c>
      <c r="M78" s="59">
        <f>BASELINE!J76</f>
        <v>0</v>
      </c>
      <c r="N78" s="6">
        <f t="shared" si="12"/>
        <v>0</v>
      </c>
    </row>
    <row r="79" spans="1:14" x14ac:dyDescent="0.2">
      <c r="A79" s="44">
        <f>BASELINE!A77</f>
        <v>0</v>
      </c>
      <c r="B79" s="44">
        <f>BASELINE!B77</f>
        <v>1</v>
      </c>
      <c r="C79" s="2">
        <f>BASELINE!P77</f>
        <v>0</v>
      </c>
      <c r="D79" s="2">
        <f>BASELINE!Q77</f>
        <v>0</v>
      </c>
      <c r="E79" s="2">
        <f>BASELINE!R77</f>
        <v>0</v>
      </c>
      <c r="F79" s="2">
        <f>BASELINE!D77</f>
        <v>0</v>
      </c>
      <c r="G79" s="2">
        <f>BASELINE!E77</f>
        <v>0</v>
      </c>
      <c r="H79" s="6">
        <f t="shared" si="8"/>
        <v>0</v>
      </c>
      <c r="I79" s="6">
        <f t="shared" si="9"/>
        <v>0</v>
      </c>
      <c r="J79" s="6">
        <f t="shared" si="10"/>
        <v>0</v>
      </c>
      <c r="K79" s="6">
        <f t="shared" si="11"/>
        <v>0</v>
      </c>
      <c r="L79" s="59">
        <f>BASELINE!K77</f>
        <v>0</v>
      </c>
      <c r="M79" s="59">
        <f>BASELINE!J77</f>
        <v>0</v>
      </c>
      <c r="N79" s="6">
        <f t="shared" si="12"/>
        <v>0</v>
      </c>
    </row>
    <row r="80" spans="1:14" x14ac:dyDescent="0.2">
      <c r="A80" s="44">
        <f>BASELINE!A78</f>
        <v>0</v>
      </c>
      <c r="B80" s="44">
        <f>BASELINE!B78</f>
        <v>1</v>
      </c>
      <c r="C80" s="2">
        <f>BASELINE!P78</f>
        <v>0</v>
      </c>
      <c r="D80" s="2">
        <f>BASELINE!Q78</f>
        <v>0</v>
      </c>
      <c r="E80" s="2">
        <f>BASELINE!R78</f>
        <v>0</v>
      </c>
      <c r="F80" s="2">
        <f>BASELINE!D78</f>
        <v>0</v>
      </c>
      <c r="G80" s="2">
        <f>BASELINE!E78</f>
        <v>0</v>
      </c>
      <c r="H80" s="6">
        <f t="shared" si="8"/>
        <v>0</v>
      </c>
      <c r="I80" s="6">
        <f t="shared" si="9"/>
        <v>0</v>
      </c>
      <c r="J80" s="6">
        <f t="shared" si="10"/>
        <v>0</v>
      </c>
      <c r="K80" s="6">
        <f t="shared" si="11"/>
        <v>0</v>
      </c>
      <c r="L80" s="59">
        <f>BASELINE!K78</f>
        <v>0</v>
      </c>
      <c r="M80" s="59">
        <f>BASELINE!J78</f>
        <v>0</v>
      </c>
      <c r="N80" s="6">
        <f t="shared" si="12"/>
        <v>0</v>
      </c>
    </row>
    <row r="81" spans="1:14" x14ac:dyDescent="0.2">
      <c r="A81" s="44">
        <f>BASELINE!A79</f>
        <v>0</v>
      </c>
      <c r="B81" s="44">
        <f>BASELINE!B79</f>
        <v>1</v>
      </c>
      <c r="C81" s="2">
        <f>BASELINE!P79</f>
        <v>0</v>
      </c>
      <c r="D81" s="2">
        <f>BASELINE!Q79</f>
        <v>0</v>
      </c>
      <c r="E81" s="2">
        <f>BASELINE!R79</f>
        <v>0</v>
      </c>
      <c r="F81" s="2">
        <f>BASELINE!D79</f>
        <v>0</v>
      </c>
      <c r="G81" s="2">
        <f>BASELINE!E79</f>
        <v>0</v>
      </c>
      <c r="H81" s="6">
        <f t="shared" si="8"/>
        <v>0</v>
      </c>
      <c r="I81" s="6">
        <f t="shared" si="9"/>
        <v>0</v>
      </c>
      <c r="J81" s="6">
        <f t="shared" si="10"/>
        <v>0</v>
      </c>
      <c r="K81" s="6">
        <f t="shared" si="11"/>
        <v>0</v>
      </c>
      <c r="L81" s="59">
        <f>BASELINE!K79</f>
        <v>0</v>
      </c>
      <c r="M81" s="59">
        <f>BASELINE!J79</f>
        <v>0</v>
      </c>
      <c r="N81" s="6">
        <f t="shared" si="12"/>
        <v>0</v>
      </c>
    </row>
    <row r="82" spans="1:14" x14ac:dyDescent="0.2">
      <c r="A82" s="44">
        <f>BASELINE!A80</f>
        <v>0</v>
      </c>
      <c r="B82" s="44">
        <f>BASELINE!B80</f>
        <v>1</v>
      </c>
      <c r="C82" s="2">
        <f>BASELINE!P80</f>
        <v>0</v>
      </c>
      <c r="D82" s="2">
        <f>BASELINE!Q80</f>
        <v>0</v>
      </c>
      <c r="E82" s="2">
        <f>BASELINE!R80</f>
        <v>0</v>
      </c>
      <c r="F82" s="2">
        <f>BASELINE!D80</f>
        <v>0</v>
      </c>
      <c r="G82" s="2">
        <f>BASELINE!E80</f>
        <v>0</v>
      </c>
      <c r="H82" s="6">
        <f t="shared" si="8"/>
        <v>0</v>
      </c>
      <c r="I82" s="6">
        <f t="shared" si="9"/>
        <v>0</v>
      </c>
      <c r="J82" s="6">
        <f t="shared" si="10"/>
        <v>0</v>
      </c>
      <c r="K82" s="6">
        <f t="shared" si="11"/>
        <v>0</v>
      </c>
      <c r="L82" s="59">
        <f>BASELINE!K80</f>
        <v>0</v>
      </c>
      <c r="M82" s="59">
        <f>BASELINE!J80</f>
        <v>0</v>
      </c>
      <c r="N82" s="6">
        <f t="shared" si="12"/>
        <v>0</v>
      </c>
    </row>
    <row r="83" spans="1:14" x14ac:dyDescent="0.2">
      <c r="A83" s="44">
        <f>BASELINE!A81</f>
        <v>0</v>
      </c>
      <c r="B83" s="44">
        <f>BASELINE!B81</f>
        <v>1</v>
      </c>
      <c r="C83" s="2">
        <f>BASELINE!P81</f>
        <v>0</v>
      </c>
      <c r="D83" s="2">
        <f>BASELINE!Q81</f>
        <v>0</v>
      </c>
      <c r="E83" s="2">
        <f>BASELINE!R81</f>
        <v>0</v>
      </c>
      <c r="F83" s="2">
        <f>BASELINE!D81</f>
        <v>0</v>
      </c>
      <c r="G83" s="2">
        <f>BASELINE!E81</f>
        <v>0</v>
      </c>
      <c r="H83" s="6">
        <f t="shared" si="8"/>
        <v>0</v>
      </c>
      <c r="I83" s="6">
        <f t="shared" si="9"/>
        <v>0</v>
      </c>
      <c r="J83" s="6">
        <f t="shared" si="10"/>
        <v>0</v>
      </c>
      <c r="K83" s="6">
        <f t="shared" si="11"/>
        <v>0</v>
      </c>
      <c r="L83" s="59">
        <f>BASELINE!K81</f>
        <v>0</v>
      </c>
      <c r="M83" s="59">
        <f>BASELINE!J81</f>
        <v>0</v>
      </c>
      <c r="N83" s="6">
        <f t="shared" si="12"/>
        <v>0</v>
      </c>
    </row>
    <row r="84" spans="1:14" x14ac:dyDescent="0.2">
      <c r="A84" s="44">
        <f>BASELINE!A82</f>
        <v>0</v>
      </c>
      <c r="B84" s="44">
        <f>BASELINE!B82</f>
        <v>1</v>
      </c>
      <c r="C84" s="2">
        <f>BASELINE!P82</f>
        <v>0</v>
      </c>
      <c r="D84" s="2">
        <f>BASELINE!Q82</f>
        <v>0</v>
      </c>
      <c r="E84" s="2">
        <f>BASELINE!R82</f>
        <v>0</v>
      </c>
      <c r="F84" s="2">
        <f>BASELINE!D82</f>
        <v>0</v>
      </c>
      <c r="G84" s="2">
        <f>BASELINE!E82</f>
        <v>0</v>
      </c>
      <c r="H84" s="6">
        <f t="shared" si="8"/>
        <v>0</v>
      </c>
      <c r="I84" s="6">
        <f t="shared" si="9"/>
        <v>0</v>
      </c>
      <c r="J84" s="6">
        <f t="shared" si="10"/>
        <v>0</v>
      </c>
      <c r="K84" s="6">
        <f t="shared" si="11"/>
        <v>0</v>
      </c>
      <c r="L84" s="59">
        <f>BASELINE!K82</f>
        <v>0</v>
      </c>
      <c r="M84" s="59">
        <f>BASELINE!J82</f>
        <v>0</v>
      </c>
      <c r="N84" s="6">
        <f t="shared" si="12"/>
        <v>0</v>
      </c>
    </row>
    <row r="85" spans="1:14" x14ac:dyDescent="0.2">
      <c r="A85" s="44">
        <f>BASELINE!A83</f>
        <v>0</v>
      </c>
      <c r="B85" s="44">
        <f>BASELINE!B83</f>
        <v>1</v>
      </c>
      <c r="C85" s="2">
        <f>BASELINE!P83</f>
        <v>0</v>
      </c>
      <c r="D85" s="2">
        <f>BASELINE!Q83</f>
        <v>0</v>
      </c>
      <c r="E85" s="2">
        <f>BASELINE!R83</f>
        <v>0</v>
      </c>
      <c r="F85" s="2">
        <f>BASELINE!D83</f>
        <v>0</v>
      </c>
      <c r="G85" s="2">
        <f>BASELINE!E83</f>
        <v>0</v>
      </c>
      <c r="H85" s="6">
        <f t="shared" si="8"/>
        <v>0</v>
      </c>
      <c r="I85" s="6">
        <f t="shared" si="9"/>
        <v>0</v>
      </c>
      <c r="J85" s="6">
        <f t="shared" si="10"/>
        <v>0</v>
      </c>
      <c r="K85" s="6">
        <f t="shared" si="11"/>
        <v>0</v>
      </c>
      <c r="L85" s="59">
        <f>BASELINE!K83</f>
        <v>0</v>
      </c>
      <c r="M85" s="59">
        <f>BASELINE!J83</f>
        <v>0</v>
      </c>
      <c r="N85" s="6">
        <f t="shared" si="12"/>
        <v>0</v>
      </c>
    </row>
    <row r="86" spans="1:14" x14ac:dyDescent="0.2">
      <c r="A86" s="44">
        <f>BASELINE!A84</f>
        <v>0</v>
      </c>
      <c r="B86" s="44">
        <f>BASELINE!B84</f>
        <v>1</v>
      </c>
      <c r="C86" s="2">
        <f>BASELINE!P84</f>
        <v>0</v>
      </c>
      <c r="D86" s="2">
        <f>BASELINE!Q84</f>
        <v>0</v>
      </c>
      <c r="E86" s="2">
        <f>BASELINE!R84</f>
        <v>0</v>
      </c>
      <c r="F86" s="2">
        <f>BASELINE!D84</f>
        <v>0</v>
      </c>
      <c r="G86" s="2">
        <f>BASELINE!E84</f>
        <v>0</v>
      </c>
      <c r="H86" s="6">
        <f t="shared" si="8"/>
        <v>0</v>
      </c>
      <c r="I86" s="6">
        <f t="shared" si="9"/>
        <v>0</v>
      </c>
      <c r="J86" s="6">
        <f t="shared" si="10"/>
        <v>0</v>
      </c>
      <c r="K86" s="6">
        <f t="shared" si="11"/>
        <v>0</v>
      </c>
      <c r="L86" s="59">
        <f>BASELINE!K84</f>
        <v>0</v>
      </c>
      <c r="M86" s="59">
        <f>BASELINE!J84</f>
        <v>0</v>
      </c>
      <c r="N86" s="6">
        <f t="shared" si="12"/>
        <v>0</v>
      </c>
    </row>
    <row r="87" spans="1:14" x14ac:dyDescent="0.2">
      <c r="A87" s="44">
        <f>BASELINE!A85</f>
        <v>0</v>
      </c>
      <c r="B87" s="44">
        <f>BASELINE!B85</f>
        <v>1</v>
      </c>
      <c r="C87" s="2">
        <f>BASELINE!P85</f>
        <v>0</v>
      </c>
      <c r="D87" s="2">
        <f>BASELINE!Q85</f>
        <v>0</v>
      </c>
      <c r="E87" s="2">
        <f>BASELINE!R85</f>
        <v>0</v>
      </c>
      <c r="F87" s="2">
        <f>BASELINE!D85</f>
        <v>0</v>
      </c>
      <c r="G87" s="2">
        <f>BASELINE!E85</f>
        <v>0</v>
      </c>
      <c r="H87" s="6">
        <f t="shared" si="8"/>
        <v>0</v>
      </c>
      <c r="I87" s="6">
        <f t="shared" si="9"/>
        <v>0</v>
      </c>
      <c r="J87" s="6">
        <f t="shared" si="10"/>
        <v>0</v>
      </c>
      <c r="K87" s="6">
        <f t="shared" si="11"/>
        <v>0</v>
      </c>
      <c r="L87" s="59">
        <f>BASELINE!K85</f>
        <v>0</v>
      </c>
      <c r="M87" s="59">
        <f>BASELINE!J85</f>
        <v>0</v>
      </c>
      <c r="N87" s="6">
        <f t="shared" si="12"/>
        <v>0</v>
      </c>
    </row>
    <row r="88" spans="1:14" x14ac:dyDescent="0.2">
      <c r="A88" s="44">
        <f>BASELINE!A86</f>
        <v>0</v>
      </c>
      <c r="B88" s="44">
        <f>BASELINE!B86</f>
        <v>1</v>
      </c>
      <c r="C88" s="2">
        <f>BASELINE!P86</f>
        <v>0</v>
      </c>
      <c r="D88" s="2">
        <f>BASELINE!Q86</f>
        <v>0</v>
      </c>
      <c r="E88" s="2">
        <f>BASELINE!R86</f>
        <v>0</v>
      </c>
      <c r="F88" s="2">
        <f>BASELINE!D86</f>
        <v>0</v>
      </c>
      <c r="G88" s="2">
        <f>BASELINE!E86</f>
        <v>0</v>
      </c>
      <c r="H88" s="6">
        <f t="shared" si="8"/>
        <v>0</v>
      </c>
      <c r="I88" s="6">
        <f t="shared" si="9"/>
        <v>0</v>
      </c>
      <c r="J88" s="6">
        <f t="shared" si="10"/>
        <v>0</v>
      </c>
      <c r="K88" s="6">
        <f t="shared" si="11"/>
        <v>0</v>
      </c>
      <c r="L88" s="59">
        <f>BASELINE!K86</f>
        <v>0</v>
      </c>
      <c r="M88" s="59">
        <f>BASELINE!J86</f>
        <v>0</v>
      </c>
      <c r="N88" s="6">
        <f t="shared" si="12"/>
        <v>0</v>
      </c>
    </row>
    <row r="89" spans="1:14" x14ac:dyDescent="0.2">
      <c r="A89" s="44">
        <f>BASELINE!A87</f>
        <v>0</v>
      </c>
      <c r="B89" s="44">
        <f>BASELINE!B87</f>
        <v>1</v>
      </c>
      <c r="C89" s="2">
        <f>BASELINE!P87</f>
        <v>0</v>
      </c>
      <c r="D89" s="2">
        <f>BASELINE!Q87</f>
        <v>0</v>
      </c>
      <c r="E89" s="2">
        <f>BASELINE!R87</f>
        <v>0</v>
      </c>
      <c r="F89" s="2">
        <f>BASELINE!D87</f>
        <v>0</v>
      </c>
      <c r="G89" s="2">
        <f>BASELINE!E87</f>
        <v>0</v>
      </c>
      <c r="H89" s="6">
        <f t="shared" si="8"/>
        <v>0</v>
      </c>
      <c r="I89" s="6">
        <f t="shared" si="9"/>
        <v>0</v>
      </c>
      <c r="J89" s="6">
        <f t="shared" si="10"/>
        <v>0</v>
      </c>
      <c r="K89" s="6">
        <f t="shared" si="11"/>
        <v>0</v>
      </c>
      <c r="L89" s="59">
        <f>BASELINE!K87</f>
        <v>0</v>
      </c>
      <c r="M89" s="59">
        <f>BASELINE!J87</f>
        <v>0</v>
      </c>
      <c r="N89" s="6">
        <f t="shared" si="12"/>
        <v>0</v>
      </c>
    </row>
    <row r="90" spans="1:14" x14ac:dyDescent="0.2">
      <c r="A90" s="44">
        <f>BASELINE!A88</f>
        <v>0</v>
      </c>
      <c r="B90" s="44">
        <f>BASELINE!B88</f>
        <v>1</v>
      </c>
      <c r="C90" s="2">
        <f>BASELINE!P88</f>
        <v>0</v>
      </c>
      <c r="D90" s="2">
        <f>BASELINE!Q88</f>
        <v>0</v>
      </c>
      <c r="E90" s="2">
        <f>BASELINE!R88</f>
        <v>0</v>
      </c>
      <c r="F90" s="2">
        <f>BASELINE!D88</f>
        <v>0</v>
      </c>
      <c r="G90" s="2">
        <f>BASELINE!E88</f>
        <v>0</v>
      </c>
      <c r="H90" s="6">
        <f t="shared" si="8"/>
        <v>0</v>
      </c>
      <c r="I90" s="6">
        <f t="shared" si="9"/>
        <v>0</v>
      </c>
      <c r="J90" s="6">
        <f t="shared" si="10"/>
        <v>0</v>
      </c>
      <c r="K90" s="6">
        <f t="shared" si="11"/>
        <v>0</v>
      </c>
      <c r="L90" s="59">
        <f>BASELINE!K88</f>
        <v>0</v>
      </c>
      <c r="M90" s="59">
        <f>BASELINE!J88</f>
        <v>0</v>
      </c>
      <c r="N90" s="6">
        <f t="shared" si="12"/>
        <v>0</v>
      </c>
    </row>
    <row r="91" spans="1:14" x14ac:dyDescent="0.2">
      <c r="A91" s="44">
        <f>BASELINE!A89</f>
        <v>0</v>
      </c>
      <c r="B91" s="44">
        <f>BASELINE!B89</f>
        <v>1</v>
      </c>
      <c r="C91" s="2">
        <f>BASELINE!P89</f>
        <v>0</v>
      </c>
      <c r="D91" s="2">
        <f>BASELINE!Q89</f>
        <v>0</v>
      </c>
      <c r="E91" s="2">
        <f>BASELINE!R89</f>
        <v>0</v>
      </c>
      <c r="F91" s="2">
        <f>BASELINE!D89</f>
        <v>0</v>
      </c>
      <c r="G91" s="2">
        <f>BASELINE!E89</f>
        <v>0</v>
      </c>
      <c r="H91" s="6">
        <f t="shared" si="8"/>
        <v>0</v>
      </c>
      <c r="I91" s="6">
        <f t="shared" si="9"/>
        <v>0</v>
      </c>
      <c r="J91" s="6">
        <f t="shared" si="10"/>
        <v>0</v>
      </c>
      <c r="K91" s="6">
        <f t="shared" si="11"/>
        <v>0</v>
      </c>
      <c r="L91" s="59">
        <f>BASELINE!K89</f>
        <v>0</v>
      </c>
      <c r="M91" s="59">
        <f>BASELINE!J89</f>
        <v>0</v>
      </c>
      <c r="N91" s="6">
        <f t="shared" si="12"/>
        <v>0</v>
      </c>
    </row>
    <row r="92" spans="1:14" x14ac:dyDescent="0.2">
      <c r="A92" s="44">
        <f>BASELINE!A90</f>
        <v>0</v>
      </c>
      <c r="B92" s="44">
        <f>BASELINE!B90</f>
        <v>1</v>
      </c>
      <c r="C92" s="2">
        <f>BASELINE!P90</f>
        <v>0</v>
      </c>
      <c r="D92" s="2">
        <f>BASELINE!Q90</f>
        <v>0</v>
      </c>
      <c r="E92" s="2">
        <f>BASELINE!R90</f>
        <v>0</v>
      </c>
      <c r="F92" s="2">
        <f>BASELINE!D90</f>
        <v>0</v>
      </c>
      <c r="G92" s="2">
        <f>BASELINE!E90</f>
        <v>0</v>
      </c>
      <c r="H92" s="6">
        <f t="shared" si="8"/>
        <v>0</v>
      </c>
      <c r="I92" s="6">
        <f t="shared" si="9"/>
        <v>0</v>
      </c>
      <c r="J92" s="6">
        <f t="shared" si="10"/>
        <v>0</v>
      </c>
      <c r="K92" s="6">
        <f t="shared" si="11"/>
        <v>0</v>
      </c>
      <c r="L92" s="59">
        <f>BASELINE!K90</f>
        <v>0</v>
      </c>
      <c r="M92" s="59">
        <f>BASELINE!J90</f>
        <v>0</v>
      </c>
      <c r="N92" s="6">
        <f t="shared" si="12"/>
        <v>0</v>
      </c>
    </row>
    <row r="93" spans="1:14" x14ac:dyDescent="0.2">
      <c r="A93" s="44">
        <f>BASELINE!A91</f>
        <v>0</v>
      </c>
      <c r="B93" s="44">
        <f>BASELINE!B91</f>
        <v>1</v>
      </c>
      <c r="C93" s="2">
        <f>BASELINE!P91</f>
        <v>0</v>
      </c>
      <c r="D93" s="2">
        <f>BASELINE!Q91</f>
        <v>0</v>
      </c>
      <c r="E93" s="2">
        <f>BASELINE!R91</f>
        <v>0</v>
      </c>
      <c r="F93" s="2">
        <f>BASELINE!D91</f>
        <v>0</v>
      </c>
      <c r="G93" s="2">
        <f>BASELINE!E91</f>
        <v>0</v>
      </c>
      <c r="H93" s="6">
        <f t="shared" si="8"/>
        <v>0</v>
      </c>
      <c r="I93" s="6">
        <f t="shared" si="9"/>
        <v>0</v>
      </c>
      <c r="J93" s="6">
        <f t="shared" si="10"/>
        <v>0</v>
      </c>
      <c r="K93" s="6">
        <f t="shared" si="11"/>
        <v>0</v>
      </c>
      <c r="L93" s="59">
        <f>BASELINE!K91</f>
        <v>0</v>
      </c>
      <c r="M93" s="59">
        <f>BASELINE!J91</f>
        <v>0</v>
      </c>
      <c r="N93" s="6">
        <f t="shared" si="12"/>
        <v>0</v>
      </c>
    </row>
    <row r="94" spans="1:14" x14ac:dyDescent="0.2">
      <c r="A94" s="44">
        <f>BASELINE!A92</f>
        <v>0</v>
      </c>
      <c r="B94" s="44">
        <f>BASELINE!B92</f>
        <v>1</v>
      </c>
      <c r="C94" s="2">
        <f>BASELINE!P92</f>
        <v>0</v>
      </c>
      <c r="D94" s="2">
        <f>BASELINE!Q92</f>
        <v>0</v>
      </c>
      <c r="E94" s="2">
        <f>BASELINE!R92</f>
        <v>0</v>
      </c>
      <c r="F94" s="2">
        <f>BASELINE!D92</f>
        <v>0</v>
      </c>
      <c r="G94" s="2">
        <f>BASELINE!E92</f>
        <v>0</v>
      </c>
      <c r="H94" s="6">
        <f t="shared" si="8"/>
        <v>0</v>
      </c>
      <c r="I94" s="6">
        <f t="shared" si="9"/>
        <v>0</v>
      </c>
      <c r="J94" s="6">
        <f t="shared" si="10"/>
        <v>0</v>
      </c>
      <c r="K94" s="6">
        <f t="shared" si="11"/>
        <v>0</v>
      </c>
      <c r="L94" s="59">
        <f>BASELINE!K92</f>
        <v>0</v>
      </c>
      <c r="M94" s="59">
        <f>BASELINE!J92</f>
        <v>0</v>
      </c>
      <c r="N94" s="6">
        <f t="shared" si="12"/>
        <v>0</v>
      </c>
    </row>
    <row r="95" spans="1:14" x14ac:dyDescent="0.2">
      <c r="A95" s="44">
        <f>BASELINE!A93</f>
        <v>0</v>
      </c>
      <c r="B95" s="44">
        <f>BASELINE!B93</f>
        <v>1</v>
      </c>
      <c r="C95" s="2">
        <f>BASELINE!P93</f>
        <v>0</v>
      </c>
      <c r="D95" s="2">
        <f>BASELINE!Q93</f>
        <v>0</v>
      </c>
      <c r="E95" s="2">
        <f>BASELINE!R93</f>
        <v>0</v>
      </c>
      <c r="F95" s="2">
        <f>BASELINE!D93</f>
        <v>0</v>
      </c>
      <c r="G95" s="2">
        <f>BASELINE!E93</f>
        <v>0</v>
      </c>
      <c r="H95" s="6">
        <f t="shared" si="8"/>
        <v>0</v>
      </c>
      <c r="I95" s="6">
        <f t="shared" si="9"/>
        <v>0</v>
      </c>
      <c r="J95" s="6">
        <f t="shared" si="10"/>
        <v>0</v>
      </c>
      <c r="K95" s="6">
        <f t="shared" si="11"/>
        <v>0</v>
      </c>
      <c r="L95" s="59">
        <f>BASELINE!K93</f>
        <v>0</v>
      </c>
      <c r="M95" s="59">
        <f>BASELINE!J93</f>
        <v>0</v>
      </c>
      <c r="N95" s="6">
        <f t="shared" si="12"/>
        <v>0</v>
      </c>
    </row>
    <row r="96" spans="1:14" x14ac:dyDescent="0.2">
      <c r="A96" s="44">
        <f>BASELINE!A94</f>
        <v>0</v>
      </c>
      <c r="B96" s="44">
        <f>BASELINE!B94</f>
        <v>1</v>
      </c>
      <c r="C96" s="2">
        <f>BASELINE!P94</f>
        <v>0</v>
      </c>
      <c r="D96" s="2">
        <f>BASELINE!Q94</f>
        <v>0</v>
      </c>
      <c r="E96" s="2">
        <f>BASELINE!R94</f>
        <v>0</v>
      </c>
      <c r="F96" s="2">
        <f>BASELINE!D94</f>
        <v>0</v>
      </c>
      <c r="G96" s="2">
        <f>BASELINE!E94</f>
        <v>0</v>
      </c>
      <c r="H96" s="6">
        <f t="shared" si="8"/>
        <v>0</v>
      </c>
      <c r="I96" s="6">
        <f t="shared" si="9"/>
        <v>0</v>
      </c>
      <c r="J96" s="6">
        <f t="shared" si="10"/>
        <v>0</v>
      </c>
      <c r="K96" s="6">
        <f t="shared" si="11"/>
        <v>0</v>
      </c>
      <c r="L96" s="59">
        <f>BASELINE!K94</f>
        <v>0</v>
      </c>
      <c r="M96" s="59">
        <f>BASELINE!J94</f>
        <v>0</v>
      </c>
      <c r="N96" s="6">
        <f t="shared" si="12"/>
        <v>0</v>
      </c>
    </row>
    <row r="97" spans="1:14" x14ac:dyDescent="0.2">
      <c r="A97" s="44">
        <f>BASELINE!A95</f>
        <v>0</v>
      </c>
      <c r="B97" s="44">
        <f>BASELINE!B95</f>
        <v>1</v>
      </c>
      <c r="C97" s="2">
        <f>BASELINE!P95</f>
        <v>0</v>
      </c>
      <c r="D97" s="2">
        <f>BASELINE!Q95</f>
        <v>0</v>
      </c>
      <c r="E97" s="2">
        <f>BASELINE!R95</f>
        <v>0</v>
      </c>
      <c r="F97" s="2">
        <f>BASELINE!D95</f>
        <v>0</v>
      </c>
      <c r="G97" s="2">
        <f>BASELINE!E95</f>
        <v>0</v>
      </c>
      <c r="H97" s="6">
        <f t="shared" si="8"/>
        <v>0</v>
      </c>
      <c r="I97" s="6">
        <f t="shared" si="9"/>
        <v>0</v>
      </c>
      <c r="J97" s="6">
        <f t="shared" si="10"/>
        <v>0</v>
      </c>
      <c r="K97" s="6">
        <f t="shared" si="11"/>
        <v>0</v>
      </c>
      <c r="L97" s="59">
        <f>BASELINE!K95</f>
        <v>0</v>
      </c>
      <c r="M97" s="59">
        <f>BASELINE!J95</f>
        <v>0</v>
      </c>
      <c r="N97" s="6">
        <f t="shared" si="12"/>
        <v>0</v>
      </c>
    </row>
    <row r="98" spans="1:14" x14ac:dyDescent="0.2">
      <c r="A98" s="44">
        <f>BASELINE!A96</f>
        <v>0</v>
      </c>
      <c r="B98" s="44">
        <f>BASELINE!B96</f>
        <v>1</v>
      </c>
      <c r="C98" s="2">
        <f>BASELINE!P96</f>
        <v>0</v>
      </c>
      <c r="D98" s="2">
        <f>BASELINE!Q96</f>
        <v>0</v>
      </c>
      <c r="E98" s="2">
        <f>BASELINE!R96</f>
        <v>0</v>
      </c>
      <c r="F98" s="2">
        <f>BASELINE!D96</f>
        <v>0</v>
      </c>
      <c r="G98" s="2">
        <f>BASELINE!E96</f>
        <v>0</v>
      </c>
      <c r="H98" s="6">
        <f t="shared" si="8"/>
        <v>0</v>
      </c>
      <c r="I98" s="6">
        <f t="shared" si="9"/>
        <v>0</v>
      </c>
      <c r="J98" s="6">
        <f t="shared" si="10"/>
        <v>0</v>
      </c>
      <c r="K98" s="6">
        <f t="shared" si="11"/>
        <v>0</v>
      </c>
      <c r="L98" s="59">
        <f>BASELINE!K96</f>
        <v>0</v>
      </c>
      <c r="M98" s="59">
        <f>BASELINE!J96</f>
        <v>0</v>
      </c>
      <c r="N98" s="6">
        <f t="shared" si="12"/>
        <v>0</v>
      </c>
    </row>
    <row r="99" spans="1:14" x14ac:dyDescent="0.2">
      <c r="A99" s="44">
        <f>BASELINE!A97</f>
        <v>0</v>
      </c>
      <c r="B99" s="44">
        <f>BASELINE!B97</f>
        <v>1</v>
      </c>
      <c r="C99" s="2">
        <f>BASELINE!P97</f>
        <v>0</v>
      </c>
      <c r="D99" s="2">
        <f>BASELINE!Q97</f>
        <v>0</v>
      </c>
      <c r="E99" s="2">
        <f>BASELINE!R97</f>
        <v>0</v>
      </c>
      <c r="F99" s="2">
        <f>BASELINE!D97</f>
        <v>0</v>
      </c>
      <c r="G99" s="2">
        <f>BASELINE!E97</f>
        <v>0</v>
      </c>
      <c r="H99" s="6">
        <f t="shared" si="8"/>
        <v>0</v>
      </c>
      <c r="I99" s="6">
        <f t="shared" si="9"/>
        <v>0</v>
      </c>
      <c r="J99" s="6">
        <f t="shared" si="10"/>
        <v>0</v>
      </c>
      <c r="K99" s="6">
        <f t="shared" si="11"/>
        <v>0</v>
      </c>
      <c r="L99" s="59">
        <f>BASELINE!K97</f>
        <v>0</v>
      </c>
      <c r="M99" s="59">
        <f>BASELINE!J97</f>
        <v>0</v>
      </c>
      <c r="N99" s="6">
        <f t="shared" si="12"/>
        <v>0</v>
      </c>
    </row>
    <row r="100" spans="1:14" x14ac:dyDescent="0.2">
      <c r="A100" s="44">
        <f>BASELINE!A98</f>
        <v>0</v>
      </c>
      <c r="B100" s="44">
        <f>BASELINE!B98</f>
        <v>1</v>
      </c>
      <c r="C100" s="2">
        <f>BASELINE!P98</f>
        <v>0</v>
      </c>
      <c r="D100" s="2">
        <f>BASELINE!Q98</f>
        <v>0</v>
      </c>
      <c r="E100" s="2">
        <f>BASELINE!R98</f>
        <v>0</v>
      </c>
      <c r="F100" s="2">
        <f>BASELINE!D98</f>
        <v>0</v>
      </c>
      <c r="G100" s="2">
        <f>BASELINE!E98</f>
        <v>0</v>
      </c>
      <c r="H100" s="6">
        <f t="shared" si="8"/>
        <v>0</v>
      </c>
      <c r="I100" s="6">
        <f t="shared" si="9"/>
        <v>0</v>
      </c>
      <c r="J100" s="6">
        <f t="shared" si="10"/>
        <v>0</v>
      </c>
      <c r="K100" s="6">
        <f t="shared" si="11"/>
        <v>0</v>
      </c>
      <c r="L100" s="59">
        <f>BASELINE!K98</f>
        <v>0</v>
      </c>
      <c r="M100" s="59">
        <f>BASELINE!J98</f>
        <v>0</v>
      </c>
      <c r="N100" s="6">
        <f t="shared" si="12"/>
        <v>0</v>
      </c>
    </row>
    <row r="101" spans="1:14" x14ac:dyDescent="0.2">
      <c r="A101" s="44">
        <f>BASELINE!A99</f>
        <v>0</v>
      </c>
      <c r="B101" s="44">
        <f>BASELINE!B99</f>
        <v>1</v>
      </c>
      <c r="C101" s="2">
        <f>BASELINE!P99</f>
        <v>0</v>
      </c>
      <c r="D101" s="2">
        <f>BASELINE!Q99</f>
        <v>0</v>
      </c>
      <c r="E101" s="2">
        <f>BASELINE!R99</f>
        <v>0</v>
      </c>
      <c r="F101" s="2">
        <f>BASELINE!D99</f>
        <v>0</v>
      </c>
      <c r="G101" s="2">
        <f>BASELINE!E99</f>
        <v>0</v>
      </c>
      <c r="H101" s="6">
        <f t="shared" si="8"/>
        <v>0</v>
      </c>
      <c r="I101" s="6">
        <f t="shared" si="9"/>
        <v>0</v>
      </c>
      <c r="J101" s="6">
        <f t="shared" si="10"/>
        <v>0</v>
      </c>
      <c r="K101" s="6">
        <f t="shared" si="11"/>
        <v>0</v>
      </c>
      <c r="L101" s="59">
        <f>BASELINE!K99</f>
        <v>0</v>
      </c>
      <c r="M101" s="59">
        <f>BASELINE!J99</f>
        <v>0</v>
      </c>
      <c r="N101" s="6">
        <f t="shared" si="12"/>
        <v>0</v>
      </c>
    </row>
    <row r="102" spans="1:14" x14ac:dyDescent="0.2">
      <c r="A102" s="44">
        <f>BASELINE!A100</f>
        <v>0</v>
      </c>
      <c r="B102" s="44">
        <f>BASELINE!B100</f>
        <v>1</v>
      </c>
      <c r="C102" s="2">
        <f>BASELINE!P100</f>
        <v>0</v>
      </c>
      <c r="D102" s="2">
        <f>BASELINE!Q100</f>
        <v>0</v>
      </c>
      <c r="E102" s="2">
        <f>BASELINE!R100</f>
        <v>0</v>
      </c>
      <c r="F102" s="2">
        <f>BASELINE!D100</f>
        <v>0</v>
      </c>
      <c r="G102" s="2">
        <f>BASELINE!E100</f>
        <v>0</v>
      </c>
      <c r="H102" s="6">
        <f t="shared" si="8"/>
        <v>0</v>
      </c>
      <c r="I102" s="6">
        <f t="shared" si="9"/>
        <v>0</v>
      </c>
      <c r="J102" s="6">
        <f t="shared" si="10"/>
        <v>0</v>
      </c>
      <c r="K102" s="6">
        <f t="shared" si="11"/>
        <v>0</v>
      </c>
      <c r="L102" s="59">
        <f>BASELINE!K100</f>
        <v>0</v>
      </c>
      <c r="M102" s="59">
        <f>BASELINE!J100</f>
        <v>0</v>
      </c>
      <c r="N102" s="6">
        <f t="shared" si="12"/>
        <v>0</v>
      </c>
    </row>
    <row r="103" spans="1:14" x14ac:dyDescent="0.2">
      <c r="A103" s="44">
        <f>BASELINE!A101</f>
        <v>0</v>
      </c>
      <c r="B103" s="44">
        <f>BASELINE!B101</f>
        <v>1</v>
      </c>
      <c r="C103" s="2">
        <f>BASELINE!P101</f>
        <v>0</v>
      </c>
      <c r="D103" s="2">
        <f>BASELINE!Q101</f>
        <v>0</v>
      </c>
      <c r="E103" s="2">
        <f>BASELINE!R101</f>
        <v>0</v>
      </c>
      <c r="F103" s="2">
        <f>BASELINE!D101</f>
        <v>0</v>
      </c>
      <c r="G103" s="2">
        <f>BASELINE!E101</f>
        <v>0</v>
      </c>
      <c r="H103" s="6">
        <f t="shared" si="8"/>
        <v>0</v>
      </c>
      <c r="I103" s="6">
        <f t="shared" si="9"/>
        <v>0</v>
      </c>
      <c r="J103" s="6">
        <f t="shared" si="10"/>
        <v>0</v>
      </c>
      <c r="K103" s="6">
        <f t="shared" si="11"/>
        <v>0</v>
      </c>
      <c r="L103" s="59">
        <f>BASELINE!K101</f>
        <v>0</v>
      </c>
      <c r="M103" s="59">
        <f>BASELINE!J101</f>
        <v>0</v>
      </c>
      <c r="N103" s="6">
        <f t="shared" si="12"/>
        <v>0</v>
      </c>
    </row>
    <row r="104" spans="1:14" x14ac:dyDescent="0.2">
      <c r="A104" s="44">
        <f>BASELINE!A102</f>
        <v>0</v>
      </c>
      <c r="B104" s="44">
        <f>BASELINE!B102</f>
        <v>1</v>
      </c>
      <c r="C104" s="2">
        <f>BASELINE!P102</f>
        <v>0</v>
      </c>
      <c r="D104" s="2">
        <f>BASELINE!Q102</f>
        <v>0</v>
      </c>
      <c r="E104" s="2">
        <f>BASELINE!R102</f>
        <v>0</v>
      </c>
      <c r="F104" s="2">
        <f>BASELINE!D102</f>
        <v>0</v>
      </c>
      <c r="G104" s="2">
        <f>BASELINE!E102</f>
        <v>0</v>
      </c>
      <c r="H104" s="6">
        <f t="shared" si="8"/>
        <v>0</v>
      </c>
      <c r="I104" s="6">
        <f t="shared" si="9"/>
        <v>0</v>
      </c>
      <c r="J104" s="6">
        <f t="shared" si="10"/>
        <v>0</v>
      </c>
      <c r="K104" s="6">
        <f t="shared" si="11"/>
        <v>0</v>
      </c>
      <c r="L104" s="59">
        <f>BASELINE!K102</f>
        <v>0</v>
      </c>
      <c r="M104" s="59">
        <f>BASELINE!J102</f>
        <v>0</v>
      </c>
      <c r="N104" s="6">
        <f t="shared" si="12"/>
        <v>0</v>
      </c>
    </row>
    <row r="105" spans="1:14" x14ac:dyDescent="0.2">
      <c r="A105" s="44">
        <f>BASELINE!A103</f>
        <v>0</v>
      </c>
      <c r="B105" s="44">
        <f>BASELINE!B103</f>
        <v>1</v>
      </c>
      <c r="C105" s="2">
        <f>BASELINE!P103</f>
        <v>0</v>
      </c>
      <c r="D105" s="2">
        <f>BASELINE!Q103</f>
        <v>0</v>
      </c>
      <c r="E105" s="2">
        <f>BASELINE!R103</f>
        <v>0</v>
      </c>
      <c r="F105" s="2">
        <f>BASELINE!D103</f>
        <v>0</v>
      </c>
      <c r="G105" s="2">
        <f>BASELINE!E103</f>
        <v>0</v>
      </c>
      <c r="H105" s="6">
        <f t="shared" si="8"/>
        <v>0</v>
      </c>
      <c r="I105" s="6">
        <f t="shared" si="9"/>
        <v>0</v>
      </c>
      <c r="J105" s="6">
        <f t="shared" si="10"/>
        <v>0</v>
      </c>
      <c r="K105" s="6">
        <f t="shared" si="11"/>
        <v>0</v>
      </c>
      <c r="L105" s="59">
        <f>BASELINE!K103</f>
        <v>0</v>
      </c>
      <c r="M105" s="59">
        <f>BASELINE!J103</f>
        <v>0</v>
      </c>
      <c r="N105" s="6">
        <f t="shared" si="12"/>
        <v>0</v>
      </c>
    </row>
    <row r="106" spans="1:14" x14ac:dyDescent="0.2">
      <c r="A106" s="44">
        <f>BASELINE!A104</f>
        <v>0</v>
      </c>
      <c r="B106" s="44">
        <f>BASELINE!B104</f>
        <v>1</v>
      </c>
      <c r="C106" s="2">
        <f>BASELINE!P104</f>
        <v>0</v>
      </c>
      <c r="D106" s="2">
        <f>BASELINE!Q104</f>
        <v>0</v>
      </c>
      <c r="E106" s="2">
        <f>BASELINE!R104</f>
        <v>0</v>
      </c>
      <c r="F106" s="2">
        <f>BASELINE!D104</f>
        <v>0</v>
      </c>
      <c r="G106" s="2">
        <f>BASELINE!E104</f>
        <v>0</v>
      </c>
      <c r="H106" s="6">
        <f t="shared" si="8"/>
        <v>0</v>
      </c>
      <c r="I106" s="6">
        <f t="shared" si="9"/>
        <v>0</v>
      </c>
      <c r="J106" s="6">
        <f t="shared" si="10"/>
        <v>0</v>
      </c>
      <c r="K106" s="6">
        <f t="shared" si="11"/>
        <v>0</v>
      </c>
      <c r="L106" s="59">
        <f>BASELINE!K104</f>
        <v>0</v>
      </c>
      <c r="M106" s="59">
        <f>BASELINE!J104</f>
        <v>0</v>
      </c>
      <c r="N106" s="6">
        <f t="shared" si="12"/>
        <v>0</v>
      </c>
    </row>
    <row r="107" spans="1:14" x14ac:dyDescent="0.2">
      <c r="A107" s="44">
        <f>BASELINE!A105</f>
        <v>0</v>
      </c>
      <c r="B107" s="44">
        <f>BASELINE!B105</f>
        <v>1</v>
      </c>
      <c r="C107" s="2">
        <f>BASELINE!P105</f>
        <v>0</v>
      </c>
      <c r="D107" s="2">
        <f>BASELINE!Q105</f>
        <v>0</v>
      </c>
      <c r="E107" s="2">
        <f>BASELINE!R105</f>
        <v>0</v>
      </c>
      <c r="F107" s="2">
        <f>BASELINE!D105</f>
        <v>0</v>
      </c>
      <c r="G107" s="2">
        <f>BASELINE!E105</f>
        <v>0</v>
      </c>
      <c r="H107" s="6">
        <f t="shared" si="8"/>
        <v>0</v>
      </c>
      <c r="I107" s="6">
        <f t="shared" si="9"/>
        <v>0</v>
      </c>
      <c r="J107" s="6">
        <f t="shared" si="10"/>
        <v>0</v>
      </c>
      <c r="K107" s="6">
        <f t="shared" si="11"/>
        <v>0</v>
      </c>
      <c r="L107" s="59">
        <f>BASELINE!K105</f>
        <v>0</v>
      </c>
      <c r="M107" s="59">
        <f>BASELINE!J105</f>
        <v>0</v>
      </c>
      <c r="N107" s="6">
        <f t="shared" si="12"/>
        <v>0</v>
      </c>
    </row>
    <row r="108" spans="1:14" x14ac:dyDescent="0.2">
      <c r="A108" s="44">
        <f>BASELINE!A106</f>
        <v>0</v>
      </c>
      <c r="B108" s="44">
        <f>BASELINE!B106</f>
        <v>1</v>
      </c>
      <c r="C108" s="2">
        <f>BASELINE!P106</f>
        <v>0</v>
      </c>
      <c r="D108" s="2">
        <f>BASELINE!Q106</f>
        <v>0</v>
      </c>
      <c r="E108" s="2">
        <f>BASELINE!R106</f>
        <v>0</v>
      </c>
      <c r="F108" s="2">
        <f>BASELINE!D106</f>
        <v>0</v>
      </c>
      <c r="G108" s="2">
        <f>BASELINE!E106</f>
        <v>0</v>
      </c>
      <c r="H108" s="6">
        <f t="shared" si="8"/>
        <v>0</v>
      </c>
      <c r="I108" s="6">
        <f t="shared" si="9"/>
        <v>0</v>
      </c>
      <c r="J108" s="6">
        <f t="shared" si="10"/>
        <v>0</v>
      </c>
      <c r="K108" s="6">
        <f t="shared" si="11"/>
        <v>0</v>
      </c>
      <c r="L108" s="59">
        <f>BASELINE!K106</f>
        <v>0</v>
      </c>
      <c r="M108" s="59">
        <f>BASELINE!J106</f>
        <v>0</v>
      </c>
      <c r="N108" s="6">
        <f t="shared" si="12"/>
        <v>0</v>
      </c>
    </row>
    <row r="109" spans="1:14" x14ac:dyDescent="0.2">
      <c r="A109" s="44">
        <f>BASELINE!A107</f>
        <v>0</v>
      </c>
      <c r="B109" s="44">
        <f>BASELINE!B107</f>
        <v>1</v>
      </c>
      <c r="C109" s="2">
        <f>BASELINE!P107</f>
        <v>0</v>
      </c>
      <c r="D109" s="2">
        <f>BASELINE!Q107</f>
        <v>0</v>
      </c>
      <c r="E109" s="2">
        <f>BASELINE!R107</f>
        <v>0</v>
      </c>
      <c r="F109" s="2">
        <f>BASELINE!D107</f>
        <v>0</v>
      </c>
      <c r="G109" s="2">
        <f>BASELINE!E107</f>
        <v>0</v>
      </c>
      <c r="H109" s="6">
        <f t="shared" si="8"/>
        <v>0</v>
      </c>
      <c r="I109" s="6">
        <f t="shared" si="9"/>
        <v>0</v>
      </c>
      <c r="J109" s="6">
        <f t="shared" si="10"/>
        <v>0</v>
      </c>
      <c r="K109" s="6">
        <f t="shared" si="11"/>
        <v>0</v>
      </c>
      <c r="L109" s="59">
        <f>BASELINE!K107</f>
        <v>0</v>
      </c>
      <c r="M109" s="59">
        <f>BASELINE!J107</f>
        <v>0</v>
      </c>
      <c r="N109" s="6">
        <f t="shared" si="12"/>
        <v>0</v>
      </c>
    </row>
    <row r="110" spans="1:14" x14ac:dyDescent="0.2">
      <c r="A110" s="44">
        <f>BASELINE!A108</f>
        <v>0</v>
      </c>
      <c r="B110" s="44">
        <f>BASELINE!B108</f>
        <v>1</v>
      </c>
      <c r="C110" s="2">
        <f>BASELINE!P108</f>
        <v>0</v>
      </c>
      <c r="D110" s="2">
        <f>BASELINE!Q108</f>
        <v>0</v>
      </c>
      <c r="E110" s="2">
        <f>BASELINE!R108</f>
        <v>0</v>
      </c>
      <c r="F110" s="2">
        <f>BASELINE!D108</f>
        <v>0</v>
      </c>
      <c r="G110" s="2">
        <f>BASELINE!E108</f>
        <v>0</v>
      </c>
      <c r="H110" s="6">
        <f t="shared" si="8"/>
        <v>0</v>
      </c>
      <c r="I110" s="6">
        <f t="shared" si="9"/>
        <v>0</v>
      </c>
      <c r="J110" s="6">
        <f t="shared" si="10"/>
        <v>0</v>
      </c>
      <c r="K110" s="6">
        <f t="shared" si="11"/>
        <v>0</v>
      </c>
      <c r="L110" s="59">
        <f>BASELINE!K108</f>
        <v>0</v>
      </c>
      <c r="M110" s="59">
        <f>BASELINE!J108</f>
        <v>0</v>
      </c>
      <c r="N110" s="6">
        <f t="shared" si="12"/>
        <v>0</v>
      </c>
    </row>
    <row r="111" spans="1:14" x14ac:dyDescent="0.2">
      <c r="A111" s="44">
        <f>BASELINE!A109</f>
        <v>0</v>
      </c>
      <c r="B111" s="44">
        <f>BASELINE!B109</f>
        <v>1</v>
      </c>
      <c r="C111" s="2">
        <f>BASELINE!P109</f>
        <v>0</v>
      </c>
      <c r="D111" s="2">
        <f>BASELINE!Q109</f>
        <v>0</v>
      </c>
      <c r="E111" s="2">
        <f>BASELINE!R109</f>
        <v>0</v>
      </c>
      <c r="F111" s="2">
        <f>BASELINE!D109</f>
        <v>0</v>
      </c>
      <c r="G111" s="2">
        <f>BASELINE!E109</f>
        <v>0</v>
      </c>
      <c r="H111" s="6">
        <f t="shared" si="8"/>
        <v>0</v>
      </c>
      <c r="I111" s="6">
        <f t="shared" si="9"/>
        <v>0</v>
      </c>
      <c r="J111" s="6">
        <f t="shared" si="10"/>
        <v>0</v>
      </c>
      <c r="K111" s="6">
        <f t="shared" si="11"/>
        <v>0</v>
      </c>
      <c r="L111" s="59">
        <f>BASELINE!K109</f>
        <v>0</v>
      </c>
      <c r="M111" s="59">
        <f>BASELINE!J109</f>
        <v>0</v>
      </c>
      <c r="N111" s="6">
        <f t="shared" si="12"/>
        <v>0</v>
      </c>
    </row>
    <row r="112" spans="1:14" x14ac:dyDescent="0.2">
      <c r="A112" s="44">
        <f>BASELINE!A110</f>
        <v>0</v>
      </c>
      <c r="B112" s="44">
        <f>BASELINE!B110</f>
        <v>1</v>
      </c>
      <c r="C112" s="2">
        <f>BASELINE!P110</f>
        <v>0</v>
      </c>
      <c r="D112" s="2">
        <f>BASELINE!Q110</f>
        <v>0</v>
      </c>
      <c r="E112" s="2">
        <f>BASELINE!R110</f>
        <v>0</v>
      </c>
      <c r="F112" s="2">
        <f>BASELINE!D110</f>
        <v>0</v>
      </c>
      <c r="G112" s="2">
        <f>BASELINE!E110</f>
        <v>0</v>
      </c>
      <c r="H112" s="6">
        <f t="shared" si="8"/>
        <v>0</v>
      </c>
      <c r="I112" s="6">
        <f t="shared" si="9"/>
        <v>0</v>
      </c>
      <c r="J112" s="6">
        <f t="shared" si="10"/>
        <v>0</v>
      </c>
      <c r="K112" s="6">
        <f t="shared" si="11"/>
        <v>0</v>
      </c>
      <c r="L112" s="59">
        <f>BASELINE!K110</f>
        <v>0</v>
      </c>
      <c r="M112" s="59">
        <f>BASELINE!J110</f>
        <v>0</v>
      </c>
      <c r="N112" s="6">
        <f t="shared" si="12"/>
        <v>0</v>
      </c>
    </row>
    <row r="113" spans="1:14" x14ac:dyDescent="0.2">
      <c r="A113" s="44">
        <f>BASELINE!A111</f>
        <v>0</v>
      </c>
      <c r="B113" s="44">
        <f>BASELINE!B111</f>
        <v>1</v>
      </c>
      <c r="C113" s="2">
        <f>BASELINE!P111</f>
        <v>0</v>
      </c>
      <c r="D113" s="2">
        <f>BASELINE!Q111</f>
        <v>0</v>
      </c>
      <c r="E113" s="2">
        <f>BASELINE!R111</f>
        <v>0</v>
      </c>
      <c r="F113" s="2">
        <f>BASELINE!D111</f>
        <v>0</v>
      </c>
      <c r="G113" s="2">
        <f>BASELINE!E111</f>
        <v>0</v>
      </c>
      <c r="H113" s="6">
        <f t="shared" si="8"/>
        <v>0</v>
      </c>
      <c r="I113" s="6">
        <f t="shared" si="9"/>
        <v>0</v>
      </c>
      <c r="J113" s="6">
        <f t="shared" si="10"/>
        <v>0</v>
      </c>
      <c r="K113" s="6">
        <f t="shared" si="11"/>
        <v>0</v>
      </c>
      <c r="L113" s="59">
        <f>BASELINE!K111</f>
        <v>0</v>
      </c>
      <c r="M113" s="59">
        <f>BASELINE!J111</f>
        <v>0</v>
      </c>
      <c r="N113" s="6">
        <f t="shared" si="12"/>
        <v>0</v>
      </c>
    </row>
    <row r="114" spans="1:14" x14ac:dyDescent="0.2">
      <c r="A114" s="44">
        <f>BASELINE!A112</f>
        <v>0</v>
      </c>
      <c r="B114" s="44">
        <f>BASELINE!B112</f>
        <v>1</v>
      </c>
      <c r="C114" s="2">
        <f>BASELINE!P112</f>
        <v>0</v>
      </c>
      <c r="D114" s="2">
        <f>BASELINE!Q112</f>
        <v>0</v>
      </c>
      <c r="E114" s="2">
        <f>BASELINE!R112</f>
        <v>0</v>
      </c>
      <c r="F114" s="2">
        <f>BASELINE!D112</f>
        <v>0</v>
      </c>
      <c r="G114" s="2">
        <f>BASELINE!E112</f>
        <v>0</v>
      </c>
      <c r="H114" s="6">
        <f t="shared" si="8"/>
        <v>0</v>
      </c>
      <c r="I114" s="6">
        <f t="shared" si="9"/>
        <v>0</v>
      </c>
      <c r="J114" s="6">
        <f t="shared" si="10"/>
        <v>0</v>
      </c>
      <c r="K114" s="6">
        <f t="shared" si="11"/>
        <v>0</v>
      </c>
      <c r="L114" s="59">
        <f>BASELINE!K112</f>
        <v>0</v>
      </c>
      <c r="M114" s="59">
        <f>BASELINE!J112</f>
        <v>0</v>
      </c>
      <c r="N114" s="6">
        <f t="shared" si="12"/>
        <v>0</v>
      </c>
    </row>
    <row r="115" spans="1:14" x14ac:dyDescent="0.2">
      <c r="A115" s="44">
        <f>BASELINE!A113</f>
        <v>0</v>
      </c>
      <c r="B115" s="44">
        <f>BASELINE!B113</f>
        <v>1</v>
      </c>
      <c r="C115" s="2">
        <f>BASELINE!P113</f>
        <v>0</v>
      </c>
      <c r="D115" s="2">
        <f>BASELINE!Q113</f>
        <v>0</v>
      </c>
      <c r="E115" s="2">
        <f>BASELINE!R113</f>
        <v>0</v>
      </c>
      <c r="F115" s="2">
        <f>BASELINE!D113</f>
        <v>0</v>
      </c>
      <c r="G115" s="2">
        <f>BASELINE!E113</f>
        <v>0</v>
      </c>
      <c r="H115" s="6">
        <f t="shared" si="8"/>
        <v>0</v>
      </c>
      <c r="I115" s="6">
        <f t="shared" si="9"/>
        <v>0</v>
      </c>
      <c r="J115" s="6">
        <f t="shared" si="10"/>
        <v>0</v>
      </c>
      <c r="K115" s="6">
        <f t="shared" si="11"/>
        <v>0</v>
      </c>
      <c r="L115" s="59">
        <f>BASELINE!K113</f>
        <v>0</v>
      </c>
      <c r="M115" s="59">
        <f>BASELINE!J113</f>
        <v>0</v>
      </c>
      <c r="N115" s="6">
        <f t="shared" si="12"/>
        <v>0</v>
      </c>
    </row>
    <row r="116" spans="1:14" x14ac:dyDescent="0.2">
      <c r="A116" s="44">
        <f>BASELINE!A114</f>
        <v>0</v>
      </c>
      <c r="B116" s="44">
        <f>BASELINE!B114</f>
        <v>1</v>
      </c>
      <c r="C116" s="2">
        <f>BASELINE!P114</f>
        <v>0</v>
      </c>
      <c r="D116" s="2">
        <f>BASELINE!Q114</f>
        <v>0</v>
      </c>
      <c r="E116" s="2">
        <f>BASELINE!R114</f>
        <v>0</v>
      </c>
      <c r="F116" s="2">
        <f>BASELINE!D114</f>
        <v>0</v>
      </c>
      <c r="G116" s="2">
        <f>BASELINE!E114</f>
        <v>0</v>
      </c>
      <c r="H116" s="6">
        <f t="shared" si="8"/>
        <v>0</v>
      </c>
      <c r="I116" s="6">
        <f t="shared" si="9"/>
        <v>0</v>
      </c>
      <c r="J116" s="6">
        <f t="shared" si="10"/>
        <v>0</v>
      </c>
      <c r="K116" s="6">
        <f t="shared" si="11"/>
        <v>0</v>
      </c>
      <c r="L116" s="59">
        <f>BASELINE!K114</f>
        <v>0</v>
      </c>
      <c r="M116" s="59">
        <f>BASELINE!J114</f>
        <v>0</v>
      </c>
      <c r="N116" s="6">
        <f t="shared" si="12"/>
        <v>0</v>
      </c>
    </row>
    <row r="117" spans="1:14" x14ac:dyDescent="0.2">
      <c r="A117" s="44">
        <f>BASELINE!A115</f>
        <v>0</v>
      </c>
      <c r="B117" s="44">
        <f>BASELINE!B115</f>
        <v>1</v>
      </c>
      <c r="C117" s="2">
        <f>BASELINE!P115</f>
        <v>0</v>
      </c>
      <c r="D117" s="2">
        <f>BASELINE!Q115</f>
        <v>0</v>
      </c>
      <c r="E117" s="2">
        <f>BASELINE!R115</f>
        <v>0</v>
      </c>
      <c r="F117" s="2">
        <f>BASELINE!D115</f>
        <v>0</v>
      </c>
      <c r="G117" s="2">
        <f>BASELINE!E115</f>
        <v>0</v>
      </c>
      <c r="H117" s="6">
        <f t="shared" si="8"/>
        <v>0</v>
      </c>
      <c r="I117" s="6">
        <f t="shared" si="9"/>
        <v>0</v>
      </c>
      <c r="J117" s="6">
        <f t="shared" si="10"/>
        <v>0</v>
      </c>
      <c r="K117" s="6">
        <f t="shared" si="11"/>
        <v>0</v>
      </c>
      <c r="L117" s="59">
        <f>BASELINE!K115</f>
        <v>0</v>
      </c>
      <c r="M117" s="59">
        <f>BASELINE!J115</f>
        <v>0</v>
      </c>
      <c r="N117" s="6">
        <f t="shared" si="12"/>
        <v>0</v>
      </c>
    </row>
    <row r="118" spans="1:14" x14ac:dyDescent="0.2">
      <c r="A118" s="44">
        <f>BASELINE!A116</f>
        <v>0</v>
      </c>
      <c r="B118" s="44">
        <f>BASELINE!B116</f>
        <v>1</v>
      </c>
      <c r="C118" s="2">
        <f>BASELINE!P116</f>
        <v>0</v>
      </c>
      <c r="D118" s="2">
        <f>BASELINE!Q116</f>
        <v>0</v>
      </c>
      <c r="E118" s="2">
        <f>BASELINE!R116</f>
        <v>0</v>
      </c>
      <c r="F118" s="2">
        <f>BASELINE!D116</f>
        <v>0</v>
      </c>
      <c r="G118" s="2">
        <f>BASELINE!E116</f>
        <v>0</v>
      </c>
      <c r="H118" s="6">
        <f t="shared" si="8"/>
        <v>0</v>
      </c>
      <c r="I118" s="6">
        <f t="shared" si="9"/>
        <v>0</v>
      </c>
      <c r="J118" s="6">
        <f t="shared" si="10"/>
        <v>0</v>
      </c>
      <c r="K118" s="6">
        <f t="shared" si="11"/>
        <v>0</v>
      </c>
      <c r="L118" s="59">
        <f>BASELINE!K116</f>
        <v>0</v>
      </c>
      <c r="M118" s="59">
        <f>BASELINE!J116</f>
        <v>0</v>
      </c>
      <c r="N118" s="6">
        <f t="shared" si="12"/>
        <v>0</v>
      </c>
    </row>
    <row r="119" spans="1:14" x14ac:dyDescent="0.2">
      <c r="A119" s="44">
        <f>BASELINE!A117</f>
        <v>0</v>
      </c>
      <c r="B119" s="44">
        <f>BASELINE!B117</f>
        <v>1</v>
      </c>
      <c r="C119" s="2">
        <f>BASELINE!P117</f>
        <v>0</v>
      </c>
      <c r="D119" s="2">
        <f>BASELINE!Q117</f>
        <v>0</v>
      </c>
      <c r="E119" s="2">
        <f>BASELINE!R117</f>
        <v>0</v>
      </c>
      <c r="F119" s="2">
        <f>BASELINE!D117</f>
        <v>0</v>
      </c>
      <c r="G119" s="2">
        <f>BASELINE!E117</f>
        <v>0</v>
      </c>
      <c r="H119" s="6">
        <f t="shared" si="8"/>
        <v>0</v>
      </c>
      <c r="I119" s="6">
        <f t="shared" si="9"/>
        <v>0</v>
      </c>
      <c r="J119" s="6">
        <f t="shared" si="10"/>
        <v>0</v>
      </c>
      <c r="K119" s="6">
        <f t="shared" si="11"/>
        <v>0</v>
      </c>
      <c r="L119" s="59">
        <f>BASELINE!K117</f>
        <v>0</v>
      </c>
      <c r="M119" s="59">
        <f>BASELINE!J117</f>
        <v>0</v>
      </c>
      <c r="N119" s="6">
        <f t="shared" si="12"/>
        <v>0</v>
      </c>
    </row>
    <row r="120" spans="1:14" x14ac:dyDescent="0.2">
      <c r="A120" s="44">
        <f>BASELINE!A118</f>
        <v>0</v>
      </c>
      <c r="B120" s="44">
        <f>BASELINE!B118</f>
        <v>1</v>
      </c>
      <c r="C120" s="2">
        <f>BASELINE!P118</f>
        <v>0</v>
      </c>
      <c r="D120" s="2">
        <f>BASELINE!Q118</f>
        <v>0</v>
      </c>
      <c r="E120" s="2">
        <f>BASELINE!R118</f>
        <v>0</v>
      </c>
      <c r="F120" s="2">
        <f>BASELINE!D118</f>
        <v>0</v>
      </c>
      <c r="G120" s="2">
        <f>BASELINE!E118</f>
        <v>0</v>
      </c>
      <c r="H120" s="6">
        <f t="shared" si="8"/>
        <v>0</v>
      </c>
      <c r="I120" s="6">
        <f t="shared" si="9"/>
        <v>0</v>
      </c>
      <c r="J120" s="6">
        <f t="shared" si="10"/>
        <v>0</v>
      </c>
      <c r="K120" s="6">
        <f t="shared" si="11"/>
        <v>0</v>
      </c>
      <c r="L120" s="59">
        <f>BASELINE!K118</f>
        <v>0</v>
      </c>
      <c r="M120" s="59">
        <f>BASELINE!J118</f>
        <v>0</v>
      </c>
      <c r="N120" s="6">
        <f t="shared" si="12"/>
        <v>0</v>
      </c>
    </row>
    <row r="121" spans="1:14" x14ac:dyDescent="0.2">
      <c r="A121" s="44">
        <f>BASELINE!A119</f>
        <v>0</v>
      </c>
      <c r="B121" s="44">
        <f>BASELINE!B119</f>
        <v>1</v>
      </c>
      <c r="C121" s="2">
        <f>BASELINE!P119</f>
        <v>0</v>
      </c>
      <c r="D121" s="2">
        <f>BASELINE!Q119</f>
        <v>0</v>
      </c>
      <c r="E121" s="2">
        <f>BASELINE!R119</f>
        <v>0</v>
      </c>
      <c r="F121" s="2">
        <f>BASELINE!D119</f>
        <v>0</v>
      </c>
      <c r="G121" s="2">
        <f>BASELINE!E119</f>
        <v>0</v>
      </c>
      <c r="H121" s="6">
        <f t="shared" si="8"/>
        <v>0</v>
      </c>
      <c r="I121" s="6">
        <f t="shared" si="9"/>
        <v>0</v>
      </c>
      <c r="J121" s="6">
        <f t="shared" si="10"/>
        <v>0</v>
      </c>
      <c r="K121" s="6">
        <f t="shared" si="11"/>
        <v>0</v>
      </c>
      <c r="L121" s="59">
        <f>BASELINE!K119</f>
        <v>0</v>
      </c>
      <c r="M121" s="59">
        <f>BASELINE!J119</f>
        <v>0</v>
      </c>
      <c r="N121" s="6">
        <f t="shared" si="12"/>
        <v>0</v>
      </c>
    </row>
    <row r="122" spans="1:14" x14ac:dyDescent="0.2">
      <c r="A122" s="44">
        <f>BASELINE!A120</f>
        <v>0</v>
      </c>
      <c r="B122" s="44">
        <f>BASELINE!B120</f>
        <v>1</v>
      </c>
      <c r="C122" s="2">
        <f>BASELINE!P120</f>
        <v>0</v>
      </c>
      <c r="D122" s="2">
        <f>BASELINE!Q120</f>
        <v>0</v>
      </c>
      <c r="E122" s="2">
        <f>BASELINE!R120</f>
        <v>0</v>
      </c>
      <c r="F122" s="2">
        <f>BASELINE!D120</f>
        <v>0</v>
      </c>
      <c r="G122" s="2">
        <f>BASELINE!E120</f>
        <v>0</v>
      </c>
      <c r="H122" s="6">
        <f t="shared" si="8"/>
        <v>0</v>
      </c>
      <c r="I122" s="6">
        <f t="shared" si="9"/>
        <v>0</v>
      </c>
      <c r="J122" s="6">
        <f t="shared" si="10"/>
        <v>0</v>
      </c>
      <c r="K122" s="6">
        <f t="shared" si="11"/>
        <v>0</v>
      </c>
      <c r="L122" s="59">
        <f>BASELINE!K120</f>
        <v>0</v>
      </c>
      <c r="M122" s="59">
        <f>BASELINE!J120</f>
        <v>0</v>
      </c>
      <c r="N122" s="6">
        <f t="shared" si="12"/>
        <v>0</v>
      </c>
    </row>
    <row r="123" spans="1:14" x14ac:dyDescent="0.2">
      <c r="A123" s="44">
        <f>BASELINE!A121</f>
        <v>0</v>
      </c>
      <c r="B123" s="44">
        <f>BASELINE!B121</f>
        <v>1</v>
      </c>
      <c r="C123" s="2">
        <f>BASELINE!P121</f>
        <v>0</v>
      </c>
      <c r="D123" s="2">
        <f>BASELINE!Q121</f>
        <v>0</v>
      </c>
      <c r="E123" s="2">
        <f>BASELINE!R121</f>
        <v>0</v>
      </c>
      <c r="F123" s="2">
        <f>BASELINE!D121</f>
        <v>0</v>
      </c>
      <c r="G123" s="2">
        <f>BASELINE!E121</f>
        <v>0</v>
      </c>
      <c r="H123" s="6">
        <f t="shared" si="8"/>
        <v>0</v>
      </c>
      <c r="I123" s="6">
        <f t="shared" si="9"/>
        <v>0</v>
      </c>
      <c r="J123" s="6">
        <f t="shared" si="10"/>
        <v>0</v>
      </c>
      <c r="K123" s="6">
        <f t="shared" si="11"/>
        <v>0</v>
      </c>
      <c r="L123" s="59">
        <f>BASELINE!K121</f>
        <v>0</v>
      </c>
      <c r="M123" s="59">
        <f>BASELINE!J121</f>
        <v>0</v>
      </c>
      <c r="N123" s="6">
        <f t="shared" si="12"/>
        <v>0</v>
      </c>
    </row>
    <row r="124" spans="1:14" x14ac:dyDescent="0.2">
      <c r="A124" s="44">
        <f>BASELINE!A122</f>
        <v>0</v>
      </c>
      <c r="B124" s="44">
        <f>BASELINE!B122</f>
        <v>1</v>
      </c>
      <c r="C124" s="2">
        <f>BASELINE!P122</f>
        <v>0</v>
      </c>
      <c r="D124" s="2">
        <f>BASELINE!Q122</f>
        <v>0</v>
      </c>
      <c r="E124" s="2">
        <f>BASELINE!R122</f>
        <v>0</v>
      </c>
      <c r="F124" s="2">
        <f>BASELINE!D122</f>
        <v>0</v>
      </c>
      <c r="G124" s="2">
        <f>BASELINE!E122</f>
        <v>0</v>
      </c>
      <c r="H124" s="6">
        <f t="shared" si="8"/>
        <v>0</v>
      </c>
      <c r="I124" s="6">
        <f t="shared" si="9"/>
        <v>0</v>
      </c>
      <c r="J124" s="6">
        <f t="shared" si="10"/>
        <v>0</v>
      </c>
      <c r="K124" s="6">
        <f t="shared" si="11"/>
        <v>0</v>
      </c>
      <c r="L124" s="59">
        <f>BASELINE!K122</f>
        <v>0</v>
      </c>
      <c r="M124" s="59">
        <f>BASELINE!J122</f>
        <v>0</v>
      </c>
      <c r="N124" s="6">
        <f t="shared" si="12"/>
        <v>0</v>
      </c>
    </row>
    <row r="125" spans="1:14" x14ac:dyDescent="0.2">
      <c r="A125" s="44">
        <f>BASELINE!A123</f>
        <v>0</v>
      </c>
      <c r="B125" s="44">
        <f>BASELINE!B123</f>
        <v>1</v>
      </c>
      <c r="C125" s="2">
        <f>BASELINE!P123</f>
        <v>0</v>
      </c>
      <c r="D125" s="2">
        <f>BASELINE!Q123</f>
        <v>0</v>
      </c>
      <c r="E125" s="2">
        <f>BASELINE!R123</f>
        <v>0</v>
      </c>
      <c r="F125" s="2">
        <f>BASELINE!D123</f>
        <v>0</v>
      </c>
      <c r="G125" s="2">
        <f>BASELINE!E123</f>
        <v>0</v>
      </c>
      <c r="H125" s="6">
        <f t="shared" si="8"/>
        <v>0</v>
      </c>
      <c r="I125" s="6">
        <f t="shared" si="9"/>
        <v>0</v>
      </c>
      <c r="J125" s="6">
        <f t="shared" si="10"/>
        <v>0</v>
      </c>
      <c r="K125" s="6">
        <f t="shared" si="11"/>
        <v>0</v>
      </c>
      <c r="L125" s="59">
        <f>BASELINE!K123</f>
        <v>0</v>
      </c>
      <c r="M125" s="59">
        <f>BASELINE!J123</f>
        <v>0</v>
      </c>
      <c r="N125" s="6">
        <f t="shared" si="12"/>
        <v>0</v>
      </c>
    </row>
    <row r="126" spans="1:14" x14ac:dyDescent="0.2">
      <c r="A126" s="44">
        <f>BASELINE!A124</f>
        <v>0</v>
      </c>
      <c r="B126" s="44">
        <f>BASELINE!B124</f>
        <v>1</v>
      </c>
      <c r="C126" s="2">
        <f>BASELINE!P124</f>
        <v>0</v>
      </c>
      <c r="D126" s="2">
        <f>BASELINE!Q124</f>
        <v>0</v>
      </c>
      <c r="E126" s="2">
        <f>BASELINE!R124</f>
        <v>0</v>
      </c>
      <c r="F126" s="2">
        <f>BASELINE!D124</f>
        <v>0</v>
      </c>
      <c r="G126" s="2">
        <f>BASELINE!E124</f>
        <v>0</v>
      </c>
      <c r="H126" s="6">
        <f t="shared" si="8"/>
        <v>0</v>
      </c>
      <c r="I126" s="6">
        <f t="shared" si="9"/>
        <v>0</v>
      </c>
      <c r="J126" s="6">
        <f t="shared" si="10"/>
        <v>0</v>
      </c>
      <c r="K126" s="6">
        <f t="shared" si="11"/>
        <v>0</v>
      </c>
      <c r="L126" s="59">
        <f>BASELINE!K124</f>
        <v>0</v>
      </c>
      <c r="M126" s="59">
        <f>BASELINE!J124</f>
        <v>0</v>
      </c>
      <c r="N126" s="6">
        <f t="shared" si="12"/>
        <v>0</v>
      </c>
    </row>
    <row r="127" spans="1:14" x14ac:dyDescent="0.2">
      <c r="A127" s="44">
        <f>BASELINE!A125</f>
        <v>0</v>
      </c>
      <c r="B127" s="44">
        <f>BASELINE!B125</f>
        <v>1</v>
      </c>
      <c r="C127" s="2">
        <f>BASELINE!P125</f>
        <v>0</v>
      </c>
      <c r="D127" s="2">
        <f>BASELINE!Q125</f>
        <v>0</v>
      </c>
      <c r="E127" s="2">
        <f>BASELINE!R125</f>
        <v>0</v>
      </c>
      <c r="F127" s="2">
        <f>BASELINE!D125</f>
        <v>0</v>
      </c>
      <c r="G127" s="2">
        <f>BASELINE!E125</f>
        <v>0</v>
      </c>
      <c r="H127" s="6">
        <f t="shared" si="8"/>
        <v>0</v>
      </c>
      <c r="I127" s="6">
        <f t="shared" si="9"/>
        <v>0</v>
      </c>
      <c r="J127" s="6">
        <f t="shared" si="10"/>
        <v>0</v>
      </c>
      <c r="K127" s="6">
        <f t="shared" si="11"/>
        <v>0</v>
      </c>
      <c r="L127" s="59">
        <f>BASELINE!K125</f>
        <v>0</v>
      </c>
      <c r="M127" s="59">
        <f>BASELINE!J125</f>
        <v>0</v>
      </c>
      <c r="N127" s="6">
        <f t="shared" si="12"/>
        <v>0</v>
      </c>
    </row>
    <row r="128" spans="1:14" x14ac:dyDescent="0.2">
      <c r="A128" s="44">
        <f>BASELINE!A126</f>
        <v>0</v>
      </c>
      <c r="B128" s="44">
        <f>BASELINE!B126</f>
        <v>1</v>
      </c>
      <c r="C128" s="2">
        <f>BASELINE!P126</f>
        <v>0</v>
      </c>
      <c r="D128" s="2">
        <f>BASELINE!Q126</f>
        <v>0</v>
      </c>
      <c r="E128" s="2">
        <f>BASELINE!R126</f>
        <v>0</v>
      </c>
      <c r="F128" s="2">
        <f>BASELINE!D126</f>
        <v>0</v>
      </c>
      <c r="G128" s="2">
        <f>BASELINE!E126</f>
        <v>0</v>
      </c>
      <c r="H128" s="6">
        <f t="shared" si="8"/>
        <v>0</v>
      </c>
      <c r="I128" s="6">
        <f t="shared" si="9"/>
        <v>0</v>
      </c>
      <c r="J128" s="6">
        <f t="shared" si="10"/>
        <v>0</v>
      </c>
      <c r="K128" s="6">
        <f t="shared" si="11"/>
        <v>0</v>
      </c>
      <c r="L128" s="59">
        <f>BASELINE!K126</f>
        <v>0</v>
      </c>
      <c r="M128" s="59">
        <f>BASELINE!J126</f>
        <v>0</v>
      </c>
      <c r="N128" s="6">
        <f t="shared" si="12"/>
        <v>0</v>
      </c>
    </row>
    <row r="129" spans="1:14" x14ac:dyDescent="0.2">
      <c r="A129" s="44">
        <f>BASELINE!A127</f>
        <v>0</v>
      </c>
      <c r="B129" s="44">
        <f>BASELINE!B127</f>
        <v>1</v>
      </c>
      <c r="C129" s="2">
        <f>BASELINE!P127</f>
        <v>0</v>
      </c>
      <c r="D129" s="2">
        <f>BASELINE!Q127</f>
        <v>0</v>
      </c>
      <c r="E129" s="2">
        <f>BASELINE!R127</f>
        <v>0</v>
      </c>
      <c r="F129" s="2">
        <f>BASELINE!D127</f>
        <v>0</v>
      </c>
      <c r="G129" s="2">
        <f>BASELINE!E127</f>
        <v>0</v>
      </c>
      <c r="H129" s="6">
        <f t="shared" si="8"/>
        <v>0</v>
      </c>
      <c r="I129" s="6">
        <f t="shared" si="9"/>
        <v>0</v>
      </c>
      <c r="J129" s="6">
        <f t="shared" si="10"/>
        <v>0</v>
      </c>
      <c r="K129" s="6">
        <f t="shared" si="11"/>
        <v>0</v>
      </c>
      <c r="L129" s="59">
        <f>BASELINE!K127</f>
        <v>0</v>
      </c>
      <c r="M129" s="59">
        <f>BASELINE!J127</f>
        <v>0</v>
      </c>
      <c r="N129" s="6">
        <f t="shared" si="12"/>
        <v>0</v>
      </c>
    </row>
    <row r="130" spans="1:14" x14ac:dyDescent="0.2">
      <c r="A130" s="44">
        <f>BASELINE!A128</f>
        <v>0</v>
      </c>
      <c r="B130" s="44">
        <f>BASELINE!B128</f>
        <v>1</v>
      </c>
      <c r="C130" s="2">
        <f>BASELINE!P128</f>
        <v>0</v>
      </c>
      <c r="D130" s="2">
        <f>BASELINE!Q128</f>
        <v>0</v>
      </c>
      <c r="E130" s="2">
        <f>BASELINE!R128</f>
        <v>0</v>
      </c>
      <c r="F130" s="2">
        <f>BASELINE!D128</f>
        <v>0</v>
      </c>
      <c r="G130" s="2">
        <f>BASELINE!E128</f>
        <v>0</v>
      </c>
      <c r="H130" s="6">
        <f t="shared" si="8"/>
        <v>0</v>
      </c>
      <c r="I130" s="6">
        <f t="shared" si="9"/>
        <v>0</v>
      </c>
      <c r="J130" s="6">
        <f t="shared" si="10"/>
        <v>0</v>
      </c>
      <c r="K130" s="6">
        <f t="shared" si="11"/>
        <v>0</v>
      </c>
      <c r="L130" s="59">
        <f>BASELINE!K128</f>
        <v>0</v>
      </c>
      <c r="M130" s="59">
        <f>BASELINE!J128</f>
        <v>0</v>
      </c>
      <c r="N130" s="6">
        <f t="shared" si="12"/>
        <v>0</v>
      </c>
    </row>
    <row r="131" spans="1:14" x14ac:dyDescent="0.2">
      <c r="A131" s="44">
        <f>BASELINE!A129</f>
        <v>0</v>
      </c>
      <c r="B131" s="44">
        <f>BASELINE!B129</f>
        <v>1</v>
      </c>
      <c r="C131" s="2">
        <f>BASELINE!P129</f>
        <v>0</v>
      </c>
      <c r="D131" s="2">
        <f>BASELINE!Q129</f>
        <v>0</v>
      </c>
      <c r="E131" s="2">
        <f>BASELINE!R129</f>
        <v>0</v>
      </c>
      <c r="F131" s="2">
        <f>BASELINE!D129</f>
        <v>0</v>
      </c>
      <c r="G131" s="2">
        <f>BASELINE!E129</f>
        <v>0</v>
      </c>
      <c r="H131" s="6">
        <f t="shared" si="8"/>
        <v>0</v>
      </c>
      <c r="I131" s="6">
        <f t="shared" si="9"/>
        <v>0</v>
      </c>
      <c r="J131" s="6">
        <f t="shared" si="10"/>
        <v>0</v>
      </c>
      <c r="K131" s="6">
        <f t="shared" si="11"/>
        <v>0</v>
      </c>
      <c r="L131" s="59">
        <f>BASELINE!K129</f>
        <v>0</v>
      </c>
      <c r="M131" s="59">
        <f>BASELINE!J129</f>
        <v>0</v>
      </c>
      <c r="N131" s="6">
        <f t="shared" si="12"/>
        <v>0</v>
      </c>
    </row>
    <row r="132" spans="1:14" x14ac:dyDescent="0.2">
      <c r="A132" s="44">
        <f>BASELINE!A130</f>
        <v>0</v>
      </c>
      <c r="B132" s="44">
        <f>BASELINE!B130</f>
        <v>1</v>
      </c>
      <c r="C132" s="2">
        <f>BASELINE!P130</f>
        <v>0</v>
      </c>
      <c r="D132" s="2">
        <f>BASELINE!Q130</f>
        <v>0</v>
      </c>
      <c r="E132" s="2">
        <f>BASELINE!R130</f>
        <v>0</v>
      </c>
      <c r="F132" s="2">
        <f>BASELINE!D130</f>
        <v>0</v>
      </c>
      <c r="G132" s="2">
        <f>BASELINE!E130</f>
        <v>0</v>
      </c>
      <c r="H132" s="6">
        <f t="shared" si="8"/>
        <v>0</v>
      </c>
      <c r="I132" s="6">
        <f t="shared" si="9"/>
        <v>0</v>
      </c>
      <c r="J132" s="6">
        <f t="shared" si="10"/>
        <v>0</v>
      </c>
      <c r="K132" s="6">
        <f t="shared" si="11"/>
        <v>0</v>
      </c>
      <c r="L132" s="59">
        <f>BASELINE!K130</f>
        <v>0</v>
      </c>
      <c r="M132" s="59">
        <f>BASELINE!J130</f>
        <v>0</v>
      </c>
      <c r="N132" s="6">
        <f t="shared" si="12"/>
        <v>0</v>
      </c>
    </row>
    <row r="133" spans="1:14" x14ac:dyDescent="0.2">
      <c r="A133" s="44">
        <f>BASELINE!A131</f>
        <v>0</v>
      </c>
      <c r="B133" s="44">
        <f>BASELINE!B131</f>
        <v>1</v>
      </c>
      <c r="C133" s="2">
        <f>BASELINE!P131</f>
        <v>0</v>
      </c>
      <c r="D133" s="2">
        <f>BASELINE!Q131</f>
        <v>0</v>
      </c>
      <c r="E133" s="2">
        <f>BASELINE!R131</f>
        <v>0</v>
      </c>
      <c r="F133" s="2">
        <f>BASELINE!D131</f>
        <v>0</v>
      </c>
      <c r="G133" s="2">
        <f>BASELINE!E131</f>
        <v>0</v>
      </c>
      <c r="H133" s="6">
        <f t="shared" si="8"/>
        <v>0</v>
      </c>
      <c r="I133" s="6">
        <f t="shared" si="9"/>
        <v>0</v>
      </c>
      <c r="J133" s="6">
        <f t="shared" si="10"/>
        <v>0</v>
      </c>
      <c r="K133" s="6">
        <f t="shared" si="11"/>
        <v>0</v>
      </c>
      <c r="L133" s="59">
        <f>BASELINE!K131</f>
        <v>0</v>
      </c>
      <c r="M133" s="59">
        <f>BASELINE!J131</f>
        <v>0</v>
      </c>
      <c r="N133" s="6">
        <f t="shared" si="12"/>
        <v>0</v>
      </c>
    </row>
    <row r="134" spans="1:14" x14ac:dyDescent="0.2">
      <c r="A134" s="44">
        <f>BASELINE!A132</f>
        <v>0</v>
      </c>
      <c r="B134" s="44">
        <f>BASELINE!B132</f>
        <v>1</v>
      </c>
      <c r="C134" s="2">
        <f>BASELINE!P132</f>
        <v>0</v>
      </c>
      <c r="D134" s="2">
        <f>BASELINE!Q132</f>
        <v>0</v>
      </c>
      <c r="E134" s="2">
        <f>BASELINE!R132</f>
        <v>0</v>
      </c>
      <c r="F134" s="2">
        <f>BASELINE!D132</f>
        <v>0</v>
      </c>
      <c r="G134" s="2">
        <f>BASELINE!E132</f>
        <v>0</v>
      </c>
      <c r="H134" s="6">
        <f t="shared" ref="H134:H197" si="13">IF(C134=0, 0, D134/C134)</f>
        <v>0</v>
      </c>
      <c r="I134" s="6">
        <f t="shared" ref="I134:I197" si="14">IF(D134=0, 0, E134/D134)</f>
        <v>0</v>
      </c>
      <c r="J134" s="6">
        <f t="shared" ref="J134:J197" si="15">IF(E134=0, 0, F134/E134)</f>
        <v>0</v>
      </c>
      <c r="K134" s="6">
        <f t="shared" ref="K134:K197" si="16">IF(F134=0, 0, G134/F134)</f>
        <v>0</v>
      </c>
      <c r="L134" s="59">
        <f>BASELINE!K132</f>
        <v>0</v>
      </c>
      <c r="M134" s="59">
        <f>BASELINE!J132</f>
        <v>0</v>
      </c>
      <c r="N134" s="6">
        <f t="shared" ref="N134:N197" si="17">IF(L134+M134=0, 0, M134/(L134+M134))</f>
        <v>0</v>
      </c>
    </row>
    <row r="135" spans="1:14" x14ac:dyDescent="0.2">
      <c r="A135" s="44">
        <f>BASELINE!A133</f>
        <v>0</v>
      </c>
      <c r="B135" s="44">
        <f>BASELINE!B133</f>
        <v>1</v>
      </c>
      <c r="C135" s="2">
        <f>BASELINE!P133</f>
        <v>0</v>
      </c>
      <c r="D135" s="2">
        <f>BASELINE!Q133</f>
        <v>0</v>
      </c>
      <c r="E135" s="2">
        <f>BASELINE!R133</f>
        <v>0</v>
      </c>
      <c r="F135" s="2">
        <f>BASELINE!D133</f>
        <v>0</v>
      </c>
      <c r="G135" s="2">
        <f>BASELINE!E133</f>
        <v>0</v>
      </c>
      <c r="H135" s="6">
        <f t="shared" si="13"/>
        <v>0</v>
      </c>
      <c r="I135" s="6">
        <f t="shared" si="14"/>
        <v>0</v>
      </c>
      <c r="J135" s="6">
        <f t="shared" si="15"/>
        <v>0</v>
      </c>
      <c r="K135" s="6">
        <f t="shared" si="16"/>
        <v>0</v>
      </c>
      <c r="L135" s="59">
        <f>BASELINE!K133</f>
        <v>0</v>
      </c>
      <c r="M135" s="59">
        <f>BASELINE!J133</f>
        <v>0</v>
      </c>
      <c r="N135" s="6">
        <f t="shared" si="17"/>
        <v>0</v>
      </c>
    </row>
    <row r="136" spans="1:14" x14ac:dyDescent="0.2">
      <c r="A136" s="44">
        <f>BASELINE!A134</f>
        <v>0</v>
      </c>
      <c r="B136" s="44">
        <f>BASELINE!B134</f>
        <v>1</v>
      </c>
      <c r="C136" s="2">
        <f>BASELINE!P134</f>
        <v>0</v>
      </c>
      <c r="D136" s="2">
        <f>BASELINE!Q134</f>
        <v>0</v>
      </c>
      <c r="E136" s="2">
        <f>BASELINE!R134</f>
        <v>0</v>
      </c>
      <c r="F136" s="2">
        <f>BASELINE!D134</f>
        <v>0</v>
      </c>
      <c r="G136" s="2">
        <f>BASELINE!E134</f>
        <v>0</v>
      </c>
      <c r="H136" s="6">
        <f t="shared" si="13"/>
        <v>0</v>
      </c>
      <c r="I136" s="6">
        <f t="shared" si="14"/>
        <v>0</v>
      </c>
      <c r="J136" s="6">
        <f t="shared" si="15"/>
        <v>0</v>
      </c>
      <c r="K136" s="6">
        <f t="shared" si="16"/>
        <v>0</v>
      </c>
      <c r="L136" s="59">
        <f>BASELINE!K134</f>
        <v>0</v>
      </c>
      <c r="M136" s="59">
        <f>BASELINE!J134</f>
        <v>0</v>
      </c>
      <c r="N136" s="6">
        <f t="shared" si="17"/>
        <v>0</v>
      </c>
    </row>
    <row r="137" spans="1:14" x14ac:dyDescent="0.2">
      <c r="A137" s="44">
        <f>BASELINE!A135</f>
        <v>0</v>
      </c>
      <c r="B137" s="44">
        <f>BASELINE!B135</f>
        <v>1</v>
      </c>
      <c r="C137" s="2">
        <f>BASELINE!P135</f>
        <v>0</v>
      </c>
      <c r="D137" s="2">
        <f>BASELINE!Q135</f>
        <v>0</v>
      </c>
      <c r="E137" s="2">
        <f>BASELINE!R135</f>
        <v>0</v>
      </c>
      <c r="F137" s="2">
        <f>BASELINE!D135</f>
        <v>0</v>
      </c>
      <c r="G137" s="2">
        <f>BASELINE!E135</f>
        <v>0</v>
      </c>
      <c r="H137" s="6">
        <f t="shared" si="13"/>
        <v>0</v>
      </c>
      <c r="I137" s="6">
        <f t="shared" si="14"/>
        <v>0</v>
      </c>
      <c r="J137" s="6">
        <f t="shared" si="15"/>
        <v>0</v>
      </c>
      <c r="K137" s="6">
        <f t="shared" si="16"/>
        <v>0</v>
      </c>
      <c r="L137" s="59">
        <f>BASELINE!K135</f>
        <v>0</v>
      </c>
      <c r="M137" s="59">
        <f>BASELINE!J135</f>
        <v>0</v>
      </c>
      <c r="N137" s="6">
        <f t="shared" si="17"/>
        <v>0</v>
      </c>
    </row>
    <row r="138" spans="1:14" x14ac:dyDescent="0.2">
      <c r="A138" s="44">
        <f>BASELINE!A136</f>
        <v>0</v>
      </c>
      <c r="B138" s="44">
        <f>BASELINE!B136</f>
        <v>1</v>
      </c>
      <c r="C138" s="2">
        <f>BASELINE!P136</f>
        <v>0</v>
      </c>
      <c r="D138" s="2">
        <f>BASELINE!Q136</f>
        <v>0</v>
      </c>
      <c r="E138" s="2">
        <f>BASELINE!R136</f>
        <v>0</v>
      </c>
      <c r="F138" s="2">
        <f>BASELINE!D136</f>
        <v>0</v>
      </c>
      <c r="G138" s="2">
        <f>BASELINE!E136</f>
        <v>0</v>
      </c>
      <c r="H138" s="6">
        <f t="shared" si="13"/>
        <v>0</v>
      </c>
      <c r="I138" s="6">
        <f t="shared" si="14"/>
        <v>0</v>
      </c>
      <c r="J138" s="6">
        <f t="shared" si="15"/>
        <v>0</v>
      </c>
      <c r="K138" s="6">
        <f t="shared" si="16"/>
        <v>0</v>
      </c>
      <c r="L138" s="59">
        <f>BASELINE!K136</f>
        <v>0</v>
      </c>
      <c r="M138" s="59">
        <f>BASELINE!J136</f>
        <v>0</v>
      </c>
      <c r="N138" s="6">
        <f t="shared" si="17"/>
        <v>0</v>
      </c>
    </row>
    <row r="139" spans="1:14" x14ac:dyDescent="0.2">
      <c r="A139" s="44">
        <f>BASELINE!A137</f>
        <v>0</v>
      </c>
      <c r="B139" s="44">
        <f>BASELINE!B137</f>
        <v>1</v>
      </c>
      <c r="C139" s="2">
        <f>BASELINE!P137</f>
        <v>0</v>
      </c>
      <c r="D139" s="2">
        <f>BASELINE!Q137</f>
        <v>0</v>
      </c>
      <c r="E139" s="2">
        <f>BASELINE!R137</f>
        <v>0</v>
      </c>
      <c r="F139" s="2">
        <f>BASELINE!D137</f>
        <v>0</v>
      </c>
      <c r="G139" s="2">
        <f>BASELINE!E137</f>
        <v>0</v>
      </c>
      <c r="H139" s="6">
        <f t="shared" si="13"/>
        <v>0</v>
      </c>
      <c r="I139" s="6">
        <f t="shared" si="14"/>
        <v>0</v>
      </c>
      <c r="J139" s="6">
        <f t="shared" si="15"/>
        <v>0</v>
      </c>
      <c r="K139" s="6">
        <f t="shared" si="16"/>
        <v>0</v>
      </c>
      <c r="L139" s="59">
        <f>BASELINE!K137</f>
        <v>0</v>
      </c>
      <c r="M139" s="59">
        <f>BASELINE!J137</f>
        <v>0</v>
      </c>
      <c r="N139" s="6">
        <f t="shared" si="17"/>
        <v>0</v>
      </c>
    </row>
    <row r="140" spans="1:14" x14ac:dyDescent="0.2">
      <c r="A140" s="44">
        <f>BASELINE!A138</f>
        <v>0</v>
      </c>
      <c r="B140" s="44">
        <f>BASELINE!B138</f>
        <v>1</v>
      </c>
      <c r="C140" s="2">
        <f>BASELINE!P138</f>
        <v>0</v>
      </c>
      <c r="D140" s="2">
        <f>BASELINE!Q138</f>
        <v>0</v>
      </c>
      <c r="E140" s="2">
        <f>BASELINE!R138</f>
        <v>0</v>
      </c>
      <c r="F140" s="2">
        <f>BASELINE!D138</f>
        <v>0</v>
      </c>
      <c r="G140" s="2">
        <f>BASELINE!E138</f>
        <v>0</v>
      </c>
      <c r="H140" s="6">
        <f t="shared" si="13"/>
        <v>0</v>
      </c>
      <c r="I140" s="6">
        <f t="shared" si="14"/>
        <v>0</v>
      </c>
      <c r="J140" s="6">
        <f t="shared" si="15"/>
        <v>0</v>
      </c>
      <c r="K140" s="6">
        <f t="shared" si="16"/>
        <v>0</v>
      </c>
      <c r="L140" s="59">
        <f>BASELINE!K138</f>
        <v>0</v>
      </c>
      <c r="M140" s="59">
        <f>BASELINE!J138</f>
        <v>0</v>
      </c>
      <c r="N140" s="6">
        <f t="shared" si="17"/>
        <v>0</v>
      </c>
    </row>
    <row r="141" spans="1:14" x14ac:dyDescent="0.2">
      <c r="A141" s="44">
        <f>BASELINE!A139</f>
        <v>0</v>
      </c>
      <c r="B141" s="44">
        <f>BASELINE!B139</f>
        <v>1</v>
      </c>
      <c r="C141" s="2">
        <f>BASELINE!P139</f>
        <v>0</v>
      </c>
      <c r="D141" s="2">
        <f>BASELINE!Q139</f>
        <v>0</v>
      </c>
      <c r="E141" s="2">
        <f>BASELINE!R139</f>
        <v>0</v>
      </c>
      <c r="F141" s="2">
        <f>BASELINE!D139</f>
        <v>0</v>
      </c>
      <c r="G141" s="2">
        <f>BASELINE!E139</f>
        <v>0</v>
      </c>
      <c r="H141" s="6">
        <f t="shared" si="13"/>
        <v>0</v>
      </c>
      <c r="I141" s="6">
        <f t="shared" si="14"/>
        <v>0</v>
      </c>
      <c r="J141" s="6">
        <f t="shared" si="15"/>
        <v>0</v>
      </c>
      <c r="K141" s="6">
        <f t="shared" si="16"/>
        <v>0</v>
      </c>
      <c r="L141" s="59">
        <f>BASELINE!K139</f>
        <v>0</v>
      </c>
      <c r="M141" s="59">
        <f>BASELINE!J139</f>
        <v>0</v>
      </c>
      <c r="N141" s="6">
        <f t="shared" si="17"/>
        <v>0</v>
      </c>
    </row>
    <row r="142" spans="1:14" x14ac:dyDescent="0.2">
      <c r="A142" s="44">
        <f>BASELINE!A140</f>
        <v>0</v>
      </c>
      <c r="B142" s="44">
        <f>BASELINE!B140</f>
        <v>1</v>
      </c>
      <c r="C142" s="2">
        <f>BASELINE!P140</f>
        <v>0</v>
      </c>
      <c r="D142" s="2">
        <f>BASELINE!Q140</f>
        <v>0</v>
      </c>
      <c r="E142" s="2">
        <f>BASELINE!R140</f>
        <v>0</v>
      </c>
      <c r="F142" s="2">
        <f>BASELINE!D140</f>
        <v>0</v>
      </c>
      <c r="G142" s="2">
        <f>BASELINE!E140</f>
        <v>0</v>
      </c>
      <c r="H142" s="6">
        <f t="shared" si="13"/>
        <v>0</v>
      </c>
      <c r="I142" s="6">
        <f t="shared" si="14"/>
        <v>0</v>
      </c>
      <c r="J142" s="6">
        <f t="shared" si="15"/>
        <v>0</v>
      </c>
      <c r="K142" s="6">
        <f t="shared" si="16"/>
        <v>0</v>
      </c>
      <c r="L142" s="59">
        <f>BASELINE!K140</f>
        <v>0</v>
      </c>
      <c r="M142" s="59">
        <f>BASELINE!J140</f>
        <v>0</v>
      </c>
      <c r="N142" s="6">
        <f t="shared" si="17"/>
        <v>0</v>
      </c>
    </row>
    <row r="143" spans="1:14" x14ac:dyDescent="0.2">
      <c r="A143" s="44">
        <f>BASELINE!A141</f>
        <v>0</v>
      </c>
      <c r="B143" s="44">
        <f>BASELINE!B141</f>
        <v>1</v>
      </c>
      <c r="C143" s="2">
        <f>BASELINE!P141</f>
        <v>0</v>
      </c>
      <c r="D143" s="2">
        <f>BASELINE!Q141</f>
        <v>0</v>
      </c>
      <c r="E143" s="2">
        <f>BASELINE!R141</f>
        <v>0</v>
      </c>
      <c r="F143" s="2">
        <f>BASELINE!D141</f>
        <v>0</v>
      </c>
      <c r="G143" s="2">
        <f>BASELINE!E141</f>
        <v>0</v>
      </c>
      <c r="H143" s="6">
        <f t="shared" si="13"/>
        <v>0</v>
      </c>
      <c r="I143" s="6">
        <f t="shared" si="14"/>
        <v>0</v>
      </c>
      <c r="J143" s="6">
        <f t="shared" si="15"/>
        <v>0</v>
      </c>
      <c r="K143" s="6">
        <f t="shared" si="16"/>
        <v>0</v>
      </c>
      <c r="L143" s="59">
        <f>BASELINE!K141</f>
        <v>0</v>
      </c>
      <c r="M143" s="59">
        <f>BASELINE!J141</f>
        <v>0</v>
      </c>
      <c r="N143" s="6">
        <f t="shared" si="17"/>
        <v>0</v>
      </c>
    </row>
    <row r="144" spans="1:14" x14ac:dyDescent="0.2">
      <c r="A144" s="44">
        <f>BASELINE!A142</f>
        <v>0</v>
      </c>
      <c r="B144" s="44">
        <f>BASELINE!B142</f>
        <v>1</v>
      </c>
      <c r="C144" s="2">
        <f>BASELINE!P142</f>
        <v>0</v>
      </c>
      <c r="D144" s="2">
        <f>BASELINE!Q142</f>
        <v>0</v>
      </c>
      <c r="E144" s="2">
        <f>BASELINE!R142</f>
        <v>0</v>
      </c>
      <c r="F144" s="2">
        <f>BASELINE!D142</f>
        <v>0</v>
      </c>
      <c r="G144" s="2">
        <f>BASELINE!E142</f>
        <v>0</v>
      </c>
      <c r="H144" s="6">
        <f t="shared" si="13"/>
        <v>0</v>
      </c>
      <c r="I144" s="6">
        <f t="shared" si="14"/>
        <v>0</v>
      </c>
      <c r="J144" s="6">
        <f t="shared" si="15"/>
        <v>0</v>
      </c>
      <c r="K144" s="6">
        <f t="shared" si="16"/>
        <v>0</v>
      </c>
      <c r="L144" s="59">
        <f>BASELINE!K142</f>
        <v>0</v>
      </c>
      <c r="M144" s="59">
        <f>BASELINE!J142</f>
        <v>0</v>
      </c>
      <c r="N144" s="6">
        <f t="shared" si="17"/>
        <v>0</v>
      </c>
    </row>
    <row r="145" spans="1:14" x14ac:dyDescent="0.2">
      <c r="A145" s="44">
        <f>BASELINE!A143</f>
        <v>0</v>
      </c>
      <c r="B145" s="44">
        <f>BASELINE!B143</f>
        <v>1</v>
      </c>
      <c r="C145" s="2">
        <f>BASELINE!P143</f>
        <v>0</v>
      </c>
      <c r="D145" s="2">
        <f>BASELINE!Q143</f>
        <v>0</v>
      </c>
      <c r="E145" s="2">
        <f>BASELINE!R143</f>
        <v>0</v>
      </c>
      <c r="F145" s="2">
        <f>BASELINE!D143</f>
        <v>0</v>
      </c>
      <c r="G145" s="2">
        <f>BASELINE!E143</f>
        <v>0</v>
      </c>
      <c r="H145" s="6">
        <f t="shared" si="13"/>
        <v>0</v>
      </c>
      <c r="I145" s="6">
        <f t="shared" si="14"/>
        <v>0</v>
      </c>
      <c r="J145" s="6">
        <f t="shared" si="15"/>
        <v>0</v>
      </c>
      <c r="K145" s="6">
        <f t="shared" si="16"/>
        <v>0</v>
      </c>
      <c r="L145" s="59">
        <f>BASELINE!K143</f>
        <v>0</v>
      </c>
      <c r="M145" s="59">
        <f>BASELINE!J143</f>
        <v>0</v>
      </c>
      <c r="N145" s="6">
        <f t="shared" si="17"/>
        <v>0</v>
      </c>
    </row>
    <row r="146" spans="1:14" x14ac:dyDescent="0.2">
      <c r="A146" s="44">
        <f>BASELINE!A144</f>
        <v>0</v>
      </c>
      <c r="B146" s="44">
        <f>BASELINE!B144</f>
        <v>1</v>
      </c>
      <c r="C146" s="2">
        <f>BASELINE!P144</f>
        <v>0</v>
      </c>
      <c r="D146" s="2">
        <f>BASELINE!Q144</f>
        <v>0</v>
      </c>
      <c r="E146" s="2">
        <f>BASELINE!R144</f>
        <v>0</v>
      </c>
      <c r="F146" s="2">
        <f>BASELINE!D144</f>
        <v>0</v>
      </c>
      <c r="G146" s="2">
        <f>BASELINE!E144</f>
        <v>0</v>
      </c>
      <c r="H146" s="6">
        <f t="shared" si="13"/>
        <v>0</v>
      </c>
      <c r="I146" s="6">
        <f t="shared" si="14"/>
        <v>0</v>
      </c>
      <c r="J146" s="6">
        <f t="shared" si="15"/>
        <v>0</v>
      </c>
      <c r="K146" s="6">
        <f t="shared" si="16"/>
        <v>0</v>
      </c>
      <c r="L146" s="59">
        <f>BASELINE!K144</f>
        <v>0</v>
      </c>
      <c r="M146" s="59">
        <f>BASELINE!J144</f>
        <v>0</v>
      </c>
      <c r="N146" s="6">
        <f t="shared" si="17"/>
        <v>0</v>
      </c>
    </row>
    <row r="147" spans="1:14" x14ac:dyDescent="0.2">
      <c r="A147" s="44">
        <f>BASELINE!A145</f>
        <v>0</v>
      </c>
      <c r="B147" s="44">
        <f>BASELINE!B145</f>
        <v>1</v>
      </c>
      <c r="C147" s="2">
        <f>BASELINE!P145</f>
        <v>0</v>
      </c>
      <c r="D147" s="2">
        <f>BASELINE!Q145</f>
        <v>0</v>
      </c>
      <c r="E147" s="2">
        <f>BASELINE!R145</f>
        <v>0</v>
      </c>
      <c r="F147" s="2">
        <f>BASELINE!D145</f>
        <v>0</v>
      </c>
      <c r="G147" s="2">
        <f>BASELINE!E145</f>
        <v>0</v>
      </c>
      <c r="H147" s="6">
        <f t="shared" si="13"/>
        <v>0</v>
      </c>
      <c r="I147" s="6">
        <f t="shared" si="14"/>
        <v>0</v>
      </c>
      <c r="J147" s="6">
        <f t="shared" si="15"/>
        <v>0</v>
      </c>
      <c r="K147" s="6">
        <f t="shared" si="16"/>
        <v>0</v>
      </c>
      <c r="L147" s="59">
        <f>BASELINE!K145</f>
        <v>0</v>
      </c>
      <c r="M147" s="59">
        <f>BASELINE!J145</f>
        <v>0</v>
      </c>
      <c r="N147" s="6">
        <f t="shared" si="17"/>
        <v>0</v>
      </c>
    </row>
    <row r="148" spans="1:14" x14ac:dyDescent="0.2">
      <c r="A148" s="44">
        <f>BASELINE!A146</f>
        <v>0</v>
      </c>
      <c r="B148" s="44">
        <f>BASELINE!B146</f>
        <v>1</v>
      </c>
      <c r="C148" s="2">
        <f>BASELINE!P146</f>
        <v>0</v>
      </c>
      <c r="D148" s="2">
        <f>BASELINE!Q146</f>
        <v>0</v>
      </c>
      <c r="E148" s="2">
        <f>BASELINE!R146</f>
        <v>0</v>
      </c>
      <c r="F148" s="2">
        <f>BASELINE!D146</f>
        <v>0</v>
      </c>
      <c r="G148" s="2">
        <f>BASELINE!E146</f>
        <v>0</v>
      </c>
      <c r="H148" s="6">
        <f t="shared" si="13"/>
        <v>0</v>
      </c>
      <c r="I148" s="6">
        <f t="shared" si="14"/>
        <v>0</v>
      </c>
      <c r="J148" s="6">
        <f t="shared" si="15"/>
        <v>0</v>
      </c>
      <c r="K148" s="6">
        <f t="shared" si="16"/>
        <v>0</v>
      </c>
      <c r="L148" s="59">
        <f>BASELINE!K146</f>
        <v>0</v>
      </c>
      <c r="M148" s="59">
        <f>BASELINE!J146</f>
        <v>0</v>
      </c>
      <c r="N148" s="6">
        <f t="shared" si="17"/>
        <v>0</v>
      </c>
    </row>
    <row r="149" spans="1:14" x14ac:dyDescent="0.2">
      <c r="A149" s="44">
        <f>BASELINE!A147</f>
        <v>0</v>
      </c>
      <c r="B149" s="44">
        <f>BASELINE!B147</f>
        <v>1</v>
      </c>
      <c r="C149" s="2">
        <f>BASELINE!P147</f>
        <v>0</v>
      </c>
      <c r="D149" s="2">
        <f>BASELINE!Q147</f>
        <v>0</v>
      </c>
      <c r="E149" s="2">
        <f>BASELINE!R147</f>
        <v>0</v>
      </c>
      <c r="F149" s="2">
        <f>BASELINE!D147</f>
        <v>0</v>
      </c>
      <c r="G149" s="2">
        <f>BASELINE!E147</f>
        <v>0</v>
      </c>
      <c r="H149" s="6">
        <f t="shared" si="13"/>
        <v>0</v>
      </c>
      <c r="I149" s="6">
        <f t="shared" si="14"/>
        <v>0</v>
      </c>
      <c r="J149" s="6">
        <f t="shared" si="15"/>
        <v>0</v>
      </c>
      <c r="K149" s="6">
        <f t="shared" si="16"/>
        <v>0</v>
      </c>
      <c r="L149" s="59">
        <f>BASELINE!K147</f>
        <v>0</v>
      </c>
      <c r="M149" s="59">
        <f>BASELINE!J147</f>
        <v>0</v>
      </c>
      <c r="N149" s="6">
        <f t="shared" si="17"/>
        <v>0</v>
      </c>
    </row>
    <row r="150" spans="1:14" x14ac:dyDescent="0.2">
      <c r="A150" s="44">
        <f>BASELINE!A148</f>
        <v>0</v>
      </c>
      <c r="B150" s="44">
        <f>BASELINE!B148</f>
        <v>1</v>
      </c>
      <c r="C150" s="2">
        <f>BASELINE!P148</f>
        <v>0</v>
      </c>
      <c r="D150" s="2">
        <f>BASELINE!Q148</f>
        <v>0</v>
      </c>
      <c r="E150" s="2">
        <f>BASELINE!R148</f>
        <v>0</v>
      </c>
      <c r="F150" s="2">
        <f>BASELINE!D148</f>
        <v>0</v>
      </c>
      <c r="G150" s="2">
        <f>BASELINE!E148</f>
        <v>0</v>
      </c>
      <c r="H150" s="6">
        <f t="shared" si="13"/>
        <v>0</v>
      </c>
      <c r="I150" s="6">
        <f t="shared" si="14"/>
        <v>0</v>
      </c>
      <c r="J150" s="6">
        <f t="shared" si="15"/>
        <v>0</v>
      </c>
      <c r="K150" s="6">
        <f t="shared" si="16"/>
        <v>0</v>
      </c>
      <c r="L150" s="59">
        <f>BASELINE!K148</f>
        <v>0</v>
      </c>
      <c r="M150" s="59">
        <f>BASELINE!J148</f>
        <v>0</v>
      </c>
      <c r="N150" s="6">
        <f t="shared" si="17"/>
        <v>0</v>
      </c>
    </row>
    <row r="151" spans="1:14" x14ac:dyDescent="0.2">
      <c r="A151" s="44">
        <f>BASELINE!A149</f>
        <v>0</v>
      </c>
      <c r="B151" s="44">
        <f>BASELINE!B149</f>
        <v>1</v>
      </c>
      <c r="C151" s="2">
        <f>BASELINE!P149</f>
        <v>0</v>
      </c>
      <c r="D151" s="2">
        <f>BASELINE!Q149</f>
        <v>0</v>
      </c>
      <c r="E151" s="2">
        <f>BASELINE!R149</f>
        <v>0</v>
      </c>
      <c r="F151" s="2">
        <f>BASELINE!D149</f>
        <v>0</v>
      </c>
      <c r="G151" s="2">
        <f>BASELINE!E149</f>
        <v>0</v>
      </c>
      <c r="H151" s="6">
        <f t="shared" si="13"/>
        <v>0</v>
      </c>
      <c r="I151" s="6">
        <f t="shared" si="14"/>
        <v>0</v>
      </c>
      <c r="J151" s="6">
        <f t="shared" si="15"/>
        <v>0</v>
      </c>
      <c r="K151" s="6">
        <f t="shared" si="16"/>
        <v>0</v>
      </c>
      <c r="L151" s="59">
        <f>BASELINE!K149</f>
        <v>0</v>
      </c>
      <c r="M151" s="59">
        <f>BASELINE!J149</f>
        <v>0</v>
      </c>
      <c r="N151" s="6">
        <f t="shared" si="17"/>
        <v>0</v>
      </c>
    </row>
    <row r="152" spans="1:14" x14ac:dyDescent="0.2">
      <c r="A152" s="44">
        <f>BASELINE!A150</f>
        <v>0</v>
      </c>
      <c r="B152" s="44">
        <f>BASELINE!B150</f>
        <v>1</v>
      </c>
      <c r="C152" s="2">
        <f>BASELINE!P150</f>
        <v>0</v>
      </c>
      <c r="D152" s="2">
        <f>BASELINE!Q150</f>
        <v>0</v>
      </c>
      <c r="E152" s="2">
        <f>BASELINE!R150</f>
        <v>0</v>
      </c>
      <c r="F152" s="2">
        <f>BASELINE!D150</f>
        <v>0</v>
      </c>
      <c r="G152" s="2">
        <f>BASELINE!E150</f>
        <v>0</v>
      </c>
      <c r="H152" s="6">
        <f t="shared" si="13"/>
        <v>0</v>
      </c>
      <c r="I152" s="6">
        <f t="shared" si="14"/>
        <v>0</v>
      </c>
      <c r="J152" s="6">
        <f t="shared" si="15"/>
        <v>0</v>
      </c>
      <c r="K152" s="6">
        <f t="shared" si="16"/>
        <v>0</v>
      </c>
      <c r="L152" s="59">
        <f>BASELINE!K150</f>
        <v>0</v>
      </c>
      <c r="M152" s="59">
        <f>BASELINE!J150</f>
        <v>0</v>
      </c>
      <c r="N152" s="6">
        <f t="shared" si="17"/>
        <v>0</v>
      </c>
    </row>
    <row r="153" spans="1:14" x14ac:dyDescent="0.2">
      <c r="A153" s="44">
        <f>BASELINE!A151</f>
        <v>0</v>
      </c>
      <c r="B153" s="44">
        <f>BASELINE!B151</f>
        <v>1</v>
      </c>
      <c r="C153" s="2">
        <f>BASELINE!P151</f>
        <v>0</v>
      </c>
      <c r="D153" s="2">
        <f>BASELINE!Q151</f>
        <v>0</v>
      </c>
      <c r="E153" s="2">
        <f>BASELINE!R151</f>
        <v>0</v>
      </c>
      <c r="F153" s="2">
        <f>BASELINE!D151</f>
        <v>0</v>
      </c>
      <c r="G153" s="2">
        <f>BASELINE!E151</f>
        <v>0</v>
      </c>
      <c r="H153" s="6">
        <f t="shared" si="13"/>
        <v>0</v>
      </c>
      <c r="I153" s="6">
        <f t="shared" si="14"/>
        <v>0</v>
      </c>
      <c r="J153" s="6">
        <f t="shared" si="15"/>
        <v>0</v>
      </c>
      <c r="K153" s="6">
        <f t="shared" si="16"/>
        <v>0</v>
      </c>
      <c r="L153" s="59">
        <f>BASELINE!K151</f>
        <v>0</v>
      </c>
      <c r="M153" s="59">
        <f>BASELINE!J151</f>
        <v>0</v>
      </c>
      <c r="N153" s="6">
        <f t="shared" si="17"/>
        <v>0</v>
      </c>
    </row>
    <row r="154" spans="1:14" x14ac:dyDescent="0.2">
      <c r="A154" s="44">
        <f>BASELINE!A152</f>
        <v>0</v>
      </c>
      <c r="B154" s="44">
        <f>BASELINE!B152</f>
        <v>1</v>
      </c>
      <c r="C154" s="2">
        <f>BASELINE!P152</f>
        <v>0</v>
      </c>
      <c r="D154" s="2">
        <f>BASELINE!Q152</f>
        <v>0</v>
      </c>
      <c r="E154" s="2">
        <f>BASELINE!R152</f>
        <v>0</v>
      </c>
      <c r="F154" s="2">
        <f>BASELINE!D152</f>
        <v>0</v>
      </c>
      <c r="G154" s="2">
        <f>BASELINE!E152</f>
        <v>0</v>
      </c>
      <c r="H154" s="6">
        <f t="shared" si="13"/>
        <v>0</v>
      </c>
      <c r="I154" s="6">
        <f t="shared" si="14"/>
        <v>0</v>
      </c>
      <c r="J154" s="6">
        <f t="shared" si="15"/>
        <v>0</v>
      </c>
      <c r="K154" s="6">
        <f t="shared" si="16"/>
        <v>0</v>
      </c>
      <c r="L154" s="59">
        <f>BASELINE!K152</f>
        <v>0</v>
      </c>
      <c r="M154" s="59">
        <f>BASELINE!J152</f>
        <v>0</v>
      </c>
      <c r="N154" s="6">
        <f t="shared" si="17"/>
        <v>0</v>
      </c>
    </row>
    <row r="155" spans="1:14" x14ac:dyDescent="0.2">
      <c r="A155" s="44">
        <f>BASELINE!A153</f>
        <v>0</v>
      </c>
      <c r="B155" s="44">
        <f>BASELINE!B153</f>
        <v>1</v>
      </c>
      <c r="C155" s="2">
        <f>BASELINE!P153</f>
        <v>0</v>
      </c>
      <c r="D155" s="2">
        <f>BASELINE!Q153</f>
        <v>0</v>
      </c>
      <c r="E155" s="2">
        <f>BASELINE!R153</f>
        <v>0</v>
      </c>
      <c r="F155" s="2">
        <f>BASELINE!D153</f>
        <v>0</v>
      </c>
      <c r="G155" s="2">
        <f>BASELINE!E153</f>
        <v>0</v>
      </c>
      <c r="H155" s="6">
        <f t="shared" si="13"/>
        <v>0</v>
      </c>
      <c r="I155" s="6">
        <f t="shared" si="14"/>
        <v>0</v>
      </c>
      <c r="J155" s="6">
        <f t="shared" si="15"/>
        <v>0</v>
      </c>
      <c r="K155" s="6">
        <f t="shared" si="16"/>
        <v>0</v>
      </c>
      <c r="L155" s="59">
        <f>BASELINE!K153</f>
        <v>0</v>
      </c>
      <c r="M155" s="59">
        <f>BASELINE!J153</f>
        <v>0</v>
      </c>
      <c r="N155" s="6">
        <f t="shared" si="17"/>
        <v>0</v>
      </c>
    </row>
    <row r="156" spans="1:14" x14ac:dyDescent="0.2">
      <c r="A156" s="44">
        <f>BASELINE!A154</f>
        <v>0</v>
      </c>
      <c r="B156" s="44">
        <f>BASELINE!B154</f>
        <v>1</v>
      </c>
      <c r="C156" s="2">
        <f>BASELINE!P154</f>
        <v>0</v>
      </c>
      <c r="D156" s="2">
        <f>BASELINE!Q154</f>
        <v>0</v>
      </c>
      <c r="E156" s="2">
        <f>BASELINE!R154</f>
        <v>0</v>
      </c>
      <c r="F156" s="2">
        <f>BASELINE!D154</f>
        <v>0</v>
      </c>
      <c r="G156" s="2">
        <f>BASELINE!E154</f>
        <v>0</v>
      </c>
      <c r="H156" s="6">
        <f t="shared" si="13"/>
        <v>0</v>
      </c>
      <c r="I156" s="6">
        <f t="shared" si="14"/>
        <v>0</v>
      </c>
      <c r="J156" s="6">
        <f t="shared" si="15"/>
        <v>0</v>
      </c>
      <c r="K156" s="6">
        <f t="shared" si="16"/>
        <v>0</v>
      </c>
      <c r="L156" s="59">
        <f>BASELINE!K154</f>
        <v>0</v>
      </c>
      <c r="M156" s="59">
        <f>BASELINE!J154</f>
        <v>0</v>
      </c>
      <c r="N156" s="6">
        <f t="shared" si="17"/>
        <v>0</v>
      </c>
    </row>
    <row r="157" spans="1:14" x14ac:dyDescent="0.2">
      <c r="A157" s="44">
        <f>BASELINE!A155</f>
        <v>0</v>
      </c>
      <c r="B157" s="44">
        <f>BASELINE!B155</f>
        <v>1</v>
      </c>
      <c r="C157" s="2">
        <f>BASELINE!P155</f>
        <v>0</v>
      </c>
      <c r="D157" s="2">
        <f>BASELINE!Q155</f>
        <v>0</v>
      </c>
      <c r="E157" s="2">
        <f>BASELINE!R155</f>
        <v>0</v>
      </c>
      <c r="F157" s="2">
        <f>BASELINE!D155</f>
        <v>0</v>
      </c>
      <c r="G157" s="2">
        <f>BASELINE!E155</f>
        <v>0</v>
      </c>
      <c r="H157" s="6">
        <f t="shared" si="13"/>
        <v>0</v>
      </c>
      <c r="I157" s="6">
        <f t="shared" si="14"/>
        <v>0</v>
      </c>
      <c r="J157" s="6">
        <f t="shared" si="15"/>
        <v>0</v>
      </c>
      <c r="K157" s="6">
        <f t="shared" si="16"/>
        <v>0</v>
      </c>
      <c r="L157" s="59">
        <f>BASELINE!K155</f>
        <v>0</v>
      </c>
      <c r="M157" s="59">
        <f>BASELINE!J155</f>
        <v>0</v>
      </c>
      <c r="N157" s="6">
        <f t="shared" si="17"/>
        <v>0</v>
      </c>
    </row>
    <row r="158" spans="1:14" x14ac:dyDescent="0.2">
      <c r="A158" s="44">
        <f>BASELINE!A156</f>
        <v>0</v>
      </c>
      <c r="B158" s="44">
        <f>BASELINE!B156</f>
        <v>1</v>
      </c>
      <c r="C158" s="2">
        <f>BASELINE!P156</f>
        <v>0</v>
      </c>
      <c r="D158" s="2">
        <f>BASELINE!Q156</f>
        <v>0</v>
      </c>
      <c r="E158" s="2">
        <f>BASELINE!R156</f>
        <v>0</v>
      </c>
      <c r="F158" s="2">
        <f>BASELINE!D156</f>
        <v>0</v>
      </c>
      <c r="G158" s="2">
        <f>BASELINE!E156</f>
        <v>0</v>
      </c>
      <c r="H158" s="6">
        <f t="shared" si="13"/>
        <v>0</v>
      </c>
      <c r="I158" s="6">
        <f t="shared" si="14"/>
        <v>0</v>
      </c>
      <c r="J158" s="6">
        <f t="shared" si="15"/>
        <v>0</v>
      </c>
      <c r="K158" s="6">
        <f t="shared" si="16"/>
        <v>0</v>
      </c>
      <c r="L158" s="59">
        <f>BASELINE!K156</f>
        <v>0</v>
      </c>
      <c r="M158" s="59">
        <f>BASELINE!J156</f>
        <v>0</v>
      </c>
      <c r="N158" s="6">
        <f t="shared" si="17"/>
        <v>0</v>
      </c>
    </row>
    <row r="159" spans="1:14" x14ac:dyDescent="0.2">
      <c r="A159" s="44">
        <f>BASELINE!A157</f>
        <v>0</v>
      </c>
      <c r="B159" s="44">
        <f>BASELINE!B157</f>
        <v>1</v>
      </c>
      <c r="C159" s="2">
        <f>BASELINE!P157</f>
        <v>0</v>
      </c>
      <c r="D159" s="2">
        <f>BASELINE!Q157</f>
        <v>0</v>
      </c>
      <c r="E159" s="2">
        <f>BASELINE!R157</f>
        <v>0</v>
      </c>
      <c r="F159" s="2">
        <f>BASELINE!D157</f>
        <v>0</v>
      </c>
      <c r="G159" s="2">
        <f>BASELINE!E157</f>
        <v>0</v>
      </c>
      <c r="H159" s="6">
        <f t="shared" si="13"/>
        <v>0</v>
      </c>
      <c r="I159" s="6">
        <f t="shared" si="14"/>
        <v>0</v>
      </c>
      <c r="J159" s="6">
        <f t="shared" si="15"/>
        <v>0</v>
      </c>
      <c r="K159" s="6">
        <f t="shared" si="16"/>
        <v>0</v>
      </c>
      <c r="L159" s="59">
        <f>BASELINE!K157</f>
        <v>0</v>
      </c>
      <c r="M159" s="59">
        <f>BASELINE!J157</f>
        <v>0</v>
      </c>
      <c r="N159" s="6">
        <f t="shared" si="17"/>
        <v>0</v>
      </c>
    </row>
    <row r="160" spans="1:14" x14ac:dyDescent="0.2">
      <c r="A160" s="44">
        <f>BASELINE!A158</f>
        <v>0</v>
      </c>
      <c r="B160" s="44">
        <f>BASELINE!B158</f>
        <v>1</v>
      </c>
      <c r="C160" s="2">
        <f>BASELINE!P158</f>
        <v>0</v>
      </c>
      <c r="D160" s="2">
        <f>BASELINE!Q158</f>
        <v>0</v>
      </c>
      <c r="E160" s="2">
        <f>BASELINE!R158</f>
        <v>0</v>
      </c>
      <c r="F160" s="2">
        <f>BASELINE!D158</f>
        <v>0</v>
      </c>
      <c r="G160" s="2">
        <f>BASELINE!E158</f>
        <v>0</v>
      </c>
      <c r="H160" s="6">
        <f t="shared" si="13"/>
        <v>0</v>
      </c>
      <c r="I160" s="6">
        <f t="shared" si="14"/>
        <v>0</v>
      </c>
      <c r="J160" s="6">
        <f t="shared" si="15"/>
        <v>0</v>
      </c>
      <c r="K160" s="6">
        <f t="shared" si="16"/>
        <v>0</v>
      </c>
      <c r="L160" s="59">
        <f>BASELINE!K158</f>
        <v>0</v>
      </c>
      <c r="M160" s="59">
        <f>BASELINE!J158</f>
        <v>0</v>
      </c>
      <c r="N160" s="6">
        <f t="shared" si="17"/>
        <v>0</v>
      </c>
    </row>
    <row r="161" spans="1:14" x14ac:dyDescent="0.2">
      <c r="A161" s="44">
        <f>BASELINE!A159</f>
        <v>0</v>
      </c>
      <c r="B161" s="44">
        <f>BASELINE!B159</f>
        <v>1</v>
      </c>
      <c r="C161" s="2">
        <f>BASELINE!P159</f>
        <v>0</v>
      </c>
      <c r="D161" s="2">
        <f>BASELINE!Q159</f>
        <v>0</v>
      </c>
      <c r="E161" s="2">
        <f>BASELINE!R159</f>
        <v>0</v>
      </c>
      <c r="F161" s="2">
        <f>BASELINE!D159</f>
        <v>0</v>
      </c>
      <c r="G161" s="2">
        <f>BASELINE!E159</f>
        <v>0</v>
      </c>
      <c r="H161" s="6">
        <f t="shared" si="13"/>
        <v>0</v>
      </c>
      <c r="I161" s="6">
        <f t="shared" si="14"/>
        <v>0</v>
      </c>
      <c r="J161" s="6">
        <f t="shared" si="15"/>
        <v>0</v>
      </c>
      <c r="K161" s="6">
        <f t="shared" si="16"/>
        <v>0</v>
      </c>
      <c r="L161" s="59">
        <f>BASELINE!K159</f>
        <v>0</v>
      </c>
      <c r="M161" s="59">
        <f>BASELINE!J159</f>
        <v>0</v>
      </c>
      <c r="N161" s="6">
        <f t="shared" si="17"/>
        <v>0</v>
      </c>
    </row>
    <row r="162" spans="1:14" x14ac:dyDescent="0.2">
      <c r="A162" s="44">
        <f>BASELINE!A160</f>
        <v>0</v>
      </c>
      <c r="B162" s="44">
        <f>BASELINE!B160</f>
        <v>1</v>
      </c>
      <c r="C162" s="2">
        <f>BASELINE!P160</f>
        <v>0</v>
      </c>
      <c r="D162" s="2">
        <f>BASELINE!Q160</f>
        <v>0</v>
      </c>
      <c r="E162" s="2">
        <f>BASELINE!R160</f>
        <v>0</v>
      </c>
      <c r="F162" s="2">
        <f>BASELINE!D160</f>
        <v>0</v>
      </c>
      <c r="G162" s="2">
        <f>BASELINE!E160</f>
        <v>0</v>
      </c>
      <c r="H162" s="6">
        <f t="shared" si="13"/>
        <v>0</v>
      </c>
      <c r="I162" s="6">
        <f t="shared" si="14"/>
        <v>0</v>
      </c>
      <c r="J162" s="6">
        <f t="shared" si="15"/>
        <v>0</v>
      </c>
      <c r="K162" s="6">
        <f t="shared" si="16"/>
        <v>0</v>
      </c>
      <c r="L162" s="59">
        <f>BASELINE!K160</f>
        <v>0</v>
      </c>
      <c r="M162" s="59">
        <f>BASELINE!J160</f>
        <v>0</v>
      </c>
      <c r="N162" s="6">
        <f t="shared" si="17"/>
        <v>0</v>
      </c>
    </row>
    <row r="163" spans="1:14" x14ac:dyDescent="0.2">
      <c r="A163" s="44">
        <f>BASELINE!A161</f>
        <v>0</v>
      </c>
      <c r="B163" s="44">
        <f>BASELINE!B161</f>
        <v>1</v>
      </c>
      <c r="C163" s="2">
        <f>BASELINE!P161</f>
        <v>0</v>
      </c>
      <c r="D163" s="2">
        <f>BASELINE!Q161</f>
        <v>0</v>
      </c>
      <c r="E163" s="2">
        <f>BASELINE!R161</f>
        <v>0</v>
      </c>
      <c r="F163" s="2">
        <f>BASELINE!D161</f>
        <v>0</v>
      </c>
      <c r="G163" s="2">
        <f>BASELINE!E161</f>
        <v>0</v>
      </c>
      <c r="H163" s="6">
        <f t="shared" si="13"/>
        <v>0</v>
      </c>
      <c r="I163" s="6">
        <f t="shared" si="14"/>
        <v>0</v>
      </c>
      <c r="J163" s="6">
        <f t="shared" si="15"/>
        <v>0</v>
      </c>
      <c r="K163" s="6">
        <f t="shared" si="16"/>
        <v>0</v>
      </c>
      <c r="L163" s="59">
        <f>BASELINE!K161</f>
        <v>0</v>
      </c>
      <c r="M163" s="59">
        <f>BASELINE!J161</f>
        <v>0</v>
      </c>
      <c r="N163" s="6">
        <f t="shared" si="17"/>
        <v>0</v>
      </c>
    </row>
    <row r="164" spans="1:14" x14ac:dyDescent="0.2">
      <c r="A164" s="44">
        <f>BASELINE!A162</f>
        <v>0</v>
      </c>
      <c r="B164" s="44">
        <f>BASELINE!B162</f>
        <v>1</v>
      </c>
      <c r="C164" s="2">
        <f>BASELINE!P162</f>
        <v>0</v>
      </c>
      <c r="D164" s="2">
        <f>BASELINE!Q162</f>
        <v>0</v>
      </c>
      <c r="E164" s="2">
        <f>BASELINE!R162</f>
        <v>0</v>
      </c>
      <c r="F164" s="2">
        <f>BASELINE!D162</f>
        <v>0</v>
      </c>
      <c r="G164" s="2">
        <f>BASELINE!E162</f>
        <v>0</v>
      </c>
      <c r="H164" s="6">
        <f t="shared" si="13"/>
        <v>0</v>
      </c>
      <c r="I164" s="6">
        <f t="shared" si="14"/>
        <v>0</v>
      </c>
      <c r="J164" s="6">
        <f t="shared" si="15"/>
        <v>0</v>
      </c>
      <c r="K164" s="6">
        <f t="shared" si="16"/>
        <v>0</v>
      </c>
      <c r="L164" s="59">
        <f>BASELINE!K162</f>
        <v>0</v>
      </c>
      <c r="M164" s="59">
        <f>BASELINE!J162</f>
        <v>0</v>
      </c>
      <c r="N164" s="6">
        <f t="shared" si="17"/>
        <v>0</v>
      </c>
    </row>
    <row r="165" spans="1:14" x14ac:dyDescent="0.2">
      <c r="A165" s="44">
        <f>BASELINE!A163</f>
        <v>0</v>
      </c>
      <c r="B165" s="44">
        <f>BASELINE!B163</f>
        <v>1</v>
      </c>
      <c r="C165" s="2">
        <f>BASELINE!P163</f>
        <v>0</v>
      </c>
      <c r="D165" s="2">
        <f>BASELINE!Q163</f>
        <v>0</v>
      </c>
      <c r="E165" s="2">
        <f>BASELINE!R163</f>
        <v>0</v>
      </c>
      <c r="F165" s="2">
        <f>BASELINE!D163</f>
        <v>0</v>
      </c>
      <c r="G165" s="2">
        <f>BASELINE!E163</f>
        <v>0</v>
      </c>
      <c r="H165" s="6">
        <f t="shared" si="13"/>
        <v>0</v>
      </c>
      <c r="I165" s="6">
        <f t="shared" si="14"/>
        <v>0</v>
      </c>
      <c r="J165" s="6">
        <f t="shared" si="15"/>
        <v>0</v>
      </c>
      <c r="K165" s="6">
        <f t="shared" si="16"/>
        <v>0</v>
      </c>
      <c r="L165" s="59">
        <f>BASELINE!K163</f>
        <v>0</v>
      </c>
      <c r="M165" s="59">
        <f>BASELINE!J163</f>
        <v>0</v>
      </c>
      <c r="N165" s="6">
        <f t="shared" si="17"/>
        <v>0</v>
      </c>
    </row>
    <row r="166" spans="1:14" x14ac:dyDescent="0.2">
      <c r="A166" s="44">
        <f>BASELINE!A164</f>
        <v>0</v>
      </c>
      <c r="B166" s="44">
        <f>BASELINE!B164</f>
        <v>1</v>
      </c>
      <c r="C166" s="2">
        <f>BASELINE!P164</f>
        <v>0</v>
      </c>
      <c r="D166" s="2">
        <f>BASELINE!Q164</f>
        <v>0</v>
      </c>
      <c r="E166" s="2">
        <f>BASELINE!R164</f>
        <v>0</v>
      </c>
      <c r="F166" s="2">
        <f>BASELINE!D164</f>
        <v>0</v>
      </c>
      <c r="G166" s="2">
        <f>BASELINE!E164</f>
        <v>0</v>
      </c>
      <c r="H166" s="6">
        <f t="shared" si="13"/>
        <v>0</v>
      </c>
      <c r="I166" s="6">
        <f t="shared" si="14"/>
        <v>0</v>
      </c>
      <c r="J166" s="6">
        <f t="shared" si="15"/>
        <v>0</v>
      </c>
      <c r="K166" s="6">
        <f t="shared" si="16"/>
        <v>0</v>
      </c>
      <c r="L166" s="59">
        <f>BASELINE!K164</f>
        <v>0</v>
      </c>
      <c r="M166" s="59">
        <f>BASELINE!J164</f>
        <v>0</v>
      </c>
      <c r="N166" s="6">
        <f t="shared" si="17"/>
        <v>0</v>
      </c>
    </row>
    <row r="167" spans="1:14" x14ac:dyDescent="0.2">
      <c r="A167" s="44">
        <f>BASELINE!A165</f>
        <v>0</v>
      </c>
      <c r="B167" s="44">
        <f>BASELINE!B165</f>
        <v>1</v>
      </c>
      <c r="C167" s="2">
        <f>BASELINE!P165</f>
        <v>0</v>
      </c>
      <c r="D167" s="2">
        <f>BASELINE!Q165</f>
        <v>0</v>
      </c>
      <c r="E167" s="2">
        <f>BASELINE!R165</f>
        <v>0</v>
      </c>
      <c r="F167" s="2">
        <f>BASELINE!D165</f>
        <v>0</v>
      </c>
      <c r="G167" s="2">
        <f>BASELINE!E165</f>
        <v>0</v>
      </c>
      <c r="H167" s="6">
        <f t="shared" si="13"/>
        <v>0</v>
      </c>
      <c r="I167" s="6">
        <f t="shared" si="14"/>
        <v>0</v>
      </c>
      <c r="J167" s="6">
        <f t="shared" si="15"/>
        <v>0</v>
      </c>
      <c r="K167" s="6">
        <f t="shared" si="16"/>
        <v>0</v>
      </c>
      <c r="L167" s="59">
        <f>BASELINE!K165</f>
        <v>0</v>
      </c>
      <c r="M167" s="59">
        <f>BASELINE!J165</f>
        <v>0</v>
      </c>
      <c r="N167" s="6">
        <f t="shared" si="17"/>
        <v>0</v>
      </c>
    </row>
    <row r="168" spans="1:14" x14ac:dyDescent="0.2">
      <c r="A168" s="44">
        <f>BASELINE!A166</f>
        <v>0</v>
      </c>
      <c r="B168" s="44">
        <f>BASELINE!B166</f>
        <v>1</v>
      </c>
      <c r="C168" s="2">
        <f>BASELINE!P166</f>
        <v>0</v>
      </c>
      <c r="D168" s="2">
        <f>BASELINE!Q166</f>
        <v>0</v>
      </c>
      <c r="E168" s="2">
        <f>BASELINE!R166</f>
        <v>0</v>
      </c>
      <c r="F168" s="2">
        <f>BASELINE!D166</f>
        <v>0</v>
      </c>
      <c r="G168" s="2">
        <f>BASELINE!E166</f>
        <v>0</v>
      </c>
      <c r="H168" s="6">
        <f t="shared" si="13"/>
        <v>0</v>
      </c>
      <c r="I168" s="6">
        <f t="shared" si="14"/>
        <v>0</v>
      </c>
      <c r="J168" s="6">
        <f t="shared" si="15"/>
        <v>0</v>
      </c>
      <c r="K168" s="6">
        <f t="shared" si="16"/>
        <v>0</v>
      </c>
      <c r="L168" s="59">
        <f>BASELINE!K166</f>
        <v>0</v>
      </c>
      <c r="M168" s="59">
        <f>BASELINE!J166</f>
        <v>0</v>
      </c>
      <c r="N168" s="6">
        <f t="shared" si="17"/>
        <v>0</v>
      </c>
    </row>
    <row r="169" spans="1:14" x14ac:dyDescent="0.2">
      <c r="A169" s="44">
        <f>BASELINE!A167</f>
        <v>0</v>
      </c>
      <c r="B169" s="44">
        <f>BASELINE!B167</f>
        <v>1</v>
      </c>
      <c r="C169" s="2">
        <f>BASELINE!P167</f>
        <v>0</v>
      </c>
      <c r="D169" s="2">
        <f>BASELINE!Q167</f>
        <v>0</v>
      </c>
      <c r="E169" s="2">
        <f>BASELINE!R167</f>
        <v>0</v>
      </c>
      <c r="F169" s="2">
        <f>BASELINE!D167</f>
        <v>0</v>
      </c>
      <c r="G169" s="2">
        <f>BASELINE!E167</f>
        <v>0</v>
      </c>
      <c r="H169" s="6">
        <f t="shared" si="13"/>
        <v>0</v>
      </c>
      <c r="I169" s="6">
        <f t="shared" si="14"/>
        <v>0</v>
      </c>
      <c r="J169" s="6">
        <f t="shared" si="15"/>
        <v>0</v>
      </c>
      <c r="K169" s="6">
        <f t="shared" si="16"/>
        <v>0</v>
      </c>
      <c r="L169" s="59">
        <f>BASELINE!K167</f>
        <v>0</v>
      </c>
      <c r="M169" s="59">
        <f>BASELINE!J167</f>
        <v>0</v>
      </c>
      <c r="N169" s="6">
        <f t="shared" si="17"/>
        <v>0</v>
      </c>
    </row>
    <row r="170" spans="1:14" x14ac:dyDescent="0.2">
      <c r="A170" s="44">
        <f>BASELINE!A168</f>
        <v>0</v>
      </c>
      <c r="B170" s="44">
        <f>BASELINE!B168</f>
        <v>1</v>
      </c>
      <c r="C170" s="2">
        <f>BASELINE!P168</f>
        <v>0</v>
      </c>
      <c r="D170" s="2">
        <f>BASELINE!Q168</f>
        <v>0</v>
      </c>
      <c r="E170" s="2">
        <f>BASELINE!R168</f>
        <v>0</v>
      </c>
      <c r="F170" s="2">
        <f>BASELINE!D168</f>
        <v>0</v>
      </c>
      <c r="G170" s="2">
        <f>BASELINE!E168</f>
        <v>0</v>
      </c>
      <c r="H170" s="6">
        <f t="shared" si="13"/>
        <v>0</v>
      </c>
      <c r="I170" s="6">
        <f t="shared" si="14"/>
        <v>0</v>
      </c>
      <c r="J170" s="6">
        <f t="shared" si="15"/>
        <v>0</v>
      </c>
      <c r="K170" s="6">
        <f t="shared" si="16"/>
        <v>0</v>
      </c>
      <c r="L170" s="59">
        <f>BASELINE!K168</f>
        <v>0</v>
      </c>
      <c r="M170" s="59">
        <f>BASELINE!J168</f>
        <v>0</v>
      </c>
      <c r="N170" s="6">
        <f t="shared" si="17"/>
        <v>0</v>
      </c>
    </row>
    <row r="171" spans="1:14" x14ac:dyDescent="0.2">
      <c r="A171" s="44">
        <f>BASELINE!A169</f>
        <v>0</v>
      </c>
      <c r="B171" s="44">
        <f>BASELINE!B169</f>
        <v>1</v>
      </c>
      <c r="C171" s="2">
        <f>BASELINE!P169</f>
        <v>0</v>
      </c>
      <c r="D171" s="2">
        <f>BASELINE!Q169</f>
        <v>0</v>
      </c>
      <c r="E171" s="2">
        <f>BASELINE!R169</f>
        <v>0</v>
      </c>
      <c r="F171" s="2">
        <f>BASELINE!D169</f>
        <v>0</v>
      </c>
      <c r="G171" s="2">
        <f>BASELINE!E169</f>
        <v>0</v>
      </c>
      <c r="H171" s="6">
        <f t="shared" si="13"/>
        <v>0</v>
      </c>
      <c r="I171" s="6">
        <f t="shared" si="14"/>
        <v>0</v>
      </c>
      <c r="J171" s="6">
        <f t="shared" si="15"/>
        <v>0</v>
      </c>
      <c r="K171" s="6">
        <f t="shared" si="16"/>
        <v>0</v>
      </c>
      <c r="L171" s="59">
        <f>BASELINE!K169</f>
        <v>0</v>
      </c>
      <c r="M171" s="59">
        <f>BASELINE!J169</f>
        <v>0</v>
      </c>
      <c r="N171" s="6">
        <f t="shared" si="17"/>
        <v>0</v>
      </c>
    </row>
    <row r="172" spans="1:14" x14ac:dyDescent="0.2">
      <c r="A172" s="44">
        <f>BASELINE!A170</f>
        <v>0</v>
      </c>
      <c r="B172" s="44">
        <f>BASELINE!B170</f>
        <v>1</v>
      </c>
      <c r="C172" s="2">
        <f>BASELINE!P170</f>
        <v>0</v>
      </c>
      <c r="D172" s="2">
        <f>BASELINE!Q170</f>
        <v>0</v>
      </c>
      <c r="E172" s="2">
        <f>BASELINE!R170</f>
        <v>0</v>
      </c>
      <c r="F172" s="2">
        <f>BASELINE!D170</f>
        <v>0</v>
      </c>
      <c r="G172" s="2">
        <f>BASELINE!E170</f>
        <v>0</v>
      </c>
      <c r="H172" s="6">
        <f t="shared" si="13"/>
        <v>0</v>
      </c>
      <c r="I172" s="6">
        <f t="shared" si="14"/>
        <v>0</v>
      </c>
      <c r="J172" s="6">
        <f t="shared" si="15"/>
        <v>0</v>
      </c>
      <c r="K172" s="6">
        <f t="shared" si="16"/>
        <v>0</v>
      </c>
      <c r="L172" s="59">
        <f>BASELINE!K170</f>
        <v>0</v>
      </c>
      <c r="M172" s="59">
        <f>BASELINE!J170</f>
        <v>0</v>
      </c>
      <c r="N172" s="6">
        <f t="shared" si="17"/>
        <v>0</v>
      </c>
    </row>
    <row r="173" spans="1:14" x14ac:dyDescent="0.2">
      <c r="A173" s="44">
        <f>BASELINE!A171</f>
        <v>0</v>
      </c>
      <c r="B173" s="44">
        <f>BASELINE!B171</f>
        <v>1</v>
      </c>
      <c r="C173" s="2">
        <f>BASELINE!P171</f>
        <v>0</v>
      </c>
      <c r="D173" s="2">
        <f>BASELINE!Q171</f>
        <v>0</v>
      </c>
      <c r="E173" s="2">
        <f>BASELINE!R171</f>
        <v>0</v>
      </c>
      <c r="F173" s="2">
        <f>BASELINE!D171</f>
        <v>0</v>
      </c>
      <c r="G173" s="2">
        <f>BASELINE!E171</f>
        <v>0</v>
      </c>
      <c r="H173" s="6">
        <f t="shared" si="13"/>
        <v>0</v>
      </c>
      <c r="I173" s="6">
        <f t="shared" si="14"/>
        <v>0</v>
      </c>
      <c r="J173" s="6">
        <f t="shared" si="15"/>
        <v>0</v>
      </c>
      <c r="K173" s="6">
        <f t="shared" si="16"/>
        <v>0</v>
      </c>
      <c r="L173" s="59">
        <f>BASELINE!K171</f>
        <v>0</v>
      </c>
      <c r="M173" s="59">
        <f>BASELINE!J171</f>
        <v>0</v>
      </c>
      <c r="N173" s="6">
        <f t="shared" si="17"/>
        <v>0</v>
      </c>
    </row>
    <row r="174" spans="1:14" x14ac:dyDescent="0.2">
      <c r="A174" s="44">
        <f>BASELINE!A172</f>
        <v>0</v>
      </c>
      <c r="B174" s="44">
        <f>BASELINE!B172</f>
        <v>1</v>
      </c>
      <c r="C174" s="2">
        <f>BASELINE!P172</f>
        <v>0</v>
      </c>
      <c r="D174" s="2">
        <f>BASELINE!Q172</f>
        <v>0</v>
      </c>
      <c r="E174" s="2">
        <f>BASELINE!R172</f>
        <v>0</v>
      </c>
      <c r="F174" s="2">
        <f>BASELINE!D172</f>
        <v>0</v>
      </c>
      <c r="G174" s="2">
        <f>BASELINE!E172</f>
        <v>0</v>
      </c>
      <c r="H174" s="6">
        <f t="shared" si="13"/>
        <v>0</v>
      </c>
      <c r="I174" s="6">
        <f t="shared" si="14"/>
        <v>0</v>
      </c>
      <c r="J174" s="6">
        <f t="shared" si="15"/>
        <v>0</v>
      </c>
      <c r="K174" s="6">
        <f t="shared" si="16"/>
        <v>0</v>
      </c>
      <c r="L174" s="59">
        <f>BASELINE!K172</f>
        <v>0</v>
      </c>
      <c r="M174" s="59">
        <f>BASELINE!J172</f>
        <v>0</v>
      </c>
      <c r="N174" s="6">
        <f t="shared" si="17"/>
        <v>0</v>
      </c>
    </row>
    <row r="175" spans="1:14" x14ac:dyDescent="0.2">
      <c r="A175" s="44">
        <f>BASELINE!A173</f>
        <v>0</v>
      </c>
      <c r="B175" s="44">
        <f>BASELINE!B173</f>
        <v>1</v>
      </c>
      <c r="C175" s="2">
        <f>BASELINE!P173</f>
        <v>0</v>
      </c>
      <c r="D175" s="2">
        <f>BASELINE!Q173</f>
        <v>0</v>
      </c>
      <c r="E175" s="2">
        <f>BASELINE!R173</f>
        <v>0</v>
      </c>
      <c r="F175" s="2">
        <f>BASELINE!D173</f>
        <v>0</v>
      </c>
      <c r="G175" s="2">
        <f>BASELINE!E173</f>
        <v>0</v>
      </c>
      <c r="H175" s="6">
        <f t="shared" si="13"/>
        <v>0</v>
      </c>
      <c r="I175" s="6">
        <f t="shared" si="14"/>
        <v>0</v>
      </c>
      <c r="J175" s="6">
        <f t="shared" si="15"/>
        <v>0</v>
      </c>
      <c r="K175" s="6">
        <f t="shared" si="16"/>
        <v>0</v>
      </c>
      <c r="L175" s="59">
        <f>BASELINE!K173</f>
        <v>0</v>
      </c>
      <c r="M175" s="59">
        <f>BASELINE!J173</f>
        <v>0</v>
      </c>
      <c r="N175" s="6">
        <f t="shared" si="17"/>
        <v>0</v>
      </c>
    </row>
    <row r="176" spans="1:14" x14ac:dyDescent="0.2">
      <c r="A176" s="44">
        <f>BASELINE!A174</f>
        <v>0</v>
      </c>
      <c r="B176" s="44">
        <f>BASELINE!B174</f>
        <v>1</v>
      </c>
      <c r="C176" s="2">
        <f>BASELINE!P174</f>
        <v>0</v>
      </c>
      <c r="D176" s="2">
        <f>BASELINE!Q174</f>
        <v>0</v>
      </c>
      <c r="E176" s="2">
        <f>BASELINE!R174</f>
        <v>0</v>
      </c>
      <c r="F176" s="2">
        <f>BASELINE!D174</f>
        <v>0</v>
      </c>
      <c r="G176" s="2">
        <f>BASELINE!E174</f>
        <v>0</v>
      </c>
      <c r="H176" s="6">
        <f t="shared" si="13"/>
        <v>0</v>
      </c>
      <c r="I176" s="6">
        <f t="shared" si="14"/>
        <v>0</v>
      </c>
      <c r="J176" s="6">
        <f t="shared" si="15"/>
        <v>0</v>
      </c>
      <c r="K176" s="6">
        <f t="shared" si="16"/>
        <v>0</v>
      </c>
      <c r="L176" s="59">
        <f>BASELINE!K174</f>
        <v>0</v>
      </c>
      <c r="M176" s="59">
        <f>BASELINE!J174</f>
        <v>0</v>
      </c>
      <c r="N176" s="6">
        <f t="shared" si="17"/>
        <v>0</v>
      </c>
    </row>
    <row r="177" spans="1:14" x14ac:dyDescent="0.2">
      <c r="A177" s="44">
        <f>BASELINE!A175</f>
        <v>0</v>
      </c>
      <c r="B177" s="44">
        <f>BASELINE!B175</f>
        <v>1</v>
      </c>
      <c r="C177" s="2">
        <f>BASELINE!P175</f>
        <v>0</v>
      </c>
      <c r="D177" s="2">
        <f>BASELINE!Q175</f>
        <v>0</v>
      </c>
      <c r="E177" s="2">
        <f>BASELINE!R175</f>
        <v>0</v>
      </c>
      <c r="F177" s="2">
        <f>BASELINE!D175</f>
        <v>0</v>
      </c>
      <c r="G177" s="2">
        <f>BASELINE!E175</f>
        <v>0</v>
      </c>
      <c r="H177" s="6">
        <f t="shared" si="13"/>
        <v>0</v>
      </c>
      <c r="I177" s="6">
        <f t="shared" si="14"/>
        <v>0</v>
      </c>
      <c r="J177" s="6">
        <f t="shared" si="15"/>
        <v>0</v>
      </c>
      <c r="K177" s="6">
        <f t="shared" si="16"/>
        <v>0</v>
      </c>
      <c r="L177" s="59">
        <f>BASELINE!K175</f>
        <v>0</v>
      </c>
      <c r="M177" s="59">
        <f>BASELINE!J175</f>
        <v>0</v>
      </c>
      <c r="N177" s="6">
        <f t="shared" si="17"/>
        <v>0</v>
      </c>
    </row>
    <row r="178" spans="1:14" x14ac:dyDescent="0.2">
      <c r="A178" s="44">
        <f>BASELINE!A176</f>
        <v>0</v>
      </c>
      <c r="B178" s="44">
        <f>BASELINE!B176</f>
        <v>1</v>
      </c>
      <c r="C178" s="2">
        <f>BASELINE!P176</f>
        <v>0</v>
      </c>
      <c r="D178" s="2">
        <f>BASELINE!Q176</f>
        <v>0</v>
      </c>
      <c r="E178" s="2">
        <f>BASELINE!R176</f>
        <v>0</v>
      </c>
      <c r="F178" s="2">
        <f>BASELINE!D176</f>
        <v>0</v>
      </c>
      <c r="G178" s="2">
        <f>BASELINE!E176</f>
        <v>0</v>
      </c>
      <c r="H178" s="6">
        <f t="shared" si="13"/>
        <v>0</v>
      </c>
      <c r="I178" s="6">
        <f t="shared" si="14"/>
        <v>0</v>
      </c>
      <c r="J178" s="6">
        <f t="shared" si="15"/>
        <v>0</v>
      </c>
      <c r="K178" s="6">
        <f t="shared" si="16"/>
        <v>0</v>
      </c>
      <c r="L178" s="59">
        <f>BASELINE!K176</f>
        <v>0</v>
      </c>
      <c r="M178" s="59">
        <f>BASELINE!J176</f>
        <v>0</v>
      </c>
      <c r="N178" s="6">
        <f t="shared" si="17"/>
        <v>0</v>
      </c>
    </row>
    <row r="179" spans="1:14" x14ac:dyDescent="0.2">
      <c r="A179" s="44">
        <f>BASELINE!A177</f>
        <v>0</v>
      </c>
      <c r="B179" s="44">
        <f>BASELINE!B177</f>
        <v>1</v>
      </c>
      <c r="C179" s="2">
        <f>BASELINE!P177</f>
        <v>0</v>
      </c>
      <c r="D179" s="2">
        <f>BASELINE!Q177</f>
        <v>0</v>
      </c>
      <c r="E179" s="2">
        <f>BASELINE!R177</f>
        <v>0</v>
      </c>
      <c r="F179" s="2">
        <f>BASELINE!D177</f>
        <v>0</v>
      </c>
      <c r="G179" s="2">
        <f>BASELINE!E177</f>
        <v>0</v>
      </c>
      <c r="H179" s="6">
        <f t="shared" si="13"/>
        <v>0</v>
      </c>
      <c r="I179" s="6">
        <f t="shared" si="14"/>
        <v>0</v>
      </c>
      <c r="J179" s="6">
        <f t="shared" si="15"/>
        <v>0</v>
      </c>
      <c r="K179" s="6">
        <f t="shared" si="16"/>
        <v>0</v>
      </c>
      <c r="L179" s="59">
        <f>BASELINE!K177</f>
        <v>0</v>
      </c>
      <c r="M179" s="59">
        <f>BASELINE!J177</f>
        <v>0</v>
      </c>
      <c r="N179" s="6">
        <f t="shared" si="17"/>
        <v>0</v>
      </c>
    </row>
    <row r="180" spans="1:14" x14ac:dyDescent="0.2">
      <c r="A180" s="44">
        <f>BASELINE!A178</f>
        <v>0</v>
      </c>
      <c r="B180" s="44">
        <f>BASELINE!B178</f>
        <v>1</v>
      </c>
      <c r="C180" s="2">
        <f>BASELINE!P178</f>
        <v>0</v>
      </c>
      <c r="D180" s="2">
        <f>BASELINE!Q178</f>
        <v>0</v>
      </c>
      <c r="E180" s="2">
        <f>BASELINE!R178</f>
        <v>0</v>
      </c>
      <c r="F180" s="2">
        <f>BASELINE!D178</f>
        <v>0</v>
      </c>
      <c r="G180" s="2">
        <f>BASELINE!E178</f>
        <v>0</v>
      </c>
      <c r="H180" s="6">
        <f t="shared" si="13"/>
        <v>0</v>
      </c>
      <c r="I180" s="6">
        <f t="shared" si="14"/>
        <v>0</v>
      </c>
      <c r="J180" s="6">
        <f t="shared" si="15"/>
        <v>0</v>
      </c>
      <c r="K180" s="6">
        <f t="shared" si="16"/>
        <v>0</v>
      </c>
      <c r="L180" s="59">
        <f>BASELINE!K178</f>
        <v>0</v>
      </c>
      <c r="M180" s="59">
        <f>BASELINE!J178</f>
        <v>0</v>
      </c>
      <c r="N180" s="6">
        <f t="shared" si="17"/>
        <v>0</v>
      </c>
    </row>
    <row r="181" spans="1:14" x14ac:dyDescent="0.2">
      <c r="A181" s="44">
        <f>BASELINE!A179</f>
        <v>0</v>
      </c>
      <c r="B181" s="44">
        <f>BASELINE!B179</f>
        <v>1</v>
      </c>
      <c r="C181" s="2">
        <f>BASELINE!P179</f>
        <v>0</v>
      </c>
      <c r="D181" s="2">
        <f>BASELINE!Q179</f>
        <v>0</v>
      </c>
      <c r="E181" s="2">
        <f>BASELINE!R179</f>
        <v>0</v>
      </c>
      <c r="F181" s="2">
        <f>BASELINE!D179</f>
        <v>0</v>
      </c>
      <c r="G181" s="2">
        <f>BASELINE!E179</f>
        <v>0</v>
      </c>
      <c r="H181" s="6">
        <f t="shared" si="13"/>
        <v>0</v>
      </c>
      <c r="I181" s="6">
        <f t="shared" si="14"/>
        <v>0</v>
      </c>
      <c r="J181" s="6">
        <f t="shared" si="15"/>
        <v>0</v>
      </c>
      <c r="K181" s="6">
        <f t="shared" si="16"/>
        <v>0</v>
      </c>
      <c r="L181" s="59">
        <f>BASELINE!K179</f>
        <v>0</v>
      </c>
      <c r="M181" s="59">
        <f>BASELINE!J179</f>
        <v>0</v>
      </c>
      <c r="N181" s="6">
        <f t="shared" si="17"/>
        <v>0</v>
      </c>
    </row>
    <row r="182" spans="1:14" x14ac:dyDescent="0.2">
      <c r="A182" s="44">
        <f>BASELINE!A180</f>
        <v>0</v>
      </c>
      <c r="B182" s="44">
        <f>BASELINE!B180</f>
        <v>1</v>
      </c>
      <c r="C182" s="2">
        <f>BASELINE!P180</f>
        <v>0</v>
      </c>
      <c r="D182" s="2">
        <f>BASELINE!Q180</f>
        <v>0</v>
      </c>
      <c r="E182" s="2">
        <f>BASELINE!R180</f>
        <v>0</v>
      </c>
      <c r="F182" s="2">
        <f>BASELINE!D180</f>
        <v>0</v>
      </c>
      <c r="G182" s="2">
        <f>BASELINE!E180</f>
        <v>0</v>
      </c>
      <c r="H182" s="6">
        <f t="shared" si="13"/>
        <v>0</v>
      </c>
      <c r="I182" s="6">
        <f t="shared" si="14"/>
        <v>0</v>
      </c>
      <c r="J182" s="6">
        <f t="shared" si="15"/>
        <v>0</v>
      </c>
      <c r="K182" s="6">
        <f t="shared" si="16"/>
        <v>0</v>
      </c>
      <c r="L182" s="59">
        <f>BASELINE!K180</f>
        <v>0</v>
      </c>
      <c r="M182" s="59">
        <f>BASELINE!J180</f>
        <v>0</v>
      </c>
      <c r="N182" s="6">
        <f t="shared" si="17"/>
        <v>0</v>
      </c>
    </row>
    <row r="183" spans="1:14" x14ac:dyDescent="0.2">
      <c r="A183" s="44">
        <f>BASELINE!A181</f>
        <v>0</v>
      </c>
      <c r="B183" s="44">
        <f>BASELINE!B181</f>
        <v>1</v>
      </c>
      <c r="C183" s="2">
        <f>BASELINE!P181</f>
        <v>0</v>
      </c>
      <c r="D183" s="2">
        <f>BASELINE!Q181</f>
        <v>0</v>
      </c>
      <c r="E183" s="2">
        <f>BASELINE!R181</f>
        <v>0</v>
      </c>
      <c r="F183" s="2">
        <f>BASELINE!D181</f>
        <v>0</v>
      </c>
      <c r="G183" s="2">
        <f>BASELINE!E181</f>
        <v>0</v>
      </c>
      <c r="H183" s="6">
        <f t="shared" si="13"/>
        <v>0</v>
      </c>
      <c r="I183" s="6">
        <f t="shared" si="14"/>
        <v>0</v>
      </c>
      <c r="J183" s="6">
        <f t="shared" si="15"/>
        <v>0</v>
      </c>
      <c r="K183" s="6">
        <f t="shared" si="16"/>
        <v>0</v>
      </c>
      <c r="L183" s="59">
        <f>BASELINE!K181</f>
        <v>0</v>
      </c>
      <c r="M183" s="59">
        <f>BASELINE!J181</f>
        <v>0</v>
      </c>
      <c r="N183" s="6">
        <f t="shared" si="17"/>
        <v>0</v>
      </c>
    </row>
    <row r="184" spans="1:14" x14ac:dyDescent="0.2">
      <c r="A184" s="44">
        <f>BASELINE!A182</f>
        <v>0</v>
      </c>
      <c r="B184" s="44">
        <f>BASELINE!B182</f>
        <v>1</v>
      </c>
      <c r="C184" s="2">
        <f>BASELINE!P182</f>
        <v>0</v>
      </c>
      <c r="D184" s="2">
        <f>BASELINE!Q182</f>
        <v>0</v>
      </c>
      <c r="E184" s="2">
        <f>BASELINE!R182</f>
        <v>0</v>
      </c>
      <c r="F184" s="2">
        <f>BASELINE!D182</f>
        <v>0</v>
      </c>
      <c r="G184" s="2">
        <f>BASELINE!E182</f>
        <v>0</v>
      </c>
      <c r="H184" s="6">
        <f t="shared" si="13"/>
        <v>0</v>
      </c>
      <c r="I184" s="6">
        <f t="shared" si="14"/>
        <v>0</v>
      </c>
      <c r="J184" s="6">
        <f t="shared" si="15"/>
        <v>0</v>
      </c>
      <c r="K184" s="6">
        <f t="shared" si="16"/>
        <v>0</v>
      </c>
      <c r="L184" s="59">
        <f>BASELINE!K182</f>
        <v>0</v>
      </c>
      <c r="M184" s="59">
        <f>BASELINE!J182</f>
        <v>0</v>
      </c>
      <c r="N184" s="6">
        <f t="shared" si="17"/>
        <v>0</v>
      </c>
    </row>
    <row r="185" spans="1:14" x14ac:dyDescent="0.2">
      <c r="A185" s="44">
        <f>BASELINE!A183</f>
        <v>0</v>
      </c>
      <c r="B185" s="44">
        <f>BASELINE!B183</f>
        <v>1</v>
      </c>
      <c r="C185" s="2">
        <f>BASELINE!P183</f>
        <v>0</v>
      </c>
      <c r="D185" s="2">
        <f>BASELINE!Q183</f>
        <v>0</v>
      </c>
      <c r="E185" s="2">
        <f>BASELINE!R183</f>
        <v>0</v>
      </c>
      <c r="F185" s="2">
        <f>BASELINE!D183</f>
        <v>0</v>
      </c>
      <c r="G185" s="2">
        <f>BASELINE!E183</f>
        <v>0</v>
      </c>
      <c r="H185" s="6">
        <f t="shared" si="13"/>
        <v>0</v>
      </c>
      <c r="I185" s="6">
        <f t="shared" si="14"/>
        <v>0</v>
      </c>
      <c r="J185" s="6">
        <f t="shared" si="15"/>
        <v>0</v>
      </c>
      <c r="K185" s="6">
        <f t="shared" si="16"/>
        <v>0</v>
      </c>
      <c r="L185" s="59">
        <f>BASELINE!K183</f>
        <v>0</v>
      </c>
      <c r="M185" s="59">
        <f>BASELINE!J183</f>
        <v>0</v>
      </c>
      <c r="N185" s="6">
        <f t="shared" si="17"/>
        <v>0</v>
      </c>
    </row>
    <row r="186" spans="1:14" x14ac:dyDescent="0.2">
      <c r="A186" s="44">
        <f>BASELINE!A184</f>
        <v>0</v>
      </c>
      <c r="B186" s="44">
        <f>BASELINE!B184</f>
        <v>1</v>
      </c>
      <c r="C186" s="2">
        <f>BASELINE!P184</f>
        <v>0</v>
      </c>
      <c r="D186" s="2">
        <f>BASELINE!Q184</f>
        <v>0</v>
      </c>
      <c r="E186" s="2">
        <f>BASELINE!R184</f>
        <v>0</v>
      </c>
      <c r="F186" s="2">
        <f>BASELINE!D184</f>
        <v>0</v>
      </c>
      <c r="G186" s="2">
        <f>BASELINE!E184</f>
        <v>0</v>
      </c>
      <c r="H186" s="6">
        <f t="shared" si="13"/>
        <v>0</v>
      </c>
      <c r="I186" s="6">
        <f t="shared" si="14"/>
        <v>0</v>
      </c>
      <c r="J186" s="6">
        <f t="shared" si="15"/>
        <v>0</v>
      </c>
      <c r="K186" s="6">
        <f t="shared" si="16"/>
        <v>0</v>
      </c>
      <c r="L186" s="59">
        <f>BASELINE!K184</f>
        <v>0</v>
      </c>
      <c r="M186" s="59">
        <f>BASELINE!J184</f>
        <v>0</v>
      </c>
      <c r="N186" s="6">
        <f t="shared" si="17"/>
        <v>0</v>
      </c>
    </row>
    <row r="187" spans="1:14" x14ac:dyDescent="0.2">
      <c r="A187" s="44">
        <f>BASELINE!A185</f>
        <v>0</v>
      </c>
      <c r="B187" s="44">
        <f>BASELINE!B185</f>
        <v>1</v>
      </c>
      <c r="C187" s="2">
        <f>BASELINE!P185</f>
        <v>0</v>
      </c>
      <c r="D187" s="2">
        <f>BASELINE!Q185</f>
        <v>0</v>
      </c>
      <c r="E187" s="2">
        <f>BASELINE!R185</f>
        <v>0</v>
      </c>
      <c r="F187" s="2">
        <f>BASELINE!D185</f>
        <v>0</v>
      </c>
      <c r="G187" s="2">
        <f>BASELINE!E185</f>
        <v>0</v>
      </c>
      <c r="H187" s="6">
        <f t="shared" si="13"/>
        <v>0</v>
      </c>
      <c r="I187" s="6">
        <f t="shared" si="14"/>
        <v>0</v>
      </c>
      <c r="J187" s="6">
        <f t="shared" si="15"/>
        <v>0</v>
      </c>
      <c r="K187" s="6">
        <f t="shared" si="16"/>
        <v>0</v>
      </c>
      <c r="L187" s="59">
        <f>BASELINE!K185</f>
        <v>0</v>
      </c>
      <c r="M187" s="59">
        <f>BASELINE!J185</f>
        <v>0</v>
      </c>
      <c r="N187" s="6">
        <f t="shared" si="17"/>
        <v>0</v>
      </c>
    </row>
    <row r="188" spans="1:14" x14ac:dyDescent="0.2">
      <c r="A188" s="44">
        <f>BASELINE!A186</f>
        <v>0</v>
      </c>
      <c r="B188" s="44">
        <f>BASELINE!B186</f>
        <v>1</v>
      </c>
      <c r="C188" s="2">
        <f>BASELINE!P186</f>
        <v>0</v>
      </c>
      <c r="D188" s="2">
        <f>BASELINE!Q186</f>
        <v>0</v>
      </c>
      <c r="E188" s="2">
        <f>BASELINE!R186</f>
        <v>0</v>
      </c>
      <c r="F188" s="2">
        <f>BASELINE!D186</f>
        <v>0</v>
      </c>
      <c r="G188" s="2">
        <f>BASELINE!E186</f>
        <v>0</v>
      </c>
      <c r="H188" s="6">
        <f t="shared" si="13"/>
        <v>0</v>
      </c>
      <c r="I188" s="6">
        <f t="shared" si="14"/>
        <v>0</v>
      </c>
      <c r="J188" s="6">
        <f t="shared" si="15"/>
        <v>0</v>
      </c>
      <c r="K188" s="6">
        <f t="shared" si="16"/>
        <v>0</v>
      </c>
      <c r="L188" s="59">
        <f>BASELINE!K186</f>
        <v>0</v>
      </c>
      <c r="M188" s="59">
        <f>BASELINE!J186</f>
        <v>0</v>
      </c>
      <c r="N188" s="6">
        <f t="shared" si="17"/>
        <v>0</v>
      </c>
    </row>
    <row r="189" spans="1:14" x14ac:dyDescent="0.2">
      <c r="A189" s="44">
        <f>BASELINE!A187</f>
        <v>0</v>
      </c>
      <c r="B189" s="44">
        <f>BASELINE!B187</f>
        <v>1</v>
      </c>
      <c r="C189" s="2">
        <f>BASELINE!P187</f>
        <v>0</v>
      </c>
      <c r="D189" s="2">
        <f>BASELINE!Q187</f>
        <v>0</v>
      </c>
      <c r="E189" s="2">
        <f>BASELINE!R187</f>
        <v>0</v>
      </c>
      <c r="F189" s="2">
        <f>BASELINE!D187</f>
        <v>0</v>
      </c>
      <c r="G189" s="2">
        <f>BASELINE!E187</f>
        <v>0</v>
      </c>
      <c r="H189" s="6">
        <f t="shared" si="13"/>
        <v>0</v>
      </c>
      <c r="I189" s="6">
        <f t="shared" si="14"/>
        <v>0</v>
      </c>
      <c r="J189" s="6">
        <f t="shared" si="15"/>
        <v>0</v>
      </c>
      <c r="K189" s="6">
        <f t="shared" si="16"/>
        <v>0</v>
      </c>
      <c r="L189" s="59">
        <f>BASELINE!K187</f>
        <v>0</v>
      </c>
      <c r="M189" s="59">
        <f>BASELINE!J187</f>
        <v>0</v>
      </c>
      <c r="N189" s="6">
        <f t="shared" si="17"/>
        <v>0</v>
      </c>
    </row>
    <row r="190" spans="1:14" x14ac:dyDescent="0.2">
      <c r="A190" s="44">
        <f>BASELINE!A188</f>
        <v>0</v>
      </c>
      <c r="B190" s="44">
        <f>BASELINE!B188</f>
        <v>1</v>
      </c>
      <c r="C190" s="2">
        <f>BASELINE!P188</f>
        <v>0</v>
      </c>
      <c r="D190" s="2">
        <f>BASELINE!Q188</f>
        <v>0</v>
      </c>
      <c r="E190" s="2">
        <f>BASELINE!R188</f>
        <v>0</v>
      </c>
      <c r="F190" s="2">
        <f>BASELINE!D188</f>
        <v>0</v>
      </c>
      <c r="G190" s="2">
        <f>BASELINE!E188</f>
        <v>0</v>
      </c>
      <c r="H190" s="6">
        <f t="shared" si="13"/>
        <v>0</v>
      </c>
      <c r="I190" s="6">
        <f t="shared" si="14"/>
        <v>0</v>
      </c>
      <c r="J190" s="6">
        <f t="shared" si="15"/>
        <v>0</v>
      </c>
      <c r="K190" s="6">
        <f t="shared" si="16"/>
        <v>0</v>
      </c>
      <c r="L190" s="59">
        <f>BASELINE!K188</f>
        <v>0</v>
      </c>
      <c r="M190" s="59">
        <f>BASELINE!J188</f>
        <v>0</v>
      </c>
      <c r="N190" s="6">
        <f t="shared" si="17"/>
        <v>0</v>
      </c>
    </row>
    <row r="191" spans="1:14" x14ac:dyDescent="0.2">
      <c r="A191" s="44">
        <f>BASELINE!A189</f>
        <v>0</v>
      </c>
      <c r="B191" s="44">
        <f>BASELINE!B189</f>
        <v>1</v>
      </c>
      <c r="C191" s="2">
        <f>BASELINE!P189</f>
        <v>0</v>
      </c>
      <c r="D191" s="2">
        <f>BASELINE!Q189</f>
        <v>0</v>
      </c>
      <c r="E191" s="2">
        <f>BASELINE!R189</f>
        <v>0</v>
      </c>
      <c r="F191" s="2">
        <f>BASELINE!D189</f>
        <v>0</v>
      </c>
      <c r="G191" s="2">
        <f>BASELINE!E189</f>
        <v>0</v>
      </c>
      <c r="H191" s="6">
        <f t="shared" si="13"/>
        <v>0</v>
      </c>
      <c r="I191" s="6">
        <f t="shared" si="14"/>
        <v>0</v>
      </c>
      <c r="J191" s="6">
        <f t="shared" si="15"/>
        <v>0</v>
      </c>
      <c r="K191" s="6">
        <f t="shared" si="16"/>
        <v>0</v>
      </c>
      <c r="L191" s="59">
        <f>BASELINE!K189</f>
        <v>0</v>
      </c>
      <c r="M191" s="59">
        <f>BASELINE!J189</f>
        <v>0</v>
      </c>
      <c r="N191" s="6">
        <f t="shared" si="17"/>
        <v>0</v>
      </c>
    </row>
    <row r="192" spans="1:14" x14ac:dyDescent="0.2">
      <c r="A192" s="44">
        <f>BASELINE!A190</f>
        <v>0</v>
      </c>
      <c r="B192" s="44">
        <f>BASELINE!B190</f>
        <v>1</v>
      </c>
      <c r="C192" s="2">
        <f>BASELINE!P190</f>
        <v>0</v>
      </c>
      <c r="D192" s="2">
        <f>BASELINE!Q190</f>
        <v>0</v>
      </c>
      <c r="E192" s="2">
        <f>BASELINE!R190</f>
        <v>0</v>
      </c>
      <c r="F192" s="2">
        <f>BASELINE!D190</f>
        <v>0</v>
      </c>
      <c r="G192" s="2">
        <f>BASELINE!E190</f>
        <v>0</v>
      </c>
      <c r="H192" s="6">
        <f t="shared" si="13"/>
        <v>0</v>
      </c>
      <c r="I192" s="6">
        <f t="shared" si="14"/>
        <v>0</v>
      </c>
      <c r="J192" s="6">
        <f t="shared" si="15"/>
        <v>0</v>
      </c>
      <c r="K192" s="6">
        <f t="shared" si="16"/>
        <v>0</v>
      </c>
      <c r="L192" s="59">
        <f>BASELINE!K190</f>
        <v>0</v>
      </c>
      <c r="M192" s="59">
        <f>BASELINE!J190</f>
        <v>0</v>
      </c>
      <c r="N192" s="6">
        <f t="shared" si="17"/>
        <v>0</v>
      </c>
    </row>
    <row r="193" spans="1:14" x14ac:dyDescent="0.2">
      <c r="A193" s="44">
        <f>BASELINE!A191</f>
        <v>0</v>
      </c>
      <c r="B193" s="44">
        <f>BASELINE!B191</f>
        <v>1</v>
      </c>
      <c r="C193" s="2">
        <f>BASELINE!P191</f>
        <v>0</v>
      </c>
      <c r="D193" s="2">
        <f>BASELINE!Q191</f>
        <v>0</v>
      </c>
      <c r="E193" s="2">
        <f>BASELINE!R191</f>
        <v>0</v>
      </c>
      <c r="F193" s="2">
        <f>BASELINE!D191</f>
        <v>0</v>
      </c>
      <c r="G193" s="2">
        <f>BASELINE!E191</f>
        <v>0</v>
      </c>
      <c r="H193" s="6">
        <f t="shared" si="13"/>
        <v>0</v>
      </c>
      <c r="I193" s="6">
        <f t="shared" si="14"/>
        <v>0</v>
      </c>
      <c r="J193" s="6">
        <f t="shared" si="15"/>
        <v>0</v>
      </c>
      <c r="K193" s="6">
        <f t="shared" si="16"/>
        <v>0</v>
      </c>
      <c r="L193" s="59">
        <f>BASELINE!K191</f>
        <v>0</v>
      </c>
      <c r="M193" s="59">
        <f>BASELINE!J191</f>
        <v>0</v>
      </c>
      <c r="N193" s="6">
        <f t="shared" si="17"/>
        <v>0</v>
      </c>
    </row>
    <row r="194" spans="1:14" x14ac:dyDescent="0.2">
      <c r="A194" s="44">
        <f>BASELINE!A192</f>
        <v>0</v>
      </c>
      <c r="B194" s="44">
        <f>BASELINE!B192</f>
        <v>1</v>
      </c>
      <c r="C194" s="2">
        <f>BASELINE!P192</f>
        <v>0</v>
      </c>
      <c r="D194" s="2">
        <f>BASELINE!Q192</f>
        <v>0</v>
      </c>
      <c r="E194" s="2">
        <f>BASELINE!R192</f>
        <v>0</v>
      </c>
      <c r="F194" s="2">
        <f>BASELINE!D192</f>
        <v>0</v>
      </c>
      <c r="G194" s="2">
        <f>BASELINE!E192</f>
        <v>0</v>
      </c>
      <c r="H194" s="6">
        <f t="shared" si="13"/>
        <v>0</v>
      </c>
      <c r="I194" s="6">
        <f t="shared" si="14"/>
        <v>0</v>
      </c>
      <c r="J194" s="6">
        <f t="shared" si="15"/>
        <v>0</v>
      </c>
      <c r="K194" s="6">
        <f t="shared" si="16"/>
        <v>0</v>
      </c>
      <c r="L194" s="59">
        <f>BASELINE!K192</f>
        <v>0</v>
      </c>
      <c r="M194" s="59">
        <f>BASELINE!J192</f>
        <v>0</v>
      </c>
      <c r="N194" s="6">
        <f t="shared" si="17"/>
        <v>0</v>
      </c>
    </row>
    <row r="195" spans="1:14" x14ac:dyDescent="0.2">
      <c r="A195" s="44">
        <f>BASELINE!A193</f>
        <v>0</v>
      </c>
      <c r="B195" s="44">
        <f>BASELINE!B193</f>
        <v>1</v>
      </c>
      <c r="C195" s="2">
        <f>BASELINE!P193</f>
        <v>0</v>
      </c>
      <c r="D195" s="2">
        <f>BASELINE!Q193</f>
        <v>0</v>
      </c>
      <c r="E195" s="2">
        <f>BASELINE!R193</f>
        <v>0</v>
      </c>
      <c r="F195" s="2">
        <f>BASELINE!D193</f>
        <v>0</v>
      </c>
      <c r="G195" s="2">
        <f>BASELINE!E193</f>
        <v>0</v>
      </c>
      <c r="H195" s="6">
        <f t="shared" si="13"/>
        <v>0</v>
      </c>
      <c r="I195" s="6">
        <f t="shared" si="14"/>
        <v>0</v>
      </c>
      <c r="J195" s="6">
        <f t="shared" si="15"/>
        <v>0</v>
      </c>
      <c r="K195" s="6">
        <f t="shared" si="16"/>
        <v>0</v>
      </c>
      <c r="L195" s="59">
        <f>BASELINE!K193</f>
        <v>0</v>
      </c>
      <c r="M195" s="59">
        <f>BASELINE!J193</f>
        <v>0</v>
      </c>
      <c r="N195" s="6">
        <f t="shared" si="17"/>
        <v>0</v>
      </c>
    </row>
    <row r="196" spans="1:14" x14ac:dyDescent="0.2">
      <c r="A196" s="44">
        <f>BASELINE!A194</f>
        <v>0</v>
      </c>
      <c r="B196" s="44">
        <f>BASELINE!B194</f>
        <v>1</v>
      </c>
      <c r="C196" s="2">
        <f>BASELINE!P194</f>
        <v>0</v>
      </c>
      <c r="D196" s="2">
        <f>BASELINE!Q194</f>
        <v>0</v>
      </c>
      <c r="E196" s="2">
        <f>BASELINE!R194</f>
        <v>0</v>
      </c>
      <c r="F196" s="2">
        <f>BASELINE!D194</f>
        <v>0</v>
      </c>
      <c r="G196" s="2">
        <f>BASELINE!E194</f>
        <v>0</v>
      </c>
      <c r="H196" s="6">
        <f t="shared" si="13"/>
        <v>0</v>
      </c>
      <c r="I196" s="6">
        <f t="shared" si="14"/>
        <v>0</v>
      </c>
      <c r="J196" s="6">
        <f t="shared" si="15"/>
        <v>0</v>
      </c>
      <c r="K196" s="6">
        <f t="shared" si="16"/>
        <v>0</v>
      </c>
      <c r="L196" s="59">
        <f>BASELINE!K194</f>
        <v>0</v>
      </c>
      <c r="M196" s="59">
        <f>BASELINE!J194</f>
        <v>0</v>
      </c>
      <c r="N196" s="6">
        <f t="shared" si="17"/>
        <v>0</v>
      </c>
    </row>
    <row r="197" spans="1:14" x14ac:dyDescent="0.2">
      <c r="A197" s="44">
        <f>BASELINE!A195</f>
        <v>0</v>
      </c>
      <c r="B197" s="44">
        <f>BASELINE!B195</f>
        <v>1</v>
      </c>
      <c r="C197" s="2">
        <f>BASELINE!P195</f>
        <v>0</v>
      </c>
      <c r="D197" s="2">
        <f>BASELINE!Q195</f>
        <v>0</v>
      </c>
      <c r="E197" s="2">
        <f>BASELINE!R195</f>
        <v>0</v>
      </c>
      <c r="F197" s="2">
        <f>BASELINE!D195</f>
        <v>0</v>
      </c>
      <c r="G197" s="2">
        <f>BASELINE!E195</f>
        <v>0</v>
      </c>
      <c r="H197" s="6">
        <f t="shared" si="13"/>
        <v>0</v>
      </c>
      <c r="I197" s="6">
        <f t="shared" si="14"/>
        <v>0</v>
      </c>
      <c r="J197" s="6">
        <f t="shared" si="15"/>
        <v>0</v>
      </c>
      <c r="K197" s="6">
        <f t="shared" si="16"/>
        <v>0</v>
      </c>
      <c r="L197" s="59">
        <f>BASELINE!K195</f>
        <v>0</v>
      </c>
      <c r="M197" s="59">
        <f>BASELINE!J195</f>
        <v>0</v>
      </c>
      <c r="N197" s="6">
        <f t="shared" si="17"/>
        <v>0</v>
      </c>
    </row>
    <row r="198" spans="1:14" x14ac:dyDescent="0.2">
      <c r="A198" s="44">
        <f>BASELINE!A196</f>
        <v>0</v>
      </c>
      <c r="B198" s="44">
        <f>BASELINE!B196</f>
        <v>1</v>
      </c>
      <c r="C198" s="2">
        <f>BASELINE!P196</f>
        <v>0</v>
      </c>
      <c r="D198" s="2">
        <f>BASELINE!Q196</f>
        <v>0</v>
      </c>
      <c r="E198" s="2">
        <f>BASELINE!R196</f>
        <v>0</v>
      </c>
      <c r="F198" s="2">
        <f>BASELINE!D196</f>
        <v>0</v>
      </c>
      <c r="G198" s="2">
        <f>BASELINE!E196</f>
        <v>0</v>
      </c>
      <c r="H198" s="6">
        <f t="shared" ref="H198:H221" si="18">IF(C198=0, 0, D198/C198)</f>
        <v>0</v>
      </c>
      <c r="I198" s="6">
        <f t="shared" ref="I198:I221" si="19">IF(D198=0, 0, E198/D198)</f>
        <v>0</v>
      </c>
      <c r="J198" s="6">
        <f t="shared" ref="J198:J221" si="20">IF(E198=0, 0, F198/E198)</f>
        <v>0</v>
      </c>
      <c r="K198" s="6">
        <f t="shared" ref="K198:K221" si="21">IF(F198=0, 0, G198/F198)</f>
        <v>0</v>
      </c>
      <c r="L198" s="59">
        <f>BASELINE!K196</f>
        <v>0</v>
      </c>
      <c r="M198" s="59">
        <f>BASELINE!J196</f>
        <v>0</v>
      </c>
      <c r="N198" s="6">
        <f t="shared" ref="N198:N221" si="22">IF(L198+M198=0, 0, M198/(L198+M198))</f>
        <v>0</v>
      </c>
    </row>
    <row r="199" spans="1:14" x14ac:dyDescent="0.2">
      <c r="A199" s="44">
        <f>BASELINE!A197</f>
        <v>0</v>
      </c>
      <c r="B199" s="44">
        <f>BASELINE!B197</f>
        <v>1</v>
      </c>
      <c r="C199" s="2">
        <f>BASELINE!P197</f>
        <v>0</v>
      </c>
      <c r="D199" s="2">
        <f>BASELINE!Q197</f>
        <v>0</v>
      </c>
      <c r="E199" s="2">
        <f>BASELINE!R197</f>
        <v>0</v>
      </c>
      <c r="F199" s="2">
        <f>BASELINE!D197</f>
        <v>0</v>
      </c>
      <c r="G199" s="2">
        <f>BASELINE!E197</f>
        <v>0</v>
      </c>
      <c r="H199" s="6">
        <f t="shared" si="18"/>
        <v>0</v>
      </c>
      <c r="I199" s="6">
        <f t="shared" si="19"/>
        <v>0</v>
      </c>
      <c r="J199" s="6">
        <f t="shared" si="20"/>
        <v>0</v>
      </c>
      <c r="K199" s="6">
        <f t="shared" si="21"/>
        <v>0</v>
      </c>
      <c r="L199" s="59">
        <f>BASELINE!K197</f>
        <v>0</v>
      </c>
      <c r="M199" s="59">
        <f>BASELINE!J197</f>
        <v>0</v>
      </c>
      <c r="N199" s="6">
        <f t="shared" si="22"/>
        <v>0</v>
      </c>
    </row>
    <row r="200" spans="1:14" x14ac:dyDescent="0.2">
      <c r="A200" s="44">
        <f>BASELINE!A198</f>
        <v>0</v>
      </c>
      <c r="B200" s="44">
        <f>BASELINE!B198</f>
        <v>1</v>
      </c>
      <c r="C200" s="2">
        <f>BASELINE!P198</f>
        <v>0</v>
      </c>
      <c r="D200" s="2">
        <f>BASELINE!Q198</f>
        <v>0</v>
      </c>
      <c r="E200" s="2">
        <f>BASELINE!R198</f>
        <v>0</v>
      </c>
      <c r="F200" s="2">
        <f>BASELINE!D198</f>
        <v>0</v>
      </c>
      <c r="G200" s="2">
        <f>BASELINE!E198</f>
        <v>0</v>
      </c>
      <c r="H200" s="6">
        <f t="shared" si="18"/>
        <v>0</v>
      </c>
      <c r="I200" s="6">
        <f t="shared" si="19"/>
        <v>0</v>
      </c>
      <c r="J200" s="6">
        <f t="shared" si="20"/>
        <v>0</v>
      </c>
      <c r="K200" s="6">
        <f t="shared" si="21"/>
        <v>0</v>
      </c>
      <c r="L200" s="59">
        <f>BASELINE!K198</f>
        <v>0</v>
      </c>
      <c r="M200" s="59">
        <f>BASELINE!J198</f>
        <v>0</v>
      </c>
      <c r="N200" s="6">
        <f t="shared" si="22"/>
        <v>0</v>
      </c>
    </row>
    <row r="201" spans="1:14" x14ac:dyDescent="0.2">
      <c r="A201" s="44">
        <f>BASELINE!A199</f>
        <v>0</v>
      </c>
      <c r="B201" s="44">
        <f>BASELINE!B199</f>
        <v>1</v>
      </c>
      <c r="C201" s="2">
        <f>BASELINE!P199</f>
        <v>0</v>
      </c>
      <c r="D201" s="2">
        <f>BASELINE!Q199</f>
        <v>0</v>
      </c>
      <c r="E201" s="2">
        <f>BASELINE!R199</f>
        <v>0</v>
      </c>
      <c r="F201" s="2">
        <f>BASELINE!D199</f>
        <v>0</v>
      </c>
      <c r="G201" s="2">
        <f>BASELINE!E199</f>
        <v>0</v>
      </c>
      <c r="H201" s="6">
        <f t="shared" si="18"/>
        <v>0</v>
      </c>
      <c r="I201" s="6">
        <f t="shared" si="19"/>
        <v>0</v>
      </c>
      <c r="J201" s="6">
        <f t="shared" si="20"/>
        <v>0</v>
      </c>
      <c r="K201" s="6">
        <f t="shared" si="21"/>
        <v>0</v>
      </c>
      <c r="L201" s="59">
        <f>BASELINE!K199</f>
        <v>0</v>
      </c>
      <c r="M201" s="59">
        <f>BASELINE!J199</f>
        <v>0</v>
      </c>
      <c r="N201" s="6">
        <f t="shared" si="22"/>
        <v>0</v>
      </c>
    </row>
    <row r="202" spans="1:14" x14ac:dyDescent="0.2">
      <c r="A202" s="44">
        <f>BASELINE!A200</f>
        <v>0</v>
      </c>
      <c r="B202" s="44">
        <f>BASELINE!B200</f>
        <v>1</v>
      </c>
      <c r="C202" s="2">
        <f>BASELINE!P200</f>
        <v>0</v>
      </c>
      <c r="D202" s="2">
        <f>BASELINE!Q200</f>
        <v>0</v>
      </c>
      <c r="E202" s="2">
        <f>BASELINE!R200</f>
        <v>0</v>
      </c>
      <c r="F202" s="2">
        <f>BASELINE!D200</f>
        <v>0</v>
      </c>
      <c r="G202" s="2">
        <f>BASELINE!E200</f>
        <v>0</v>
      </c>
      <c r="H202" s="6">
        <f t="shared" si="18"/>
        <v>0</v>
      </c>
      <c r="I202" s="6">
        <f t="shared" si="19"/>
        <v>0</v>
      </c>
      <c r="J202" s="6">
        <f t="shared" si="20"/>
        <v>0</v>
      </c>
      <c r="K202" s="6">
        <f t="shared" si="21"/>
        <v>0</v>
      </c>
      <c r="L202" s="59">
        <f>BASELINE!K200</f>
        <v>0</v>
      </c>
      <c r="M202" s="59">
        <f>BASELINE!J200</f>
        <v>0</v>
      </c>
      <c r="N202" s="6">
        <f t="shared" si="22"/>
        <v>0</v>
      </c>
    </row>
    <row r="203" spans="1:14" x14ac:dyDescent="0.2">
      <c r="A203" s="44">
        <f>BASELINE!A201</f>
        <v>0</v>
      </c>
      <c r="B203" s="44">
        <f>BASELINE!B201</f>
        <v>1</v>
      </c>
      <c r="C203" s="2">
        <f>BASELINE!P201</f>
        <v>0</v>
      </c>
      <c r="D203" s="2">
        <f>BASELINE!Q201</f>
        <v>0</v>
      </c>
      <c r="E203" s="2">
        <f>BASELINE!R201</f>
        <v>0</v>
      </c>
      <c r="F203" s="2">
        <f>BASELINE!D201</f>
        <v>0</v>
      </c>
      <c r="G203" s="2">
        <f>BASELINE!E201</f>
        <v>0</v>
      </c>
      <c r="H203" s="6">
        <f t="shared" si="18"/>
        <v>0</v>
      </c>
      <c r="I203" s="6">
        <f t="shared" si="19"/>
        <v>0</v>
      </c>
      <c r="J203" s="6">
        <f t="shared" si="20"/>
        <v>0</v>
      </c>
      <c r="K203" s="6">
        <f t="shared" si="21"/>
        <v>0</v>
      </c>
      <c r="L203" s="59">
        <f>BASELINE!K201</f>
        <v>0</v>
      </c>
      <c r="M203" s="59">
        <f>BASELINE!J201</f>
        <v>0</v>
      </c>
      <c r="N203" s="6">
        <f t="shared" si="22"/>
        <v>0</v>
      </c>
    </row>
    <row r="204" spans="1:14" x14ac:dyDescent="0.2">
      <c r="A204" s="44">
        <f>BASELINE!A202</f>
        <v>0</v>
      </c>
      <c r="B204" s="44">
        <f>BASELINE!B202</f>
        <v>1</v>
      </c>
      <c r="C204" s="2">
        <f>BASELINE!P202</f>
        <v>0</v>
      </c>
      <c r="D204" s="2">
        <f>BASELINE!Q202</f>
        <v>0</v>
      </c>
      <c r="E204" s="2">
        <f>BASELINE!R202</f>
        <v>0</v>
      </c>
      <c r="F204" s="2">
        <f>BASELINE!D202</f>
        <v>0</v>
      </c>
      <c r="G204" s="2">
        <f>BASELINE!E202</f>
        <v>0</v>
      </c>
      <c r="H204" s="6">
        <f t="shared" si="18"/>
        <v>0</v>
      </c>
      <c r="I204" s="6">
        <f t="shared" si="19"/>
        <v>0</v>
      </c>
      <c r="J204" s="6">
        <f t="shared" si="20"/>
        <v>0</v>
      </c>
      <c r="K204" s="6">
        <f t="shared" si="21"/>
        <v>0</v>
      </c>
      <c r="L204" s="59">
        <f>BASELINE!K202</f>
        <v>0</v>
      </c>
      <c r="M204" s="59">
        <f>BASELINE!J202</f>
        <v>0</v>
      </c>
      <c r="N204" s="6">
        <f t="shared" si="22"/>
        <v>0</v>
      </c>
    </row>
    <row r="205" spans="1:14" x14ac:dyDescent="0.2">
      <c r="A205" s="44">
        <f>BASELINE!A203</f>
        <v>0</v>
      </c>
      <c r="B205" s="44">
        <f>BASELINE!B203</f>
        <v>1</v>
      </c>
      <c r="C205" s="2">
        <f>BASELINE!P203</f>
        <v>0</v>
      </c>
      <c r="D205" s="2">
        <f>BASELINE!Q203</f>
        <v>0</v>
      </c>
      <c r="E205" s="2">
        <f>BASELINE!R203</f>
        <v>0</v>
      </c>
      <c r="F205" s="2">
        <f>BASELINE!D203</f>
        <v>0</v>
      </c>
      <c r="G205" s="2">
        <f>BASELINE!E203</f>
        <v>0</v>
      </c>
      <c r="H205" s="6">
        <f t="shared" si="18"/>
        <v>0</v>
      </c>
      <c r="I205" s="6">
        <f t="shared" si="19"/>
        <v>0</v>
      </c>
      <c r="J205" s="6">
        <f t="shared" si="20"/>
        <v>0</v>
      </c>
      <c r="K205" s="6">
        <f t="shared" si="21"/>
        <v>0</v>
      </c>
      <c r="L205" s="59">
        <f>BASELINE!K203</f>
        <v>0</v>
      </c>
      <c r="M205" s="59">
        <f>BASELINE!J203</f>
        <v>0</v>
      </c>
      <c r="N205" s="6">
        <f t="shared" si="22"/>
        <v>0</v>
      </c>
    </row>
    <row r="206" spans="1:14" x14ac:dyDescent="0.2">
      <c r="A206" s="44">
        <f>BASELINE!A204</f>
        <v>0</v>
      </c>
      <c r="B206" s="44">
        <f>BASELINE!B204</f>
        <v>1</v>
      </c>
      <c r="C206" s="2">
        <f>BASELINE!P204</f>
        <v>0</v>
      </c>
      <c r="D206" s="2">
        <f>BASELINE!Q204</f>
        <v>0</v>
      </c>
      <c r="E206" s="2">
        <f>BASELINE!R204</f>
        <v>0</v>
      </c>
      <c r="F206" s="2">
        <f>BASELINE!D204</f>
        <v>0</v>
      </c>
      <c r="G206" s="2">
        <f>BASELINE!E204</f>
        <v>0</v>
      </c>
      <c r="H206" s="6">
        <f t="shared" si="18"/>
        <v>0</v>
      </c>
      <c r="I206" s="6">
        <f t="shared" si="19"/>
        <v>0</v>
      </c>
      <c r="J206" s="6">
        <f t="shared" si="20"/>
        <v>0</v>
      </c>
      <c r="K206" s="6">
        <f t="shared" si="21"/>
        <v>0</v>
      </c>
      <c r="L206" s="59">
        <f>BASELINE!K204</f>
        <v>0</v>
      </c>
      <c r="M206" s="59">
        <f>BASELINE!J204</f>
        <v>0</v>
      </c>
      <c r="N206" s="6">
        <f t="shared" si="22"/>
        <v>0</v>
      </c>
    </row>
    <row r="207" spans="1:14" x14ac:dyDescent="0.2">
      <c r="A207" s="44">
        <f>BASELINE!A205</f>
        <v>0</v>
      </c>
      <c r="B207" s="44">
        <f>BASELINE!B205</f>
        <v>1</v>
      </c>
      <c r="C207" s="2">
        <f>BASELINE!P205</f>
        <v>0</v>
      </c>
      <c r="D207" s="2">
        <f>BASELINE!Q205</f>
        <v>0</v>
      </c>
      <c r="E207" s="2">
        <f>BASELINE!R205</f>
        <v>0</v>
      </c>
      <c r="F207" s="2">
        <f>BASELINE!D205</f>
        <v>0</v>
      </c>
      <c r="G207" s="2">
        <f>BASELINE!E205</f>
        <v>0</v>
      </c>
      <c r="H207" s="6">
        <f t="shared" si="18"/>
        <v>0</v>
      </c>
      <c r="I207" s="6">
        <f t="shared" si="19"/>
        <v>0</v>
      </c>
      <c r="J207" s="6">
        <f t="shared" si="20"/>
        <v>0</v>
      </c>
      <c r="K207" s="6">
        <f t="shared" si="21"/>
        <v>0</v>
      </c>
      <c r="L207" s="59">
        <f>BASELINE!K205</f>
        <v>0</v>
      </c>
      <c r="M207" s="59">
        <f>BASELINE!J205</f>
        <v>0</v>
      </c>
      <c r="N207" s="6">
        <f t="shared" si="22"/>
        <v>0</v>
      </c>
    </row>
    <row r="208" spans="1:14" x14ac:dyDescent="0.2">
      <c r="A208" s="44">
        <f>BASELINE!A206</f>
        <v>0</v>
      </c>
      <c r="B208" s="44">
        <f>BASELINE!B206</f>
        <v>1</v>
      </c>
      <c r="C208" s="2">
        <f>BASELINE!P206</f>
        <v>0</v>
      </c>
      <c r="D208" s="2">
        <f>BASELINE!Q206</f>
        <v>0</v>
      </c>
      <c r="E208" s="2">
        <f>BASELINE!R206</f>
        <v>0</v>
      </c>
      <c r="F208" s="2">
        <f>BASELINE!D206</f>
        <v>0</v>
      </c>
      <c r="G208" s="2">
        <f>BASELINE!E206</f>
        <v>0</v>
      </c>
      <c r="H208" s="6">
        <f t="shared" si="18"/>
        <v>0</v>
      </c>
      <c r="I208" s="6">
        <f t="shared" si="19"/>
        <v>0</v>
      </c>
      <c r="J208" s="6">
        <f t="shared" si="20"/>
        <v>0</v>
      </c>
      <c r="K208" s="6">
        <f t="shared" si="21"/>
        <v>0</v>
      </c>
      <c r="L208" s="59">
        <f>BASELINE!K206</f>
        <v>0</v>
      </c>
      <c r="M208" s="59">
        <f>BASELINE!J206</f>
        <v>0</v>
      </c>
      <c r="N208" s="6">
        <f t="shared" si="22"/>
        <v>0</v>
      </c>
    </row>
    <row r="209" spans="1:14" x14ac:dyDescent="0.2">
      <c r="A209" s="44">
        <f>BASELINE!A207</f>
        <v>0</v>
      </c>
      <c r="B209" s="44">
        <f>BASELINE!B207</f>
        <v>1</v>
      </c>
      <c r="C209" s="2">
        <f>BASELINE!P207</f>
        <v>0</v>
      </c>
      <c r="D209" s="2">
        <f>BASELINE!Q207</f>
        <v>0</v>
      </c>
      <c r="E209" s="2">
        <f>BASELINE!R207</f>
        <v>0</v>
      </c>
      <c r="F209" s="2">
        <f>BASELINE!D207</f>
        <v>0</v>
      </c>
      <c r="G209" s="2">
        <f>BASELINE!E207</f>
        <v>0</v>
      </c>
      <c r="H209" s="6">
        <f t="shared" si="18"/>
        <v>0</v>
      </c>
      <c r="I209" s="6">
        <f t="shared" si="19"/>
        <v>0</v>
      </c>
      <c r="J209" s="6">
        <f t="shared" si="20"/>
        <v>0</v>
      </c>
      <c r="K209" s="6">
        <f t="shared" si="21"/>
        <v>0</v>
      </c>
      <c r="L209" s="59">
        <f>BASELINE!K207</f>
        <v>0</v>
      </c>
      <c r="M209" s="59">
        <f>BASELINE!J207</f>
        <v>0</v>
      </c>
      <c r="N209" s="6">
        <f t="shared" si="22"/>
        <v>0</v>
      </c>
    </row>
    <row r="210" spans="1:14" x14ac:dyDescent="0.2">
      <c r="A210" s="44">
        <f>BASELINE!A208</f>
        <v>0</v>
      </c>
      <c r="B210" s="44">
        <f>BASELINE!B208</f>
        <v>1</v>
      </c>
      <c r="C210" s="2">
        <f>BASELINE!P208</f>
        <v>0</v>
      </c>
      <c r="D210" s="2">
        <f>BASELINE!Q208</f>
        <v>0</v>
      </c>
      <c r="E210" s="2">
        <f>BASELINE!R208</f>
        <v>0</v>
      </c>
      <c r="F210" s="2">
        <f>BASELINE!D208</f>
        <v>0</v>
      </c>
      <c r="G210" s="2">
        <f>BASELINE!E208</f>
        <v>0</v>
      </c>
      <c r="H210" s="6">
        <f t="shared" si="18"/>
        <v>0</v>
      </c>
      <c r="I210" s="6">
        <f t="shared" si="19"/>
        <v>0</v>
      </c>
      <c r="J210" s="6">
        <f t="shared" si="20"/>
        <v>0</v>
      </c>
      <c r="K210" s="6">
        <f t="shared" si="21"/>
        <v>0</v>
      </c>
      <c r="L210" s="59">
        <f>BASELINE!K208</f>
        <v>0</v>
      </c>
      <c r="M210" s="59">
        <f>BASELINE!J208</f>
        <v>0</v>
      </c>
      <c r="N210" s="6">
        <f t="shared" si="22"/>
        <v>0</v>
      </c>
    </row>
    <row r="211" spans="1:14" x14ac:dyDescent="0.2">
      <c r="A211" s="44">
        <f>BASELINE!A209</f>
        <v>0</v>
      </c>
      <c r="B211" s="44">
        <f>BASELINE!B209</f>
        <v>1</v>
      </c>
      <c r="C211" s="2">
        <f>BASELINE!P209</f>
        <v>0</v>
      </c>
      <c r="D211" s="2">
        <f>BASELINE!Q209</f>
        <v>0</v>
      </c>
      <c r="E211" s="2">
        <f>BASELINE!R209</f>
        <v>0</v>
      </c>
      <c r="F211" s="2">
        <f>BASELINE!D209</f>
        <v>0</v>
      </c>
      <c r="G211" s="2">
        <f>BASELINE!E209</f>
        <v>0</v>
      </c>
      <c r="H211" s="6">
        <f t="shared" si="18"/>
        <v>0</v>
      </c>
      <c r="I211" s="6">
        <f t="shared" si="19"/>
        <v>0</v>
      </c>
      <c r="J211" s="6">
        <f t="shared" si="20"/>
        <v>0</v>
      </c>
      <c r="K211" s="6">
        <f t="shared" si="21"/>
        <v>0</v>
      </c>
      <c r="L211" s="59">
        <f>BASELINE!K209</f>
        <v>0</v>
      </c>
      <c r="M211" s="59">
        <f>BASELINE!J209</f>
        <v>0</v>
      </c>
      <c r="N211" s="6">
        <f t="shared" si="22"/>
        <v>0</v>
      </c>
    </row>
    <row r="212" spans="1:14" x14ac:dyDescent="0.2">
      <c r="A212" s="44">
        <f>BASELINE!A210</f>
        <v>0</v>
      </c>
      <c r="B212" s="44">
        <f>BASELINE!B210</f>
        <v>1</v>
      </c>
      <c r="C212" s="2">
        <f>BASELINE!P210</f>
        <v>0</v>
      </c>
      <c r="D212" s="2">
        <f>BASELINE!Q210</f>
        <v>0</v>
      </c>
      <c r="E212" s="2">
        <f>BASELINE!R210</f>
        <v>0</v>
      </c>
      <c r="F212" s="2">
        <f>BASELINE!D210</f>
        <v>0</v>
      </c>
      <c r="G212" s="2">
        <f>BASELINE!E210</f>
        <v>0</v>
      </c>
      <c r="H212" s="6">
        <f t="shared" si="18"/>
        <v>0</v>
      </c>
      <c r="I212" s="6">
        <f t="shared" si="19"/>
        <v>0</v>
      </c>
      <c r="J212" s="6">
        <f t="shared" si="20"/>
        <v>0</v>
      </c>
      <c r="K212" s="6">
        <f t="shared" si="21"/>
        <v>0</v>
      </c>
      <c r="L212" s="59">
        <f>BASELINE!K210</f>
        <v>0</v>
      </c>
      <c r="M212" s="59">
        <f>BASELINE!J210</f>
        <v>0</v>
      </c>
      <c r="N212" s="6">
        <f t="shared" si="22"/>
        <v>0</v>
      </c>
    </row>
    <row r="213" spans="1:14" x14ac:dyDescent="0.2">
      <c r="A213" s="44">
        <f>BASELINE!A211</f>
        <v>0</v>
      </c>
      <c r="B213" s="44">
        <f>BASELINE!B211</f>
        <v>1</v>
      </c>
      <c r="C213" s="2">
        <f>BASELINE!P211</f>
        <v>0</v>
      </c>
      <c r="D213" s="2">
        <f>BASELINE!Q211</f>
        <v>0</v>
      </c>
      <c r="E213" s="2">
        <f>BASELINE!R211</f>
        <v>0</v>
      </c>
      <c r="F213" s="2">
        <f>BASELINE!D211</f>
        <v>0</v>
      </c>
      <c r="G213" s="2">
        <f>BASELINE!E211</f>
        <v>0</v>
      </c>
      <c r="H213" s="6">
        <f t="shared" si="18"/>
        <v>0</v>
      </c>
      <c r="I213" s="6">
        <f t="shared" si="19"/>
        <v>0</v>
      </c>
      <c r="J213" s="6">
        <f t="shared" si="20"/>
        <v>0</v>
      </c>
      <c r="K213" s="6">
        <f t="shared" si="21"/>
        <v>0</v>
      </c>
      <c r="L213" s="59">
        <f>BASELINE!K211</f>
        <v>0</v>
      </c>
      <c r="M213" s="59">
        <f>BASELINE!J211</f>
        <v>0</v>
      </c>
      <c r="N213" s="6">
        <f t="shared" si="22"/>
        <v>0</v>
      </c>
    </row>
    <row r="214" spans="1:14" x14ac:dyDescent="0.2">
      <c r="A214" s="44">
        <f>BASELINE!A212</f>
        <v>0</v>
      </c>
      <c r="B214" s="44">
        <f>BASELINE!B212</f>
        <v>0</v>
      </c>
      <c r="C214" s="2">
        <f>BASELINE!P212</f>
        <v>0</v>
      </c>
      <c r="D214" s="2">
        <f>BASELINE!Q212</f>
        <v>0</v>
      </c>
      <c r="E214" s="2">
        <f>BASELINE!R212</f>
        <v>0</v>
      </c>
      <c r="F214" s="2">
        <f>BASELINE!D212</f>
        <v>0</v>
      </c>
      <c r="G214" s="2">
        <f>BASELINE!E212</f>
        <v>0</v>
      </c>
      <c r="H214" s="6">
        <f t="shared" si="18"/>
        <v>0</v>
      </c>
      <c r="I214" s="6">
        <f t="shared" si="19"/>
        <v>0</v>
      </c>
      <c r="J214" s="6">
        <f t="shared" si="20"/>
        <v>0</v>
      </c>
      <c r="K214" s="6">
        <f t="shared" si="21"/>
        <v>0</v>
      </c>
      <c r="L214" s="59">
        <f>BASELINE!K212</f>
        <v>0</v>
      </c>
      <c r="M214" s="59">
        <f>BASELINE!J212</f>
        <v>0</v>
      </c>
      <c r="N214" s="6">
        <f t="shared" si="22"/>
        <v>0</v>
      </c>
    </row>
    <row r="215" spans="1:14" x14ac:dyDescent="0.2">
      <c r="A215" s="44">
        <f>BASELINE!A213</f>
        <v>0</v>
      </c>
      <c r="B215" s="44">
        <f>BASELINE!B213</f>
        <v>0</v>
      </c>
      <c r="C215" s="2">
        <f>BASELINE!P213</f>
        <v>0</v>
      </c>
      <c r="D215" s="2">
        <f>BASELINE!Q213</f>
        <v>0</v>
      </c>
      <c r="E215" s="2">
        <f>BASELINE!R213</f>
        <v>0</v>
      </c>
      <c r="F215" s="2">
        <f>BASELINE!D213</f>
        <v>0</v>
      </c>
      <c r="G215" s="2">
        <f>BASELINE!E213</f>
        <v>0</v>
      </c>
      <c r="H215" s="6">
        <f t="shared" si="18"/>
        <v>0</v>
      </c>
      <c r="I215" s="6">
        <f t="shared" si="19"/>
        <v>0</v>
      </c>
      <c r="J215" s="6">
        <f t="shared" si="20"/>
        <v>0</v>
      </c>
      <c r="K215" s="6">
        <f t="shared" si="21"/>
        <v>0</v>
      </c>
      <c r="L215" s="59">
        <f>BASELINE!K213</f>
        <v>0</v>
      </c>
      <c r="M215" s="59">
        <f>BASELINE!J213</f>
        <v>0</v>
      </c>
      <c r="N215" s="6">
        <f t="shared" si="22"/>
        <v>0</v>
      </c>
    </row>
    <row r="216" spans="1:14" x14ac:dyDescent="0.2">
      <c r="A216" s="44">
        <f>BASELINE!A214</f>
        <v>0</v>
      </c>
      <c r="B216" s="44">
        <f>BASELINE!B214</f>
        <v>0</v>
      </c>
      <c r="C216" s="2">
        <f>BASELINE!P214</f>
        <v>0</v>
      </c>
      <c r="D216" s="2">
        <f>BASELINE!Q214</f>
        <v>0</v>
      </c>
      <c r="E216" s="2">
        <f>BASELINE!R214</f>
        <v>0</v>
      </c>
      <c r="F216" s="2">
        <f>BASELINE!D214</f>
        <v>0</v>
      </c>
      <c r="G216" s="2">
        <f>BASELINE!E214</f>
        <v>0</v>
      </c>
      <c r="H216" s="6">
        <f t="shared" si="18"/>
        <v>0</v>
      </c>
      <c r="I216" s="6">
        <f t="shared" si="19"/>
        <v>0</v>
      </c>
      <c r="J216" s="6">
        <f t="shared" si="20"/>
        <v>0</v>
      </c>
      <c r="K216" s="6">
        <f t="shared" si="21"/>
        <v>0</v>
      </c>
      <c r="L216" s="59">
        <f>BASELINE!K214</f>
        <v>0</v>
      </c>
      <c r="M216" s="59">
        <f>BASELINE!J214</f>
        <v>0</v>
      </c>
      <c r="N216" s="6">
        <f t="shared" si="22"/>
        <v>0</v>
      </c>
    </row>
    <row r="217" spans="1:14" x14ac:dyDescent="0.2">
      <c r="A217" s="44">
        <f>BASELINE!A215</f>
        <v>0</v>
      </c>
      <c r="B217" s="44">
        <f>BASELINE!B215</f>
        <v>0</v>
      </c>
      <c r="C217" s="2">
        <f>BASELINE!P215</f>
        <v>0</v>
      </c>
      <c r="D217" s="2">
        <f>BASELINE!Q215</f>
        <v>0</v>
      </c>
      <c r="E217" s="2">
        <f>BASELINE!R215</f>
        <v>0</v>
      </c>
      <c r="F217" s="2">
        <f>BASELINE!D215</f>
        <v>0</v>
      </c>
      <c r="G217" s="2">
        <f>BASELINE!E215</f>
        <v>0</v>
      </c>
      <c r="H217" s="6">
        <f t="shared" si="18"/>
        <v>0</v>
      </c>
      <c r="I217" s="6">
        <f t="shared" si="19"/>
        <v>0</v>
      </c>
      <c r="J217" s="6">
        <f t="shared" si="20"/>
        <v>0</v>
      </c>
      <c r="K217" s="6">
        <f t="shared" si="21"/>
        <v>0</v>
      </c>
      <c r="L217" s="59">
        <f>BASELINE!K215</f>
        <v>0</v>
      </c>
      <c r="M217" s="59">
        <f>BASELINE!J215</f>
        <v>0</v>
      </c>
      <c r="N217" s="6">
        <f t="shared" si="22"/>
        <v>0</v>
      </c>
    </row>
    <row r="218" spans="1:14" x14ac:dyDescent="0.2">
      <c r="A218" s="44">
        <f>BASELINE!A216</f>
        <v>0</v>
      </c>
      <c r="B218" s="44">
        <f>BASELINE!B216</f>
        <v>0</v>
      </c>
      <c r="C218" s="2">
        <f>BASELINE!P216</f>
        <v>0</v>
      </c>
      <c r="D218" s="2">
        <f>BASELINE!Q216</f>
        <v>0</v>
      </c>
      <c r="E218" s="2">
        <f>BASELINE!R216</f>
        <v>0</v>
      </c>
      <c r="F218" s="2">
        <f>BASELINE!D216</f>
        <v>0</v>
      </c>
      <c r="G218" s="2">
        <f>BASELINE!E216</f>
        <v>0</v>
      </c>
      <c r="H218" s="6">
        <f t="shared" si="18"/>
        <v>0</v>
      </c>
      <c r="I218" s="6">
        <f t="shared" si="19"/>
        <v>0</v>
      </c>
      <c r="J218" s="6">
        <f t="shared" si="20"/>
        <v>0</v>
      </c>
      <c r="K218" s="6">
        <f t="shared" si="21"/>
        <v>0</v>
      </c>
      <c r="L218" s="59">
        <f>BASELINE!K216</f>
        <v>0</v>
      </c>
      <c r="M218" s="59">
        <f>BASELINE!J216</f>
        <v>0</v>
      </c>
      <c r="N218" s="6">
        <f t="shared" si="22"/>
        <v>0</v>
      </c>
    </row>
    <row r="219" spans="1:14" x14ac:dyDescent="0.2">
      <c r="A219" s="44">
        <f>BASELINE!A217</f>
        <v>0</v>
      </c>
      <c r="B219" s="44">
        <f>BASELINE!B217</f>
        <v>0</v>
      </c>
      <c r="C219" s="2">
        <f>BASELINE!P217</f>
        <v>0</v>
      </c>
      <c r="D219" s="2">
        <f>BASELINE!Q217</f>
        <v>0</v>
      </c>
      <c r="E219" s="2">
        <f>BASELINE!R217</f>
        <v>0</v>
      </c>
      <c r="F219" s="2">
        <f>BASELINE!D217</f>
        <v>0</v>
      </c>
      <c r="G219" s="2">
        <f>BASELINE!E217</f>
        <v>0</v>
      </c>
      <c r="H219" s="6">
        <f t="shared" si="18"/>
        <v>0</v>
      </c>
      <c r="I219" s="6">
        <f t="shared" si="19"/>
        <v>0</v>
      </c>
      <c r="J219" s="6">
        <f t="shared" si="20"/>
        <v>0</v>
      </c>
      <c r="K219" s="6">
        <f t="shared" si="21"/>
        <v>0</v>
      </c>
      <c r="L219" s="59">
        <f>BASELINE!K217</f>
        <v>0</v>
      </c>
      <c r="M219" s="59">
        <f>BASELINE!J217</f>
        <v>0</v>
      </c>
      <c r="N219" s="6">
        <f t="shared" si="22"/>
        <v>0</v>
      </c>
    </row>
    <row r="220" spans="1:14" x14ac:dyDescent="0.2">
      <c r="A220" s="44">
        <f>BASELINE!A218</f>
        <v>0</v>
      </c>
      <c r="B220" s="44">
        <f>BASELINE!B218</f>
        <v>0</v>
      </c>
      <c r="C220" s="2">
        <f>BASELINE!P218</f>
        <v>0</v>
      </c>
      <c r="D220" s="2">
        <f>BASELINE!Q218</f>
        <v>0</v>
      </c>
      <c r="E220" s="2">
        <f>BASELINE!R218</f>
        <v>0</v>
      </c>
      <c r="F220" s="2">
        <f>BASELINE!D218</f>
        <v>0</v>
      </c>
      <c r="G220" s="2">
        <f>BASELINE!E218</f>
        <v>0</v>
      </c>
      <c r="H220" s="6">
        <f t="shared" si="18"/>
        <v>0</v>
      </c>
      <c r="I220" s="6">
        <f t="shared" si="19"/>
        <v>0</v>
      </c>
      <c r="J220" s="6">
        <f t="shared" si="20"/>
        <v>0</v>
      </c>
      <c r="K220" s="6">
        <f t="shared" si="21"/>
        <v>0</v>
      </c>
      <c r="L220" s="59">
        <f>BASELINE!K218</f>
        <v>0</v>
      </c>
      <c r="M220" s="59">
        <f>BASELINE!J218</f>
        <v>0</v>
      </c>
      <c r="N220" s="6">
        <f t="shared" si="22"/>
        <v>0</v>
      </c>
    </row>
    <row r="221" spans="1:14" x14ac:dyDescent="0.2">
      <c r="A221" s="44">
        <f>BASELINE!A219</f>
        <v>0</v>
      </c>
      <c r="B221" s="44">
        <f>BASELINE!B219</f>
        <v>0</v>
      </c>
      <c r="C221" s="2">
        <f>BASELINE!P219</f>
        <v>0</v>
      </c>
      <c r="D221" s="2">
        <f>BASELINE!Q219</f>
        <v>0</v>
      </c>
      <c r="E221" s="2">
        <f>BASELINE!R219</f>
        <v>0</v>
      </c>
      <c r="F221" s="2">
        <f>BASELINE!D219</f>
        <v>0</v>
      </c>
      <c r="G221" s="2">
        <f>BASELINE!E219</f>
        <v>0</v>
      </c>
      <c r="H221" s="6">
        <f t="shared" si="18"/>
        <v>0</v>
      </c>
      <c r="I221" s="6">
        <f t="shared" si="19"/>
        <v>0</v>
      </c>
      <c r="J221" s="6">
        <f t="shared" si="20"/>
        <v>0</v>
      </c>
      <c r="K221" s="6">
        <f t="shared" si="21"/>
        <v>0</v>
      </c>
      <c r="L221" s="59">
        <f>BASELINE!K219</f>
        <v>0</v>
      </c>
      <c r="M221" s="59">
        <f>BASELINE!J219</f>
        <v>0</v>
      </c>
      <c r="N221" s="6">
        <f t="shared" si="22"/>
        <v>0</v>
      </c>
    </row>
    <row r="222" spans="1:14" x14ac:dyDescent="0.2">
      <c r="A222" s="44"/>
    </row>
    <row r="223" spans="1:14" x14ac:dyDescent="0.2">
      <c r="A223" s="44"/>
    </row>
    <row r="224" spans="1:14" x14ac:dyDescent="0.2">
      <c r="A224" s="44"/>
    </row>
    <row r="225" spans="1:1" x14ac:dyDescent="0.2">
      <c r="A225" s="44"/>
    </row>
    <row r="226" spans="1:1" x14ac:dyDescent="0.2">
      <c r="A226" s="44"/>
    </row>
    <row r="227" spans="1:1" x14ac:dyDescent="0.2">
      <c r="A227" s="44"/>
    </row>
    <row r="228" spans="1:1" x14ac:dyDescent="0.2">
      <c r="A228" s="44"/>
    </row>
    <row r="229" spans="1:1" x14ac:dyDescent="0.2">
      <c r="A229" s="44"/>
    </row>
    <row r="230" spans="1:1" x14ac:dyDescent="0.2">
      <c r="A230" s="44"/>
    </row>
    <row r="231" spans="1:1" x14ac:dyDescent="0.2">
      <c r="A231" s="44"/>
    </row>
    <row r="232" spans="1:1" x14ac:dyDescent="0.2">
      <c r="A232" s="44"/>
    </row>
    <row r="233" spans="1:1" x14ac:dyDescent="0.2">
      <c r="A233" s="44"/>
    </row>
    <row r="234" spans="1:1" x14ac:dyDescent="0.2">
      <c r="A234" s="44"/>
    </row>
    <row r="235" spans="1:1" x14ac:dyDescent="0.2">
      <c r="A235" s="44"/>
    </row>
    <row r="236" spans="1:1" x14ac:dyDescent="0.2">
      <c r="A236" s="44"/>
    </row>
    <row r="237" spans="1:1" x14ac:dyDescent="0.2">
      <c r="A237" s="44"/>
    </row>
    <row r="238" spans="1:1" x14ac:dyDescent="0.2">
      <c r="A238" s="44"/>
    </row>
    <row r="239" spans="1:1" x14ac:dyDescent="0.2">
      <c r="A239" s="44"/>
    </row>
    <row r="240" spans="1:1" x14ac:dyDescent="0.2">
      <c r="A240" s="44"/>
    </row>
    <row r="241" spans="1:1" x14ac:dyDescent="0.2">
      <c r="A241" s="44"/>
    </row>
    <row r="242" spans="1:1" x14ac:dyDescent="0.2">
      <c r="A242" s="44"/>
    </row>
    <row r="243" spans="1:1" x14ac:dyDescent="0.2">
      <c r="A243" s="44"/>
    </row>
    <row r="244" spans="1:1" x14ac:dyDescent="0.2">
      <c r="A244" s="44"/>
    </row>
    <row r="245" spans="1:1" x14ac:dyDescent="0.2">
      <c r="A245" s="44"/>
    </row>
    <row r="246" spans="1:1" x14ac:dyDescent="0.2">
      <c r="A246" s="44"/>
    </row>
    <row r="247" spans="1:1" x14ac:dyDescent="0.2">
      <c r="A247" s="44"/>
    </row>
    <row r="248" spans="1:1" x14ac:dyDescent="0.2">
      <c r="A248" s="44"/>
    </row>
    <row r="249" spans="1:1" x14ac:dyDescent="0.2">
      <c r="A249" s="44"/>
    </row>
    <row r="250" spans="1:1" x14ac:dyDescent="0.2">
      <c r="A250" s="44"/>
    </row>
    <row r="251" spans="1:1" x14ac:dyDescent="0.2">
      <c r="A251" s="44"/>
    </row>
    <row r="252" spans="1:1" x14ac:dyDescent="0.2">
      <c r="A252" s="44"/>
    </row>
    <row r="253" spans="1:1" x14ac:dyDescent="0.2">
      <c r="A253" s="44"/>
    </row>
    <row r="254" spans="1:1" x14ac:dyDescent="0.2">
      <c r="A254" s="44"/>
    </row>
    <row r="255" spans="1:1" x14ac:dyDescent="0.2">
      <c r="A255" s="44"/>
    </row>
    <row r="256" spans="1:1" x14ac:dyDescent="0.2">
      <c r="A256" s="44"/>
    </row>
    <row r="257" spans="1:1" x14ac:dyDescent="0.2">
      <c r="A257" s="44"/>
    </row>
    <row r="258" spans="1:1" x14ac:dyDescent="0.2">
      <c r="A258" s="44"/>
    </row>
    <row r="259" spans="1:1" x14ac:dyDescent="0.2">
      <c r="A259" s="44"/>
    </row>
    <row r="260" spans="1:1" x14ac:dyDescent="0.2">
      <c r="A260" s="44"/>
    </row>
    <row r="261" spans="1:1" x14ac:dyDescent="0.2">
      <c r="A261" s="44"/>
    </row>
    <row r="262" spans="1:1" x14ac:dyDescent="0.2">
      <c r="A262" s="44"/>
    </row>
  </sheetData>
  <mergeCells count="1"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062B-9844-554D-B6BC-FF56937D80E1}">
  <dimension ref="A1:M5"/>
  <sheetViews>
    <sheetView workbookViewId="0">
      <selection activeCell="G16" sqref="G16"/>
    </sheetView>
  </sheetViews>
  <sheetFormatPr baseColWidth="10" defaultRowHeight="16" x14ac:dyDescent="0.2"/>
  <cols>
    <col min="1" max="1" width="12.5" customWidth="1"/>
    <col min="4" max="4" width="19.33203125" customWidth="1"/>
    <col min="5" max="5" width="18" customWidth="1"/>
    <col min="6" max="6" width="18.33203125" customWidth="1"/>
    <col min="7" max="7" width="18" customWidth="1"/>
    <col min="8" max="8" width="8.33203125" customWidth="1"/>
    <col min="9" max="9" width="19.1640625" customWidth="1"/>
    <col min="10" max="10" width="16.6640625" customWidth="1"/>
    <col min="11" max="11" width="19" customWidth="1"/>
    <col min="12" max="12" width="21.5" customWidth="1"/>
  </cols>
  <sheetData>
    <row r="1" spans="1:13" x14ac:dyDescent="0.2">
      <c r="B1" s="54" t="s">
        <v>143</v>
      </c>
      <c r="C1" s="70" t="s">
        <v>144</v>
      </c>
      <c r="D1" s="70"/>
      <c r="E1" s="70"/>
      <c r="F1" s="70"/>
      <c r="G1" s="70"/>
      <c r="H1" s="71" t="s">
        <v>140</v>
      </c>
      <c r="I1" s="71"/>
      <c r="J1" s="71"/>
      <c r="K1" s="71"/>
      <c r="L1" s="71"/>
      <c r="M1" s="52"/>
    </row>
    <row r="2" spans="1:13" x14ac:dyDescent="0.2">
      <c r="B2" s="46" t="s">
        <v>71</v>
      </c>
      <c r="C2" s="46" t="s">
        <v>71</v>
      </c>
      <c r="D2" s="46" t="s">
        <v>141</v>
      </c>
      <c r="E2" s="46" t="s">
        <v>72</v>
      </c>
      <c r="F2" s="46" t="s">
        <v>142</v>
      </c>
      <c r="G2" s="46" t="s">
        <v>73</v>
      </c>
      <c r="H2" s="48" t="s">
        <v>71</v>
      </c>
      <c r="I2" s="46" t="s">
        <v>141</v>
      </c>
      <c r="J2" s="46" t="s">
        <v>72</v>
      </c>
      <c r="K2" s="46" t="s">
        <v>142</v>
      </c>
      <c r="L2" s="53" t="s">
        <v>73</v>
      </c>
    </row>
    <row r="3" spans="1:13" x14ac:dyDescent="0.2">
      <c r="A3" t="s">
        <v>71</v>
      </c>
      <c r="B3" s="5">
        <f ca="1">C3+H3</f>
        <v>4000</v>
      </c>
      <c r="C3" s="5">
        <f ca="1">SUM(D3:G3)</f>
        <v>2000</v>
      </c>
      <c r="D3" s="5">
        <f ca="1">SUM(BASELINE!S$3:INDIRECT("BASELINE!S"&amp;META!$B$1))</f>
        <v>500</v>
      </c>
      <c r="E3" s="5">
        <f ca="1">SUM(BASELINE!T$3:INDIRECT("BASELINE!T"&amp;META!$B$1))</f>
        <v>500</v>
      </c>
      <c r="F3" s="5">
        <f ca="1">SUM(BASELINE!U$3:INDIRECT("BASELINE!U"&amp;META!$B$1))</f>
        <v>500</v>
      </c>
      <c r="G3" s="5">
        <f ca="1">SUM(BASELINE!V$3:INDIRECT("BASELINE!V"&amp;META!$B$1))</f>
        <v>500</v>
      </c>
      <c r="H3" s="5">
        <f ca="1">SUM(I3:L3)</f>
        <v>2000</v>
      </c>
      <c r="I3" s="5">
        <f ca="1">SUM(BASELINE!W$3:INDIRECT("BASELINE!W"&amp;META!$B$1))</f>
        <v>500</v>
      </c>
      <c r="J3" s="5">
        <f ca="1">SUM(BASELINE!X$3:INDIRECT("BASELINE!X"&amp;META!$B$1))</f>
        <v>500</v>
      </c>
      <c r="K3" s="5">
        <f ca="1">SUM(BASELINE!Y$3:INDIRECT("BASELINE!Y"&amp;META!$B$1))</f>
        <v>500</v>
      </c>
      <c r="L3" s="5">
        <f ca="1">SUM(BASELINE!Z$3:INDIRECT("BASELINE!Z"&amp;META!$B$1))</f>
        <v>500</v>
      </c>
    </row>
    <row r="4" spans="1:13" x14ac:dyDescent="0.2">
      <c r="A4" t="s">
        <v>145</v>
      </c>
      <c r="B4">
        <f ca="1">COUNT(BASELINE!$A$3:INDIRECT("BASELINE!A"&amp;META!$B$1))</f>
        <v>10</v>
      </c>
      <c r="C4">
        <f ca="1">COUNT(BASELINE!$A$3:INDIRECT("BASELINE!A"&amp;META!$B$1))</f>
        <v>10</v>
      </c>
      <c r="D4">
        <f ca="1">COUNT(BASELINE!$A$3:INDIRECT("BASELINE!A"&amp;META!$B$1))</f>
        <v>10</v>
      </c>
      <c r="E4">
        <f ca="1">COUNT(BASELINE!$A$3:INDIRECT("BASELINE!A"&amp;META!$B$1))</f>
        <v>10</v>
      </c>
      <c r="F4">
        <f ca="1">COUNT(BASELINE!$A$3:INDIRECT("BASELINE!A"&amp;META!$B$1))</f>
        <v>10</v>
      </c>
      <c r="G4">
        <f ca="1">COUNT(BASELINE!$A$3:INDIRECT("BASELINE!A"&amp;META!$B$1))</f>
        <v>10</v>
      </c>
      <c r="H4">
        <f ca="1">COUNT(BASELINE!$A$3:INDIRECT("BASELINE!A"&amp;META!$B$1))</f>
        <v>10</v>
      </c>
      <c r="I4">
        <f ca="1">COUNT(BASELINE!$A$3:INDIRECT("BASELINE!A"&amp;META!$B$1))</f>
        <v>10</v>
      </c>
      <c r="J4">
        <f ca="1">COUNT(BASELINE!$A$3:INDIRECT("BASELINE!A"&amp;META!$B$1))</f>
        <v>10</v>
      </c>
      <c r="K4">
        <f ca="1">COUNT(BASELINE!$A$3:INDIRECT("BASELINE!A"&amp;META!$B$1))</f>
        <v>10</v>
      </c>
      <c r="L4">
        <f ca="1">COUNT(BASELINE!$A$3:INDIRECT("BASELINE!A"&amp;META!$B$1))</f>
        <v>10</v>
      </c>
    </row>
    <row r="5" spans="1:13" x14ac:dyDescent="0.2">
      <c r="A5" t="s">
        <v>147</v>
      </c>
      <c r="B5" s="5">
        <f ca="1">B3/B4</f>
        <v>400</v>
      </c>
      <c r="C5" s="5">
        <f t="shared" ref="C5:L5" ca="1" si="0">C3/C4</f>
        <v>200</v>
      </c>
      <c r="D5" s="5">
        <f t="shared" ca="1" si="0"/>
        <v>50</v>
      </c>
      <c r="E5" s="5">
        <f t="shared" ca="1" si="0"/>
        <v>50</v>
      </c>
      <c r="F5" s="5">
        <f t="shared" ca="1" si="0"/>
        <v>50</v>
      </c>
      <c r="G5" s="5">
        <f t="shared" ca="1" si="0"/>
        <v>50</v>
      </c>
      <c r="H5" s="5">
        <f t="shared" ca="1" si="0"/>
        <v>200</v>
      </c>
      <c r="I5" s="5">
        <f t="shared" ca="1" si="0"/>
        <v>50</v>
      </c>
      <c r="J5" s="5">
        <f t="shared" ca="1" si="0"/>
        <v>50</v>
      </c>
      <c r="K5" s="5">
        <f t="shared" ca="1" si="0"/>
        <v>50</v>
      </c>
      <c r="L5" s="5">
        <f t="shared" ca="1" si="0"/>
        <v>50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1E90-CF35-6B44-A028-BC0D727236A8}">
  <dimension ref="A1:C25"/>
  <sheetViews>
    <sheetView topLeftCell="A3" zoomScale="125" zoomScaleNormal="125" workbookViewId="0">
      <selection activeCell="D17" sqref="D17"/>
    </sheetView>
  </sheetViews>
  <sheetFormatPr baseColWidth="10" defaultRowHeight="16" x14ac:dyDescent="0.2"/>
  <cols>
    <col min="1" max="1" width="26.33203125" customWidth="1"/>
    <col min="2" max="2" width="13" customWidth="1"/>
  </cols>
  <sheetData>
    <row r="1" spans="1:3" ht="21" x14ac:dyDescent="0.25">
      <c r="A1" s="56" t="s">
        <v>78</v>
      </c>
      <c r="B1" s="56"/>
    </row>
    <row r="2" spans="1:3" x14ac:dyDescent="0.2">
      <c r="A2" t="s">
        <v>0</v>
      </c>
      <c r="B2" s="13">
        <v>43549</v>
      </c>
    </row>
    <row r="3" spans="1:3" x14ac:dyDescent="0.2">
      <c r="A3" t="s">
        <v>80</v>
      </c>
      <c r="B3" s="14">
        <f ca="1">INDIRECT("BASELINE!M"&amp;META!B1)</f>
        <v>0</v>
      </c>
    </row>
    <row r="4" spans="1:3" x14ac:dyDescent="0.2">
      <c r="A4" t="s">
        <v>79</v>
      </c>
      <c r="B4" s="14">
        <v>253</v>
      </c>
    </row>
    <row r="5" spans="1:3" x14ac:dyDescent="0.2">
      <c r="A5" t="s">
        <v>81</v>
      </c>
      <c r="B5" s="66">
        <v>0.9</v>
      </c>
    </row>
    <row r="6" spans="1:3" x14ac:dyDescent="0.2">
      <c r="A6" t="s">
        <v>96</v>
      </c>
      <c r="B6" s="14">
        <v>250</v>
      </c>
    </row>
    <row r="7" spans="1:3" x14ac:dyDescent="0.2">
      <c r="A7" t="s">
        <v>102</v>
      </c>
      <c r="B7" s="65" t="e">
        <f ca="1">ROW(INDEX(MODEL!O4:O43,MATCH(TRUE,INDEX(MODEL!O4:O43&gt;=B5,0),)))</f>
        <v>#N/A</v>
      </c>
      <c r="C7" t="s">
        <v>167</v>
      </c>
    </row>
    <row r="8" spans="1:3" x14ac:dyDescent="0.2">
      <c r="A8" t="s">
        <v>3</v>
      </c>
      <c r="B8" s="16">
        <v>1000</v>
      </c>
    </row>
    <row r="9" spans="1:3" x14ac:dyDescent="0.2">
      <c r="A9" t="s">
        <v>188</v>
      </c>
      <c r="B9" s="16">
        <v>900</v>
      </c>
    </row>
    <row r="11" spans="1:3" ht="21" x14ac:dyDescent="0.25">
      <c r="A11" s="72" t="s">
        <v>151</v>
      </c>
      <c r="B11" s="72"/>
      <c r="C11" s="72"/>
    </row>
    <row r="12" spans="1:3" ht="17" thickBot="1" x14ac:dyDescent="0.25">
      <c r="A12" s="11"/>
      <c r="B12" s="12" t="s">
        <v>99</v>
      </c>
      <c r="C12" s="11" t="s">
        <v>95</v>
      </c>
    </row>
    <row r="13" spans="1:3" x14ac:dyDescent="0.2">
      <c r="A13" t="s">
        <v>82</v>
      </c>
      <c r="B13" s="7">
        <f>FUNNEL!H3</f>
        <v>5.0999999999999997E-2</v>
      </c>
      <c r="C13" s="63">
        <f>B13</f>
        <v>5.0999999999999997E-2</v>
      </c>
    </row>
    <row r="14" spans="1:3" x14ac:dyDescent="0.2">
      <c r="A14" t="s">
        <v>83</v>
      </c>
      <c r="B14" s="7">
        <f>FUNNEL!I3</f>
        <v>0.58823529411764708</v>
      </c>
      <c r="C14" s="63">
        <f t="shared" ref="C14:C17" si="0">B14</f>
        <v>0.58823529411764708</v>
      </c>
    </row>
    <row r="15" spans="1:3" x14ac:dyDescent="0.2">
      <c r="A15" t="s">
        <v>84</v>
      </c>
      <c r="B15" s="7">
        <f>FUNNEL!J3</f>
        <v>0.66666666666666663</v>
      </c>
      <c r="C15" s="63">
        <f t="shared" si="0"/>
        <v>0.66666666666666663</v>
      </c>
    </row>
    <row r="16" spans="1:3" x14ac:dyDescent="0.2">
      <c r="A16" t="s">
        <v>85</v>
      </c>
      <c r="B16" s="7">
        <f>FUNNEL!K3</f>
        <v>0.75</v>
      </c>
      <c r="C16" s="63">
        <f t="shared" si="0"/>
        <v>0.75</v>
      </c>
    </row>
    <row r="17" spans="1:3" x14ac:dyDescent="0.2">
      <c r="A17" t="s">
        <v>86</v>
      </c>
      <c r="B17" s="7">
        <f>FUNNEL!N3</f>
        <v>0.66666666666666663</v>
      </c>
      <c r="C17" s="63">
        <f t="shared" si="0"/>
        <v>0.66666666666666663</v>
      </c>
    </row>
    <row r="18" spans="1:3" x14ac:dyDescent="0.2">
      <c r="B18" s="7"/>
    </row>
    <row r="19" spans="1:3" ht="21" x14ac:dyDescent="0.25">
      <c r="A19" s="72" t="s">
        <v>155</v>
      </c>
      <c r="B19" s="72"/>
      <c r="C19" s="72"/>
    </row>
    <row r="20" spans="1:3" ht="17" thickBot="1" x14ac:dyDescent="0.25">
      <c r="A20" s="11"/>
      <c r="B20" s="12" t="s">
        <v>99</v>
      </c>
      <c r="C20" s="11" t="s">
        <v>95</v>
      </c>
    </row>
    <row r="21" spans="1:3" x14ac:dyDescent="0.2">
      <c r="A21" t="s">
        <v>101</v>
      </c>
      <c r="B21">
        <f ca="1">FUNNEL!C4</f>
        <v>500</v>
      </c>
      <c r="C21" s="14">
        <f ca="1">B21</f>
        <v>500</v>
      </c>
    </row>
    <row r="22" spans="1:3" x14ac:dyDescent="0.2">
      <c r="A22" t="s">
        <v>156</v>
      </c>
      <c r="B22">
        <f ca="1">AVERAGE(INDIRECT("BASELINE!O3:O"&amp;META!B1))</f>
        <v>2.5</v>
      </c>
      <c r="C22" s="14">
        <f ca="1">B22</f>
        <v>2.5</v>
      </c>
    </row>
    <row r="23" spans="1:3" ht="17" thickBot="1" x14ac:dyDescent="0.25">
      <c r="A23" s="11"/>
      <c r="B23" s="12"/>
    </row>
    <row r="24" spans="1:3" ht="21" x14ac:dyDescent="0.25">
      <c r="A24" s="56" t="s">
        <v>152</v>
      </c>
      <c r="B24" s="56"/>
    </row>
    <row r="25" spans="1:3" x14ac:dyDescent="0.2">
      <c r="A25" t="s">
        <v>103</v>
      </c>
      <c r="B25" s="15">
        <f ca="1">COUNT(INDIRECT("MODEL!A4:A"&amp;B7))</f>
        <v>0</v>
      </c>
    </row>
  </sheetData>
  <mergeCells count="2">
    <mergeCell ref="A11:C11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5EC0-C8BC-5B4D-9380-142B4F186DC3}">
  <dimension ref="A1:V39"/>
  <sheetViews>
    <sheetView workbookViewId="0">
      <selection activeCell="H20" sqref="H20"/>
    </sheetView>
  </sheetViews>
  <sheetFormatPr baseColWidth="10" defaultRowHeight="16" x14ac:dyDescent="0.2"/>
  <cols>
    <col min="2" max="5" width="12.6640625" customWidth="1"/>
    <col min="6" max="6" width="16.83203125" customWidth="1"/>
    <col min="10" max="10" width="12" customWidth="1"/>
    <col min="11" max="11" width="12.5" customWidth="1"/>
    <col min="15" max="15" width="11.5" customWidth="1"/>
    <col min="16" max="16" width="14.33203125" customWidth="1"/>
    <col min="20" max="20" width="11.6640625" customWidth="1"/>
    <col min="21" max="21" width="12.1640625" customWidth="1"/>
  </cols>
  <sheetData>
    <row r="1" spans="1:22" x14ac:dyDescent="0.2">
      <c r="A1" s="92"/>
    </row>
    <row r="2" spans="1:22" ht="17" thickBot="1" x14ac:dyDescent="0.25">
      <c r="A2" s="11" t="s">
        <v>93</v>
      </c>
      <c r="B2" s="11" t="s">
        <v>87</v>
      </c>
      <c r="C2" s="11" t="s">
        <v>191</v>
      </c>
      <c r="D2" s="11" t="s">
        <v>193</v>
      </c>
      <c r="E2" s="11" t="s">
        <v>192</v>
      </c>
      <c r="F2" s="11" t="s">
        <v>198</v>
      </c>
      <c r="G2" s="11" t="s">
        <v>88</v>
      </c>
      <c r="H2" s="11" t="s">
        <v>194</v>
      </c>
      <c r="I2" s="11" t="s">
        <v>195</v>
      </c>
      <c r="J2" s="11" t="s">
        <v>196</v>
      </c>
      <c r="K2" s="11" t="s">
        <v>197</v>
      </c>
      <c r="L2" s="11" t="s">
        <v>67</v>
      </c>
      <c r="M2" s="11" t="s">
        <v>199</v>
      </c>
      <c r="N2" s="11" t="s">
        <v>200</v>
      </c>
      <c r="O2" s="11" t="s">
        <v>201</v>
      </c>
      <c r="P2" s="11" t="s">
        <v>202</v>
      </c>
      <c r="Q2" s="11" t="s">
        <v>203</v>
      </c>
      <c r="R2" s="11" t="s">
        <v>204</v>
      </c>
      <c r="S2" s="11" t="s">
        <v>205</v>
      </c>
      <c r="T2" s="11" t="s">
        <v>206</v>
      </c>
      <c r="U2" s="11" t="s">
        <v>207</v>
      </c>
      <c r="V2" s="11" t="s">
        <v>62</v>
      </c>
    </row>
    <row r="3" spans="1:22" x14ac:dyDescent="0.2">
      <c r="A3" s="1" t="s">
        <v>94</v>
      </c>
    </row>
    <row r="4" spans="1:22" x14ac:dyDescent="0.2">
      <c r="A4" s="9">
        <f>INPUTS!B2</f>
        <v>43549</v>
      </c>
      <c r="B4">
        <f ca="1">INPUTS!$C$21</f>
        <v>500</v>
      </c>
      <c r="C4" s="90">
        <f ca="1">B4*INPUTS!$C$13</f>
        <v>25.5</v>
      </c>
      <c r="D4" s="90">
        <f ca="1">_xlfn.FLOOR.MATH(C4)</f>
        <v>25</v>
      </c>
      <c r="E4" s="91">
        <f ca="1">C4-D4</f>
        <v>0.5</v>
      </c>
      <c r="F4" s="2">
        <f ca="1">IF(E4&gt;=1, _xlfn.FLOOR.MATH(E4), 0)</f>
        <v>0</v>
      </c>
      <c r="G4" s="2">
        <f ca="1">D4+F4</f>
        <v>25</v>
      </c>
      <c r="H4">
        <f ca="1">INPUTS!$C$14*G4</f>
        <v>14.705882352941178</v>
      </c>
      <c r="I4">
        <f ca="1">_xlfn.FLOOR.MATH(H4)</f>
        <v>14</v>
      </c>
      <c r="J4">
        <f ca="1">H4-I4</f>
        <v>0.70588235294117752</v>
      </c>
      <c r="K4" s="2">
        <f ca="1">IF(J4&gt;=1, _xlfn.FLOOR.MATH(J4), 0)</f>
        <v>0</v>
      </c>
      <c r="L4">
        <f ca="1">I4+K4</f>
        <v>14</v>
      </c>
      <c r="M4">
        <f ca="1">L4*INPUTS!$C$14</f>
        <v>8.2352941176470598</v>
      </c>
      <c r="N4">
        <f ca="1">_xlfn.FLOOR.MATH(M4)</f>
        <v>8</v>
      </c>
      <c r="O4">
        <f ca="1">M4-N4</f>
        <v>0.23529411764705976</v>
      </c>
      <c r="P4">
        <f ca="1">IF(O4&gt;=1, _xlfn.FLOOR.MATH(O4), 0)</f>
        <v>0</v>
      </c>
      <c r="Q4">
        <f ca="1">N4+P4</f>
        <v>8</v>
      </c>
      <c r="R4">
        <f ca="1">Q4*INPUTS!$C$16</f>
        <v>6</v>
      </c>
      <c r="S4">
        <f ca="1">_xlfn.FLOOR.MATH(R4)</f>
        <v>6</v>
      </c>
      <c r="T4">
        <f ca="1">R4-S4</f>
        <v>0</v>
      </c>
      <c r="U4">
        <f t="shared" ref="U4:U38" ca="1" si="0">IF(T4&gt;=1, _xlfn.FLOOR.MATH(T4), 0)</f>
        <v>0</v>
      </c>
      <c r="V4">
        <f ca="1">S4+U4</f>
        <v>6</v>
      </c>
    </row>
    <row r="5" spans="1:22" x14ac:dyDescent="0.2">
      <c r="A5" s="9">
        <f>A4+7</f>
        <v>43556</v>
      </c>
      <c r="B5">
        <f ca="1">INPUTS!$C$21</f>
        <v>500</v>
      </c>
      <c r="C5" s="90">
        <f ca="1">B5*INPUTS!$C$13</f>
        <v>25.5</v>
      </c>
      <c r="D5" s="90">
        <f t="shared" ref="D5:D38" ca="1" si="1">_xlfn.FLOOR.MATH(C5)</f>
        <v>25</v>
      </c>
      <c r="E5" s="91">
        <f ca="1">(C5-D5)+(E4-F4)</f>
        <v>1</v>
      </c>
      <c r="F5" s="2">
        <f t="shared" ref="F5:F38" ca="1" si="2">IF(E5&gt;=1, _xlfn.FLOOR.MATH(E5), 0)</f>
        <v>1</v>
      </c>
      <c r="G5" s="2">
        <f t="shared" ref="G5:G38" ca="1" si="3">D5+F5</f>
        <v>26</v>
      </c>
      <c r="H5">
        <f ca="1">INPUTS!$C$14*G5</f>
        <v>15.294117647058824</v>
      </c>
      <c r="I5">
        <f t="shared" ref="I5:I38" ca="1" si="4">_xlfn.FLOOR.MATH(H5)</f>
        <v>15</v>
      </c>
      <c r="J5" s="95">
        <f ca="1">(H5-I5)+(J4-K4)</f>
        <v>1.0000000000000018</v>
      </c>
      <c r="K5" s="2">
        <f t="shared" ref="K5:K38" ca="1" si="5">IF(J5&gt;=1, _xlfn.FLOOR.MATH(J5), 0)</f>
        <v>1</v>
      </c>
      <c r="L5">
        <f t="shared" ref="L5:L38" ca="1" si="6">I5+K5</f>
        <v>16</v>
      </c>
      <c r="M5">
        <f ca="1">L5*INPUTS!$C$14</f>
        <v>9.4117647058823533</v>
      </c>
      <c r="N5">
        <f t="shared" ref="N5:N38" ca="1" si="7">_xlfn.FLOOR.MATH(M5)</f>
        <v>9</v>
      </c>
      <c r="O5">
        <f ca="1">(M5-N5)+(O4-P4)</f>
        <v>0.64705882352941302</v>
      </c>
      <c r="P5">
        <f t="shared" ref="P5:P38" ca="1" si="8">IF(O5&gt;=1, _xlfn.FLOOR.MATH(O5), 0)</f>
        <v>0</v>
      </c>
      <c r="Q5">
        <f t="shared" ref="Q5:Q38" ca="1" si="9">N5+P5</f>
        <v>9</v>
      </c>
      <c r="R5">
        <f ca="1">Q5*INPUTS!$C$16</f>
        <v>6.75</v>
      </c>
      <c r="S5">
        <f t="shared" ref="S5:S38" ca="1" si="10">_xlfn.FLOOR.MATH(R5)</f>
        <v>6</v>
      </c>
      <c r="T5">
        <f ca="1">(R5-S5)+(T4-U4)</f>
        <v>0.75</v>
      </c>
      <c r="U5">
        <f t="shared" ca="1" si="0"/>
        <v>0</v>
      </c>
      <c r="V5">
        <f t="shared" ref="V5:V38" ca="1" si="11">S5+U5</f>
        <v>6</v>
      </c>
    </row>
    <row r="6" spans="1:22" x14ac:dyDescent="0.2">
      <c r="A6" s="9">
        <f t="shared" ref="A5:A11" si="12">A5+7</f>
        <v>43563</v>
      </c>
      <c r="B6">
        <f ca="1">INPUTS!$C$21</f>
        <v>500</v>
      </c>
      <c r="C6" s="90">
        <f ca="1">B6*INPUTS!$C$13</f>
        <v>25.5</v>
      </c>
      <c r="D6" s="90">
        <f t="shared" ca="1" si="1"/>
        <v>25</v>
      </c>
      <c r="E6" s="91">
        <f t="shared" ref="E6:E38" ca="1" si="13">(C6-D6)+(E5-F5)</f>
        <v>0.5</v>
      </c>
      <c r="F6" s="2">
        <f t="shared" ca="1" si="2"/>
        <v>0</v>
      </c>
      <c r="G6" s="2">
        <f t="shared" ca="1" si="3"/>
        <v>25</v>
      </c>
      <c r="H6">
        <f ca="1">INPUTS!$C$14*G6</f>
        <v>14.705882352941178</v>
      </c>
      <c r="I6">
        <f t="shared" ca="1" si="4"/>
        <v>14</v>
      </c>
      <c r="J6" s="95">
        <f t="shared" ref="J6:J38" ca="1" si="14">(H6-I6)+(J5-K5)</f>
        <v>0.70588235294117929</v>
      </c>
      <c r="K6" s="2">
        <f t="shared" ca="1" si="5"/>
        <v>0</v>
      </c>
      <c r="L6">
        <f t="shared" ca="1" si="6"/>
        <v>14</v>
      </c>
      <c r="M6">
        <f ca="1">L6*INPUTS!$C$14</f>
        <v>8.2352941176470598</v>
      </c>
      <c r="N6">
        <f t="shared" ca="1" si="7"/>
        <v>8</v>
      </c>
      <c r="O6">
        <f t="shared" ref="O6:O38" ca="1" si="15">(M6-N6)+(O5-P5)</f>
        <v>0.88235294117647278</v>
      </c>
      <c r="P6">
        <f t="shared" ca="1" si="8"/>
        <v>0</v>
      </c>
      <c r="Q6">
        <f t="shared" ca="1" si="9"/>
        <v>8</v>
      </c>
      <c r="R6">
        <f ca="1">Q6*INPUTS!$C$16</f>
        <v>6</v>
      </c>
      <c r="S6">
        <f t="shared" ca="1" si="10"/>
        <v>6</v>
      </c>
      <c r="T6">
        <f t="shared" ref="T6:T38" ca="1" si="16">(R6-S6)+(T5-U5)</f>
        <v>0.75</v>
      </c>
      <c r="U6">
        <f t="shared" ca="1" si="0"/>
        <v>0</v>
      </c>
      <c r="V6">
        <f t="shared" ca="1" si="11"/>
        <v>6</v>
      </c>
    </row>
    <row r="7" spans="1:22" x14ac:dyDescent="0.2">
      <c r="A7" s="9">
        <f t="shared" si="12"/>
        <v>43570</v>
      </c>
      <c r="B7">
        <f ca="1">INPUTS!$C$21</f>
        <v>500</v>
      </c>
      <c r="C7" s="90">
        <f ca="1">B7*INPUTS!$C$13</f>
        <v>25.5</v>
      </c>
      <c r="D7" s="90">
        <f t="shared" ca="1" si="1"/>
        <v>25</v>
      </c>
      <c r="E7" s="91">
        <f t="shared" ca="1" si="13"/>
        <v>1</v>
      </c>
      <c r="F7" s="2">
        <f t="shared" ca="1" si="2"/>
        <v>1</v>
      </c>
      <c r="G7" s="2">
        <f t="shared" ca="1" si="3"/>
        <v>26</v>
      </c>
      <c r="H7">
        <f ca="1">INPUTS!$C$14*G7</f>
        <v>15.294117647058824</v>
      </c>
      <c r="I7">
        <f t="shared" ca="1" si="4"/>
        <v>15</v>
      </c>
      <c r="J7" s="95">
        <f t="shared" ca="1" si="14"/>
        <v>1.0000000000000036</v>
      </c>
      <c r="K7" s="2">
        <f t="shared" ca="1" si="5"/>
        <v>1</v>
      </c>
      <c r="L7">
        <f t="shared" ca="1" si="6"/>
        <v>16</v>
      </c>
      <c r="M7">
        <f ca="1">L7*INPUTS!$C$14</f>
        <v>9.4117647058823533</v>
      </c>
      <c r="N7">
        <f t="shared" ca="1" si="7"/>
        <v>9</v>
      </c>
      <c r="O7">
        <f t="shared" ca="1" si="15"/>
        <v>1.294117647058826</v>
      </c>
      <c r="P7">
        <f t="shared" ca="1" si="8"/>
        <v>1</v>
      </c>
      <c r="Q7">
        <f t="shared" ca="1" si="9"/>
        <v>10</v>
      </c>
      <c r="R7">
        <f ca="1">Q7*INPUTS!$C$16</f>
        <v>7.5</v>
      </c>
      <c r="S7">
        <f t="shared" ca="1" si="10"/>
        <v>7</v>
      </c>
      <c r="T7">
        <f t="shared" ca="1" si="16"/>
        <v>1.25</v>
      </c>
      <c r="U7">
        <f t="shared" ca="1" si="0"/>
        <v>1</v>
      </c>
      <c r="V7">
        <f t="shared" ca="1" si="11"/>
        <v>8</v>
      </c>
    </row>
    <row r="8" spans="1:22" x14ac:dyDescent="0.2">
      <c r="A8" s="9">
        <f t="shared" si="12"/>
        <v>43577</v>
      </c>
      <c r="B8">
        <f ca="1">INPUTS!$C$21</f>
        <v>500</v>
      </c>
      <c r="C8" s="90">
        <f ca="1">B8*INPUTS!$C$13</f>
        <v>25.5</v>
      </c>
      <c r="D8" s="90">
        <f t="shared" ca="1" si="1"/>
        <v>25</v>
      </c>
      <c r="E8" s="91">
        <f t="shared" ca="1" si="13"/>
        <v>0.5</v>
      </c>
      <c r="F8" s="2">
        <f t="shared" ca="1" si="2"/>
        <v>0</v>
      </c>
      <c r="G8" s="2">
        <f t="shared" ca="1" si="3"/>
        <v>25</v>
      </c>
      <c r="H8">
        <f ca="1">INPUTS!$C$14*G8</f>
        <v>14.705882352941178</v>
      </c>
      <c r="I8">
        <f t="shared" ca="1" si="4"/>
        <v>14</v>
      </c>
      <c r="J8" s="95">
        <f t="shared" ca="1" si="14"/>
        <v>0.70588235294118107</v>
      </c>
      <c r="K8" s="2">
        <f t="shared" ca="1" si="5"/>
        <v>0</v>
      </c>
      <c r="L8">
        <f t="shared" ca="1" si="6"/>
        <v>14</v>
      </c>
      <c r="M8">
        <f ca="1">L8*INPUTS!$C$14</f>
        <v>8.2352941176470598</v>
      </c>
      <c r="N8">
        <f t="shared" ca="1" si="7"/>
        <v>8</v>
      </c>
      <c r="O8">
        <f t="shared" ca="1" si="15"/>
        <v>0.5294117647058858</v>
      </c>
      <c r="P8">
        <f t="shared" ca="1" si="8"/>
        <v>0</v>
      </c>
      <c r="Q8">
        <f t="shared" ca="1" si="9"/>
        <v>8</v>
      </c>
      <c r="R8">
        <f ca="1">Q8*INPUTS!$C$16</f>
        <v>6</v>
      </c>
      <c r="S8">
        <f t="shared" ca="1" si="10"/>
        <v>6</v>
      </c>
      <c r="T8">
        <f t="shared" ca="1" si="16"/>
        <v>0.25</v>
      </c>
      <c r="U8">
        <f t="shared" ca="1" si="0"/>
        <v>0</v>
      </c>
      <c r="V8">
        <f t="shared" ca="1" si="11"/>
        <v>6</v>
      </c>
    </row>
    <row r="9" spans="1:22" x14ac:dyDescent="0.2">
      <c r="A9" s="9">
        <f t="shared" si="12"/>
        <v>43584</v>
      </c>
      <c r="B9">
        <f ca="1">INPUTS!$C$21</f>
        <v>500</v>
      </c>
      <c r="C9" s="90">
        <f ca="1">B9*INPUTS!$C$13</f>
        <v>25.5</v>
      </c>
      <c r="D9" s="90">
        <f t="shared" ca="1" si="1"/>
        <v>25</v>
      </c>
      <c r="E9" s="91">
        <f t="shared" ca="1" si="13"/>
        <v>1</v>
      </c>
      <c r="F9" s="2">
        <f t="shared" ca="1" si="2"/>
        <v>1</v>
      </c>
      <c r="G9" s="2">
        <f t="shared" ca="1" si="3"/>
        <v>26</v>
      </c>
      <c r="H9">
        <f ca="1">INPUTS!$C$14*G9</f>
        <v>15.294117647058824</v>
      </c>
      <c r="I9">
        <f t="shared" ca="1" si="4"/>
        <v>15</v>
      </c>
      <c r="J9" s="95">
        <f t="shared" ca="1" si="14"/>
        <v>1.0000000000000053</v>
      </c>
      <c r="K9" s="2">
        <f t="shared" ca="1" si="5"/>
        <v>1</v>
      </c>
      <c r="L9">
        <f t="shared" ca="1" si="6"/>
        <v>16</v>
      </c>
      <c r="M9">
        <f ca="1">L9*INPUTS!$C$14</f>
        <v>9.4117647058823533</v>
      </c>
      <c r="N9">
        <f t="shared" ca="1" si="7"/>
        <v>9</v>
      </c>
      <c r="O9">
        <f t="shared" ca="1" si="15"/>
        <v>0.94117647058823906</v>
      </c>
      <c r="P9">
        <f t="shared" ca="1" si="8"/>
        <v>0</v>
      </c>
      <c r="Q9">
        <f t="shared" ca="1" si="9"/>
        <v>9</v>
      </c>
      <c r="R9">
        <f ca="1">Q9*INPUTS!$C$16</f>
        <v>6.75</v>
      </c>
      <c r="S9">
        <f t="shared" ca="1" si="10"/>
        <v>6</v>
      </c>
      <c r="T9">
        <f t="shared" ca="1" si="16"/>
        <v>1</v>
      </c>
      <c r="U9">
        <f t="shared" ca="1" si="0"/>
        <v>1</v>
      </c>
      <c r="V9">
        <f t="shared" ca="1" si="11"/>
        <v>7</v>
      </c>
    </row>
    <row r="10" spans="1:22" x14ac:dyDescent="0.2">
      <c r="A10" s="9">
        <f t="shared" si="12"/>
        <v>43591</v>
      </c>
      <c r="B10">
        <f ca="1">INPUTS!$C$21</f>
        <v>500</v>
      </c>
      <c r="C10" s="90">
        <f ca="1">B10*INPUTS!$C$13</f>
        <v>25.5</v>
      </c>
      <c r="D10" s="90">
        <f t="shared" ca="1" si="1"/>
        <v>25</v>
      </c>
      <c r="E10" s="91">
        <f t="shared" ca="1" si="13"/>
        <v>0.5</v>
      </c>
      <c r="F10" s="2">
        <f t="shared" ca="1" si="2"/>
        <v>0</v>
      </c>
      <c r="G10" s="2">
        <f t="shared" ca="1" si="3"/>
        <v>25</v>
      </c>
      <c r="H10">
        <f ca="1">INPUTS!$C$14*G10</f>
        <v>14.705882352941178</v>
      </c>
      <c r="I10">
        <f t="shared" ca="1" si="4"/>
        <v>14</v>
      </c>
      <c r="J10" s="95">
        <f t="shared" ca="1" si="14"/>
        <v>0.70588235294118284</v>
      </c>
      <c r="K10" s="2">
        <f t="shared" ca="1" si="5"/>
        <v>0</v>
      </c>
      <c r="L10">
        <f t="shared" ca="1" si="6"/>
        <v>14</v>
      </c>
      <c r="M10">
        <f ca="1">L10*INPUTS!$C$14</f>
        <v>8.2352941176470598</v>
      </c>
      <c r="N10">
        <f t="shared" ca="1" si="7"/>
        <v>8</v>
      </c>
      <c r="O10">
        <f t="shared" ca="1" si="15"/>
        <v>1.1764705882352988</v>
      </c>
      <c r="P10">
        <f t="shared" ca="1" si="8"/>
        <v>1</v>
      </c>
      <c r="Q10">
        <f t="shared" ca="1" si="9"/>
        <v>9</v>
      </c>
      <c r="R10">
        <f ca="1">Q10*INPUTS!$C$16</f>
        <v>6.75</v>
      </c>
      <c r="S10">
        <f t="shared" ca="1" si="10"/>
        <v>6</v>
      </c>
      <c r="T10">
        <f t="shared" ca="1" si="16"/>
        <v>0.75</v>
      </c>
      <c r="U10">
        <f ca="1">IF(T10&gt;=1, _xlfn.FLOOR.MATH(T10), 0)</f>
        <v>0</v>
      </c>
      <c r="V10">
        <f t="shared" ca="1" si="11"/>
        <v>6</v>
      </c>
    </row>
    <row r="11" spans="1:22" x14ac:dyDescent="0.2">
      <c r="A11" s="9">
        <f t="shared" si="12"/>
        <v>43598</v>
      </c>
      <c r="B11">
        <f ca="1">INPUTS!$C$21</f>
        <v>500</v>
      </c>
      <c r="C11" s="90">
        <f ca="1">B11*INPUTS!$C$13</f>
        <v>25.5</v>
      </c>
      <c r="D11" s="90">
        <f t="shared" ca="1" si="1"/>
        <v>25</v>
      </c>
      <c r="E11" s="91">
        <f t="shared" ca="1" si="13"/>
        <v>1</v>
      </c>
      <c r="F11" s="2">
        <f t="shared" ca="1" si="2"/>
        <v>1</v>
      </c>
      <c r="G11" s="2">
        <f t="shared" ca="1" si="3"/>
        <v>26</v>
      </c>
      <c r="H11">
        <f ca="1">INPUTS!$C$14*G11</f>
        <v>15.294117647058824</v>
      </c>
      <c r="I11">
        <f t="shared" ca="1" si="4"/>
        <v>15</v>
      </c>
      <c r="J11" s="95">
        <f t="shared" ca="1" si="14"/>
        <v>1.0000000000000071</v>
      </c>
      <c r="K11" s="2">
        <f t="shared" ca="1" si="5"/>
        <v>1</v>
      </c>
      <c r="L11">
        <f t="shared" ca="1" si="6"/>
        <v>16</v>
      </c>
      <c r="M11">
        <f ca="1">L11*INPUTS!$C$14</f>
        <v>9.4117647058823533</v>
      </c>
      <c r="N11">
        <f t="shared" ca="1" si="7"/>
        <v>9</v>
      </c>
      <c r="O11">
        <f t="shared" ca="1" si="15"/>
        <v>0.58823529411765207</v>
      </c>
      <c r="P11">
        <f t="shared" ca="1" si="8"/>
        <v>0</v>
      </c>
      <c r="Q11">
        <f t="shared" ca="1" si="9"/>
        <v>9</v>
      </c>
      <c r="R11">
        <f ca="1">Q11*INPUTS!$C$16</f>
        <v>6.75</v>
      </c>
      <c r="S11">
        <f t="shared" ca="1" si="10"/>
        <v>6</v>
      </c>
      <c r="T11">
        <f t="shared" ca="1" si="16"/>
        <v>1.5</v>
      </c>
      <c r="U11">
        <f t="shared" ca="1" si="0"/>
        <v>1</v>
      </c>
      <c r="V11">
        <f t="shared" ca="1" si="11"/>
        <v>7</v>
      </c>
    </row>
    <row r="12" spans="1:22" x14ac:dyDescent="0.2">
      <c r="A12" s="9">
        <f>A11+7</f>
        <v>43605</v>
      </c>
      <c r="B12">
        <f ca="1">INPUTS!$C$21</f>
        <v>500</v>
      </c>
      <c r="C12" s="90">
        <f ca="1">B12*INPUTS!$C$13</f>
        <v>25.5</v>
      </c>
      <c r="D12" s="90">
        <f t="shared" ca="1" si="1"/>
        <v>25</v>
      </c>
      <c r="E12" s="91">
        <f t="shared" ca="1" si="13"/>
        <v>0.5</v>
      </c>
      <c r="F12" s="2">
        <f t="shared" ca="1" si="2"/>
        <v>0</v>
      </c>
      <c r="G12" s="2">
        <f t="shared" ca="1" si="3"/>
        <v>25</v>
      </c>
      <c r="H12">
        <f ca="1">INPUTS!$C$14*G12</f>
        <v>14.705882352941178</v>
      </c>
      <c r="I12">
        <f t="shared" ca="1" si="4"/>
        <v>14</v>
      </c>
      <c r="J12" s="95">
        <f t="shared" ca="1" si="14"/>
        <v>0.70588235294118462</v>
      </c>
      <c r="K12" s="2">
        <f t="shared" ca="1" si="5"/>
        <v>0</v>
      </c>
      <c r="L12">
        <f t="shared" ca="1" si="6"/>
        <v>14</v>
      </c>
      <c r="M12">
        <f ca="1">L12*INPUTS!$C$14</f>
        <v>8.2352941176470598</v>
      </c>
      <c r="N12">
        <f t="shared" ca="1" si="7"/>
        <v>8</v>
      </c>
      <c r="O12">
        <f t="shared" ca="1" si="15"/>
        <v>0.82352941176471184</v>
      </c>
      <c r="P12">
        <f t="shared" ca="1" si="8"/>
        <v>0</v>
      </c>
      <c r="Q12">
        <f t="shared" ca="1" si="9"/>
        <v>8</v>
      </c>
      <c r="R12">
        <f ca="1">Q12*INPUTS!$C$16</f>
        <v>6</v>
      </c>
      <c r="S12">
        <f t="shared" ca="1" si="10"/>
        <v>6</v>
      </c>
      <c r="T12">
        <f t="shared" ca="1" si="16"/>
        <v>0.5</v>
      </c>
      <c r="U12">
        <f t="shared" ca="1" si="0"/>
        <v>0</v>
      </c>
      <c r="V12">
        <f t="shared" ca="1" si="11"/>
        <v>6</v>
      </c>
    </row>
    <row r="13" spans="1:22" x14ac:dyDescent="0.2">
      <c r="A13" s="9">
        <f>A12+7</f>
        <v>43612</v>
      </c>
      <c r="B13">
        <f ca="1">INPUTS!$C$21</f>
        <v>500</v>
      </c>
      <c r="C13" s="90">
        <f ca="1">B13*INPUTS!$C$13</f>
        <v>25.5</v>
      </c>
      <c r="D13" s="90">
        <f t="shared" ca="1" si="1"/>
        <v>25</v>
      </c>
      <c r="E13" s="91">
        <f t="shared" ca="1" si="13"/>
        <v>1</v>
      </c>
      <c r="F13" s="2">
        <f t="shared" ca="1" si="2"/>
        <v>1</v>
      </c>
      <c r="G13" s="2">
        <f t="shared" ca="1" si="3"/>
        <v>26</v>
      </c>
      <c r="H13">
        <f ca="1">INPUTS!$C$14*G13</f>
        <v>15.294117647058824</v>
      </c>
      <c r="I13">
        <f t="shared" ca="1" si="4"/>
        <v>15</v>
      </c>
      <c r="J13" s="95">
        <f t="shared" ca="1" si="14"/>
        <v>1.0000000000000089</v>
      </c>
      <c r="K13" s="2">
        <f t="shared" ca="1" si="5"/>
        <v>1</v>
      </c>
      <c r="L13">
        <f t="shared" ca="1" si="6"/>
        <v>16</v>
      </c>
      <c r="M13">
        <f ca="1">L13*INPUTS!$C$14</f>
        <v>9.4117647058823533</v>
      </c>
      <c r="N13">
        <f t="shared" ca="1" si="7"/>
        <v>9</v>
      </c>
      <c r="O13">
        <f t="shared" ca="1" si="15"/>
        <v>1.2352941176470651</v>
      </c>
      <c r="P13">
        <f t="shared" ca="1" si="8"/>
        <v>1</v>
      </c>
      <c r="Q13">
        <f t="shared" ca="1" si="9"/>
        <v>10</v>
      </c>
      <c r="R13">
        <f ca="1">Q13*INPUTS!$C$16</f>
        <v>7.5</v>
      </c>
      <c r="S13">
        <f t="shared" ca="1" si="10"/>
        <v>7</v>
      </c>
      <c r="T13">
        <f t="shared" ca="1" si="16"/>
        <v>1</v>
      </c>
      <c r="U13">
        <f t="shared" ca="1" si="0"/>
        <v>1</v>
      </c>
      <c r="V13">
        <f t="shared" ca="1" si="11"/>
        <v>8</v>
      </c>
    </row>
    <row r="14" spans="1:22" x14ac:dyDescent="0.2">
      <c r="A14" s="9">
        <f t="shared" ref="A13:A18" si="17">A13+7</f>
        <v>43619</v>
      </c>
      <c r="B14">
        <f ca="1">INPUTS!$C$21</f>
        <v>500</v>
      </c>
      <c r="C14" s="90">
        <f ca="1">B14*INPUTS!$C$13</f>
        <v>25.5</v>
      </c>
      <c r="D14" s="90">
        <f t="shared" ca="1" si="1"/>
        <v>25</v>
      </c>
      <c r="E14" s="91">
        <f t="shared" ca="1" si="13"/>
        <v>0.5</v>
      </c>
      <c r="F14" s="2">
        <f t="shared" ca="1" si="2"/>
        <v>0</v>
      </c>
      <c r="G14" s="2">
        <f t="shared" ca="1" si="3"/>
        <v>25</v>
      </c>
      <c r="H14">
        <f ca="1">INPUTS!$C$14*G14</f>
        <v>14.705882352941178</v>
      </c>
      <c r="I14">
        <f t="shared" ca="1" si="4"/>
        <v>14</v>
      </c>
      <c r="J14" s="95">
        <f t="shared" ca="1" si="14"/>
        <v>0.7058823529411864</v>
      </c>
      <c r="K14" s="2">
        <f t="shared" ca="1" si="5"/>
        <v>0</v>
      </c>
      <c r="L14">
        <f t="shared" ca="1" si="6"/>
        <v>14</v>
      </c>
      <c r="M14">
        <f ca="1">L14*INPUTS!$C$14</f>
        <v>8.2352941176470598</v>
      </c>
      <c r="N14">
        <f t="shared" ca="1" si="7"/>
        <v>8</v>
      </c>
      <c r="O14">
        <f t="shared" ca="1" si="15"/>
        <v>0.47058823529412486</v>
      </c>
      <c r="P14">
        <f t="shared" ca="1" si="8"/>
        <v>0</v>
      </c>
      <c r="Q14">
        <f t="shared" ca="1" si="9"/>
        <v>8</v>
      </c>
      <c r="R14">
        <f ca="1">Q14*INPUTS!$C$16</f>
        <v>6</v>
      </c>
      <c r="S14">
        <f t="shared" ca="1" si="10"/>
        <v>6</v>
      </c>
      <c r="T14">
        <f t="shared" ca="1" si="16"/>
        <v>0</v>
      </c>
      <c r="U14">
        <f t="shared" ca="1" si="0"/>
        <v>0</v>
      </c>
      <c r="V14">
        <f t="shared" ca="1" si="11"/>
        <v>6</v>
      </c>
    </row>
    <row r="15" spans="1:22" x14ac:dyDescent="0.2">
      <c r="A15" s="9">
        <f t="shared" si="17"/>
        <v>43626</v>
      </c>
      <c r="B15">
        <f ca="1">INPUTS!$C$21</f>
        <v>500</v>
      </c>
      <c r="C15" s="90">
        <f ca="1">B15*INPUTS!$C$13</f>
        <v>25.5</v>
      </c>
      <c r="D15" s="90">
        <f t="shared" ca="1" si="1"/>
        <v>25</v>
      </c>
      <c r="E15" s="91">
        <f t="shared" ca="1" si="13"/>
        <v>1</v>
      </c>
      <c r="F15" s="2">
        <f t="shared" ca="1" si="2"/>
        <v>1</v>
      </c>
      <c r="G15" s="2">
        <f t="shared" ca="1" si="3"/>
        <v>26</v>
      </c>
      <c r="H15">
        <f ca="1">INPUTS!$C$14*G15</f>
        <v>15.294117647058824</v>
      </c>
      <c r="I15">
        <f t="shared" ca="1" si="4"/>
        <v>15</v>
      </c>
      <c r="J15" s="95">
        <f t="shared" ca="1" si="14"/>
        <v>1.0000000000000107</v>
      </c>
      <c r="K15" s="2">
        <f t="shared" ca="1" si="5"/>
        <v>1</v>
      </c>
      <c r="L15">
        <f t="shared" ca="1" si="6"/>
        <v>16</v>
      </c>
      <c r="M15">
        <f ca="1">L15*INPUTS!$C$14</f>
        <v>9.4117647058823533</v>
      </c>
      <c r="N15">
        <f t="shared" ca="1" si="7"/>
        <v>9</v>
      </c>
      <c r="O15">
        <f t="shared" ca="1" si="15"/>
        <v>0.88235294117647811</v>
      </c>
      <c r="P15">
        <f t="shared" ca="1" si="8"/>
        <v>0</v>
      </c>
      <c r="Q15">
        <f t="shared" ca="1" si="9"/>
        <v>9</v>
      </c>
      <c r="R15">
        <f ca="1">Q15*INPUTS!$C$16</f>
        <v>6.75</v>
      </c>
      <c r="S15">
        <f t="shared" ca="1" si="10"/>
        <v>6</v>
      </c>
      <c r="T15">
        <f t="shared" ca="1" si="16"/>
        <v>0.75</v>
      </c>
      <c r="U15">
        <f t="shared" ca="1" si="0"/>
        <v>0</v>
      </c>
      <c r="V15">
        <f t="shared" ca="1" si="11"/>
        <v>6</v>
      </c>
    </row>
    <row r="16" spans="1:22" x14ac:dyDescent="0.2">
      <c r="A16" s="9">
        <f t="shared" si="17"/>
        <v>43633</v>
      </c>
      <c r="B16">
        <f ca="1">INPUTS!$C$21</f>
        <v>500</v>
      </c>
      <c r="C16" s="90">
        <f ca="1">B16*INPUTS!$C$13</f>
        <v>25.5</v>
      </c>
      <c r="D16" s="90">
        <f t="shared" ca="1" si="1"/>
        <v>25</v>
      </c>
      <c r="E16" s="91">
        <f t="shared" ca="1" si="13"/>
        <v>0.5</v>
      </c>
      <c r="F16" s="2">
        <f t="shared" ca="1" si="2"/>
        <v>0</v>
      </c>
      <c r="G16" s="2">
        <f t="shared" ca="1" si="3"/>
        <v>25</v>
      </c>
      <c r="H16">
        <f ca="1">INPUTS!$C$14*G16</f>
        <v>14.705882352941178</v>
      </c>
      <c r="I16">
        <f t="shared" ca="1" si="4"/>
        <v>14</v>
      </c>
      <c r="J16" s="95">
        <f t="shared" ca="1" si="14"/>
        <v>0.70588235294118817</v>
      </c>
      <c r="K16" s="2">
        <f t="shared" ca="1" si="5"/>
        <v>0</v>
      </c>
      <c r="L16">
        <f t="shared" ca="1" si="6"/>
        <v>14</v>
      </c>
      <c r="M16">
        <f ca="1">L16*INPUTS!$C$14</f>
        <v>8.2352941176470598</v>
      </c>
      <c r="N16">
        <f t="shared" ca="1" si="7"/>
        <v>8</v>
      </c>
      <c r="O16">
        <f t="shared" ca="1" si="15"/>
        <v>1.1176470588235379</v>
      </c>
      <c r="P16">
        <f t="shared" ca="1" si="8"/>
        <v>1</v>
      </c>
      <c r="Q16">
        <f t="shared" ca="1" si="9"/>
        <v>9</v>
      </c>
      <c r="R16">
        <f ca="1">Q16*INPUTS!$C$16</f>
        <v>6.75</v>
      </c>
      <c r="S16">
        <f t="shared" ca="1" si="10"/>
        <v>6</v>
      </c>
      <c r="T16">
        <f t="shared" ca="1" si="16"/>
        <v>1.5</v>
      </c>
      <c r="U16">
        <f t="shared" ca="1" si="0"/>
        <v>1</v>
      </c>
      <c r="V16">
        <f t="shared" ca="1" si="11"/>
        <v>7</v>
      </c>
    </row>
    <row r="17" spans="1:22" x14ac:dyDescent="0.2">
      <c r="A17" s="9">
        <f t="shared" si="17"/>
        <v>43640</v>
      </c>
      <c r="B17">
        <f ca="1">INPUTS!$C$21</f>
        <v>500</v>
      </c>
      <c r="C17" s="90">
        <f ca="1">B17*INPUTS!$C$13</f>
        <v>25.5</v>
      </c>
      <c r="D17" s="90">
        <f t="shared" ca="1" si="1"/>
        <v>25</v>
      </c>
      <c r="E17" s="91">
        <f t="shared" ca="1" si="13"/>
        <v>1</v>
      </c>
      <c r="F17" s="2">
        <f t="shared" ca="1" si="2"/>
        <v>1</v>
      </c>
      <c r="G17" s="2">
        <f t="shared" ca="1" si="3"/>
        <v>26</v>
      </c>
      <c r="H17">
        <f ca="1">INPUTS!$C$14*G17</f>
        <v>15.294117647058824</v>
      </c>
      <c r="I17">
        <f t="shared" ca="1" si="4"/>
        <v>15</v>
      </c>
      <c r="J17" s="95">
        <f t="shared" ca="1" si="14"/>
        <v>1.0000000000000124</v>
      </c>
      <c r="K17" s="2">
        <f t="shared" ca="1" si="5"/>
        <v>1</v>
      </c>
      <c r="L17">
        <f t="shared" ca="1" si="6"/>
        <v>16</v>
      </c>
      <c r="M17">
        <f ca="1">L17*INPUTS!$C$14</f>
        <v>9.4117647058823533</v>
      </c>
      <c r="N17">
        <f t="shared" ca="1" si="7"/>
        <v>9</v>
      </c>
      <c r="O17">
        <f t="shared" ca="1" si="15"/>
        <v>0.52941176470589113</v>
      </c>
      <c r="P17">
        <f t="shared" ca="1" si="8"/>
        <v>0</v>
      </c>
      <c r="Q17">
        <f t="shared" ca="1" si="9"/>
        <v>9</v>
      </c>
      <c r="R17">
        <f ca="1">Q17*INPUTS!$C$16</f>
        <v>6.75</v>
      </c>
      <c r="S17">
        <f t="shared" ca="1" si="10"/>
        <v>6</v>
      </c>
      <c r="T17">
        <f t="shared" ca="1" si="16"/>
        <v>1.25</v>
      </c>
      <c r="U17">
        <f t="shared" ca="1" si="0"/>
        <v>1</v>
      </c>
      <c r="V17">
        <f t="shared" ca="1" si="11"/>
        <v>7</v>
      </c>
    </row>
    <row r="18" spans="1:22" x14ac:dyDescent="0.2">
      <c r="A18" s="9">
        <f t="shared" si="17"/>
        <v>43647</v>
      </c>
      <c r="B18">
        <f ca="1">INPUTS!$C$21</f>
        <v>500</v>
      </c>
      <c r="C18" s="90">
        <f ca="1">B18*INPUTS!$C$13</f>
        <v>25.5</v>
      </c>
      <c r="D18" s="90">
        <f t="shared" ca="1" si="1"/>
        <v>25</v>
      </c>
      <c r="E18" s="91">
        <f t="shared" ca="1" si="13"/>
        <v>0.5</v>
      </c>
      <c r="F18" s="2">
        <f t="shared" ca="1" si="2"/>
        <v>0</v>
      </c>
      <c r="G18" s="2">
        <f t="shared" ca="1" si="3"/>
        <v>25</v>
      </c>
      <c r="H18">
        <f ca="1">INPUTS!$C$14*G18</f>
        <v>14.705882352941178</v>
      </c>
      <c r="I18">
        <f t="shared" ca="1" si="4"/>
        <v>14</v>
      </c>
      <c r="J18" s="95">
        <f t="shared" ca="1" si="14"/>
        <v>0.70588235294118995</v>
      </c>
      <c r="K18" s="2">
        <f t="shared" ca="1" si="5"/>
        <v>0</v>
      </c>
      <c r="L18">
        <f t="shared" ca="1" si="6"/>
        <v>14</v>
      </c>
      <c r="M18">
        <f ca="1">L18*INPUTS!$C$14</f>
        <v>8.2352941176470598</v>
      </c>
      <c r="N18">
        <f t="shared" ca="1" si="7"/>
        <v>8</v>
      </c>
      <c r="O18">
        <f t="shared" ca="1" si="15"/>
        <v>0.76470588235295089</v>
      </c>
      <c r="P18">
        <f t="shared" ca="1" si="8"/>
        <v>0</v>
      </c>
      <c r="Q18">
        <f t="shared" ca="1" si="9"/>
        <v>8</v>
      </c>
      <c r="R18">
        <f ca="1">Q18*INPUTS!$C$16</f>
        <v>6</v>
      </c>
      <c r="S18">
        <f t="shared" ca="1" si="10"/>
        <v>6</v>
      </c>
      <c r="T18">
        <f t="shared" ca="1" si="16"/>
        <v>0.25</v>
      </c>
      <c r="U18">
        <f t="shared" ca="1" si="0"/>
        <v>0</v>
      </c>
      <c r="V18">
        <f t="shared" ca="1" si="11"/>
        <v>6</v>
      </c>
    </row>
    <row r="19" spans="1:22" x14ac:dyDescent="0.2">
      <c r="A19" s="9">
        <f>A18+7</f>
        <v>43654</v>
      </c>
      <c r="B19">
        <f ca="1">INPUTS!$C$21</f>
        <v>500</v>
      </c>
      <c r="C19" s="90">
        <f ca="1">B19*INPUTS!$C$13</f>
        <v>25.5</v>
      </c>
      <c r="D19" s="90">
        <f t="shared" ca="1" si="1"/>
        <v>25</v>
      </c>
      <c r="E19" s="91">
        <f t="shared" ca="1" si="13"/>
        <v>1</v>
      </c>
      <c r="F19" s="2">
        <f t="shared" ca="1" si="2"/>
        <v>1</v>
      </c>
      <c r="G19" s="2">
        <f t="shared" ca="1" si="3"/>
        <v>26</v>
      </c>
      <c r="H19">
        <f ca="1">INPUTS!$C$14*G19</f>
        <v>15.294117647058824</v>
      </c>
      <c r="I19">
        <f t="shared" ca="1" si="4"/>
        <v>15</v>
      </c>
      <c r="J19" s="95">
        <f t="shared" ca="1" si="14"/>
        <v>1.0000000000000142</v>
      </c>
      <c r="K19" s="2">
        <f t="shared" ca="1" si="5"/>
        <v>1</v>
      </c>
      <c r="L19">
        <f t="shared" ca="1" si="6"/>
        <v>16</v>
      </c>
      <c r="M19">
        <f ca="1">L19*INPUTS!$C$14</f>
        <v>9.4117647058823533</v>
      </c>
      <c r="N19">
        <f t="shared" ca="1" si="7"/>
        <v>9</v>
      </c>
      <c r="O19">
        <f t="shared" ca="1" si="15"/>
        <v>1.1764705882353041</v>
      </c>
      <c r="P19">
        <f t="shared" ca="1" si="8"/>
        <v>1</v>
      </c>
      <c r="Q19">
        <f t="shared" ca="1" si="9"/>
        <v>10</v>
      </c>
      <c r="R19">
        <f ca="1">Q19*INPUTS!$C$16</f>
        <v>7.5</v>
      </c>
      <c r="S19">
        <f t="shared" ca="1" si="10"/>
        <v>7</v>
      </c>
      <c r="T19">
        <f t="shared" ca="1" si="16"/>
        <v>0.75</v>
      </c>
      <c r="U19">
        <f t="shared" ca="1" si="0"/>
        <v>0</v>
      </c>
      <c r="V19">
        <f t="shared" ca="1" si="11"/>
        <v>7</v>
      </c>
    </row>
    <row r="20" spans="1:22" x14ac:dyDescent="0.2">
      <c r="A20" s="9">
        <f t="shared" ref="A19:A38" si="18">A19+7</f>
        <v>43661</v>
      </c>
      <c r="B20">
        <f ca="1">INPUTS!$C$21</f>
        <v>500</v>
      </c>
      <c r="C20" s="90">
        <f ca="1">B20*INPUTS!$C$13</f>
        <v>25.5</v>
      </c>
      <c r="D20" s="90">
        <f t="shared" ca="1" si="1"/>
        <v>25</v>
      </c>
      <c r="E20" s="91">
        <f t="shared" ca="1" si="13"/>
        <v>0.5</v>
      </c>
      <c r="F20" s="2">
        <f t="shared" ca="1" si="2"/>
        <v>0</v>
      </c>
      <c r="G20" s="2">
        <f t="shared" ca="1" si="3"/>
        <v>25</v>
      </c>
      <c r="H20">
        <f ca="1">INPUTS!$C$14*G20</f>
        <v>14.705882352941178</v>
      </c>
      <c r="I20">
        <f t="shared" ca="1" si="4"/>
        <v>14</v>
      </c>
      <c r="J20" s="95">
        <f t="shared" ca="1" si="14"/>
        <v>0.70588235294119173</v>
      </c>
      <c r="K20" s="2">
        <f t="shared" ca="1" si="5"/>
        <v>0</v>
      </c>
      <c r="L20">
        <f t="shared" ca="1" si="6"/>
        <v>14</v>
      </c>
      <c r="M20">
        <f ca="1">L20*INPUTS!$C$14</f>
        <v>8.2352941176470598</v>
      </c>
      <c r="N20">
        <f t="shared" ca="1" si="7"/>
        <v>8</v>
      </c>
      <c r="O20">
        <f t="shared" ca="1" si="15"/>
        <v>0.41176470588236391</v>
      </c>
      <c r="P20">
        <f t="shared" ca="1" si="8"/>
        <v>0</v>
      </c>
      <c r="Q20">
        <f t="shared" ca="1" si="9"/>
        <v>8</v>
      </c>
      <c r="R20">
        <f ca="1">Q20*INPUTS!$C$16</f>
        <v>6</v>
      </c>
      <c r="S20">
        <f t="shared" ca="1" si="10"/>
        <v>6</v>
      </c>
      <c r="T20">
        <f t="shared" ca="1" si="16"/>
        <v>0.75</v>
      </c>
      <c r="U20">
        <f t="shared" ca="1" si="0"/>
        <v>0</v>
      </c>
      <c r="V20">
        <f t="shared" ca="1" si="11"/>
        <v>6</v>
      </c>
    </row>
    <row r="21" spans="1:22" x14ac:dyDescent="0.2">
      <c r="A21" s="9">
        <f t="shared" si="18"/>
        <v>43668</v>
      </c>
      <c r="B21">
        <f ca="1">INPUTS!$C$21</f>
        <v>500</v>
      </c>
      <c r="C21" s="90">
        <f ca="1">B21*INPUTS!$C$13</f>
        <v>25.5</v>
      </c>
      <c r="D21" s="90">
        <f t="shared" ca="1" si="1"/>
        <v>25</v>
      </c>
      <c r="E21" s="91">
        <f t="shared" ca="1" si="13"/>
        <v>1</v>
      </c>
      <c r="F21" s="2">
        <f t="shared" ca="1" si="2"/>
        <v>1</v>
      </c>
      <c r="G21" s="2">
        <f t="shared" ca="1" si="3"/>
        <v>26</v>
      </c>
      <c r="H21">
        <f ca="1">INPUTS!$C$14*G21</f>
        <v>15.294117647058824</v>
      </c>
      <c r="I21">
        <f t="shared" ca="1" si="4"/>
        <v>15</v>
      </c>
      <c r="J21" s="95">
        <f t="shared" ca="1" si="14"/>
        <v>1.000000000000016</v>
      </c>
      <c r="K21" s="2">
        <f t="shared" ca="1" si="5"/>
        <v>1</v>
      </c>
      <c r="L21">
        <f t="shared" ca="1" si="6"/>
        <v>16</v>
      </c>
      <c r="M21">
        <f ca="1">L21*INPUTS!$C$14</f>
        <v>9.4117647058823533</v>
      </c>
      <c r="N21">
        <f t="shared" ca="1" si="7"/>
        <v>9</v>
      </c>
      <c r="O21">
        <f t="shared" ca="1" si="15"/>
        <v>0.82352941176471717</v>
      </c>
      <c r="P21">
        <f t="shared" ca="1" si="8"/>
        <v>0</v>
      </c>
      <c r="Q21">
        <f t="shared" ca="1" si="9"/>
        <v>9</v>
      </c>
      <c r="R21">
        <f ca="1">Q21*INPUTS!$C$16</f>
        <v>6.75</v>
      </c>
      <c r="S21">
        <f t="shared" ca="1" si="10"/>
        <v>6</v>
      </c>
      <c r="T21">
        <f t="shared" ca="1" si="16"/>
        <v>1.5</v>
      </c>
      <c r="U21">
        <f t="shared" ca="1" si="0"/>
        <v>1</v>
      </c>
      <c r="V21">
        <f t="shared" ca="1" si="11"/>
        <v>7</v>
      </c>
    </row>
    <row r="22" spans="1:22" x14ac:dyDescent="0.2">
      <c r="A22" s="9">
        <f t="shared" si="18"/>
        <v>43675</v>
      </c>
      <c r="B22">
        <f ca="1">INPUTS!$C$21</f>
        <v>500</v>
      </c>
      <c r="C22" s="90">
        <f ca="1">B22*INPUTS!$C$13</f>
        <v>25.5</v>
      </c>
      <c r="D22" s="90">
        <f t="shared" ca="1" si="1"/>
        <v>25</v>
      </c>
      <c r="E22" s="91">
        <f t="shared" ca="1" si="13"/>
        <v>0.5</v>
      </c>
      <c r="F22" s="2">
        <f t="shared" ca="1" si="2"/>
        <v>0</v>
      </c>
      <c r="G22" s="2">
        <f t="shared" ca="1" si="3"/>
        <v>25</v>
      </c>
      <c r="H22">
        <f ca="1">INPUTS!$C$14*G22</f>
        <v>14.705882352941178</v>
      </c>
      <c r="I22">
        <f t="shared" ca="1" si="4"/>
        <v>14</v>
      </c>
      <c r="J22" s="95">
        <f t="shared" ca="1" si="14"/>
        <v>0.7058823529411935</v>
      </c>
      <c r="K22" s="2">
        <f t="shared" ca="1" si="5"/>
        <v>0</v>
      </c>
      <c r="L22">
        <f t="shared" ca="1" si="6"/>
        <v>14</v>
      </c>
      <c r="M22">
        <f ca="1">L22*INPUTS!$C$14</f>
        <v>8.2352941176470598</v>
      </c>
      <c r="N22">
        <f t="shared" ca="1" si="7"/>
        <v>8</v>
      </c>
      <c r="O22">
        <f t="shared" ca="1" si="15"/>
        <v>1.0588235294117769</v>
      </c>
      <c r="P22">
        <f t="shared" ca="1" si="8"/>
        <v>1</v>
      </c>
      <c r="Q22">
        <f t="shared" ca="1" si="9"/>
        <v>9</v>
      </c>
      <c r="R22">
        <f ca="1">Q22*INPUTS!$C$16</f>
        <v>6.75</v>
      </c>
      <c r="S22">
        <f t="shared" ca="1" si="10"/>
        <v>6</v>
      </c>
      <c r="T22">
        <f t="shared" ca="1" si="16"/>
        <v>1.25</v>
      </c>
      <c r="U22">
        <f t="shared" ca="1" si="0"/>
        <v>1</v>
      </c>
      <c r="V22">
        <f t="shared" ca="1" si="11"/>
        <v>7</v>
      </c>
    </row>
    <row r="23" spans="1:22" x14ac:dyDescent="0.2">
      <c r="A23" s="9">
        <f t="shared" si="18"/>
        <v>43682</v>
      </c>
      <c r="B23">
        <f ca="1">INPUTS!$C$21</f>
        <v>500</v>
      </c>
      <c r="C23" s="90">
        <f ca="1">B23*INPUTS!$C$13</f>
        <v>25.5</v>
      </c>
      <c r="D23" s="90">
        <f t="shared" ca="1" si="1"/>
        <v>25</v>
      </c>
      <c r="E23" s="91">
        <f t="shared" ca="1" si="13"/>
        <v>1</v>
      </c>
      <c r="F23" s="2">
        <f t="shared" ca="1" si="2"/>
        <v>1</v>
      </c>
      <c r="G23" s="2">
        <f t="shared" ca="1" si="3"/>
        <v>26</v>
      </c>
      <c r="H23">
        <f ca="1">INPUTS!$C$14*G23</f>
        <v>15.294117647058824</v>
      </c>
      <c r="I23">
        <f t="shared" ca="1" si="4"/>
        <v>15</v>
      </c>
      <c r="J23" s="95">
        <f t="shared" ca="1" si="14"/>
        <v>1.0000000000000178</v>
      </c>
      <c r="K23" s="2">
        <f t="shared" ca="1" si="5"/>
        <v>1</v>
      </c>
      <c r="L23">
        <f t="shared" ca="1" si="6"/>
        <v>16</v>
      </c>
      <c r="M23">
        <f ca="1">L23*INPUTS!$C$14</f>
        <v>9.4117647058823533</v>
      </c>
      <c r="N23">
        <f t="shared" ca="1" si="7"/>
        <v>9</v>
      </c>
      <c r="O23">
        <f t="shared" ca="1" si="15"/>
        <v>0.47058823529413019</v>
      </c>
      <c r="P23">
        <f t="shared" ca="1" si="8"/>
        <v>0</v>
      </c>
      <c r="Q23">
        <f t="shared" ca="1" si="9"/>
        <v>9</v>
      </c>
      <c r="R23">
        <f ca="1">Q23*INPUTS!$C$16</f>
        <v>6.75</v>
      </c>
      <c r="S23">
        <f t="shared" ca="1" si="10"/>
        <v>6</v>
      </c>
      <c r="T23">
        <f t="shared" ca="1" si="16"/>
        <v>1</v>
      </c>
      <c r="U23">
        <f t="shared" ca="1" si="0"/>
        <v>1</v>
      </c>
      <c r="V23">
        <f t="shared" ca="1" si="11"/>
        <v>7</v>
      </c>
    </row>
    <row r="24" spans="1:22" x14ac:dyDescent="0.2">
      <c r="A24" s="9">
        <f t="shared" si="18"/>
        <v>43689</v>
      </c>
      <c r="B24">
        <f ca="1">INPUTS!$C$21</f>
        <v>500</v>
      </c>
      <c r="C24" s="90">
        <f ca="1">B24*INPUTS!$C$13</f>
        <v>25.5</v>
      </c>
      <c r="D24" s="90">
        <f t="shared" ca="1" si="1"/>
        <v>25</v>
      </c>
      <c r="E24" s="91">
        <f t="shared" ca="1" si="13"/>
        <v>0.5</v>
      </c>
      <c r="F24" s="2">
        <f t="shared" ca="1" si="2"/>
        <v>0</v>
      </c>
      <c r="G24" s="2">
        <f t="shared" ca="1" si="3"/>
        <v>25</v>
      </c>
      <c r="H24">
        <f ca="1">INPUTS!$C$14*G24</f>
        <v>14.705882352941178</v>
      </c>
      <c r="I24">
        <f t="shared" ca="1" si="4"/>
        <v>14</v>
      </c>
      <c r="J24" s="95">
        <f t="shared" ca="1" si="14"/>
        <v>0.70588235294119528</v>
      </c>
      <c r="K24" s="2">
        <f t="shared" ca="1" si="5"/>
        <v>0</v>
      </c>
      <c r="L24">
        <f t="shared" ca="1" si="6"/>
        <v>14</v>
      </c>
      <c r="M24">
        <f ca="1">L24*INPUTS!$C$14</f>
        <v>8.2352941176470598</v>
      </c>
      <c r="N24">
        <f t="shared" ca="1" si="7"/>
        <v>8</v>
      </c>
      <c r="O24">
        <f t="shared" ca="1" si="15"/>
        <v>0.70588235294118995</v>
      </c>
      <c r="P24">
        <f t="shared" ca="1" si="8"/>
        <v>0</v>
      </c>
      <c r="Q24">
        <f t="shared" ca="1" si="9"/>
        <v>8</v>
      </c>
      <c r="R24">
        <f ca="1">Q24*INPUTS!$C$16</f>
        <v>6</v>
      </c>
      <c r="S24">
        <f t="shared" ca="1" si="10"/>
        <v>6</v>
      </c>
      <c r="T24">
        <f t="shared" ca="1" si="16"/>
        <v>0</v>
      </c>
      <c r="U24">
        <f t="shared" ca="1" si="0"/>
        <v>0</v>
      </c>
      <c r="V24">
        <f t="shared" ca="1" si="11"/>
        <v>6</v>
      </c>
    </row>
    <row r="25" spans="1:22" x14ac:dyDescent="0.2">
      <c r="A25" s="9">
        <f t="shared" si="18"/>
        <v>43696</v>
      </c>
      <c r="B25">
        <f ca="1">INPUTS!$C$21</f>
        <v>500</v>
      </c>
      <c r="C25" s="90">
        <f ca="1">B25*INPUTS!$C$13</f>
        <v>25.5</v>
      </c>
      <c r="D25" s="90">
        <f t="shared" ca="1" si="1"/>
        <v>25</v>
      </c>
      <c r="E25" s="91">
        <f t="shared" ca="1" si="13"/>
        <v>1</v>
      </c>
      <c r="F25" s="2">
        <f t="shared" ca="1" si="2"/>
        <v>1</v>
      </c>
      <c r="G25" s="2">
        <f t="shared" ca="1" si="3"/>
        <v>26</v>
      </c>
      <c r="H25">
        <f ca="1">INPUTS!$C$14*G25</f>
        <v>15.294117647058824</v>
      </c>
      <c r="I25">
        <f t="shared" ca="1" si="4"/>
        <v>15</v>
      </c>
      <c r="J25" s="95">
        <f t="shared" ca="1" si="14"/>
        <v>1.0000000000000195</v>
      </c>
      <c r="K25" s="2">
        <f t="shared" ca="1" si="5"/>
        <v>1</v>
      </c>
      <c r="L25">
        <f t="shared" ca="1" si="6"/>
        <v>16</v>
      </c>
      <c r="M25">
        <f ca="1">L25*INPUTS!$C$14</f>
        <v>9.4117647058823533</v>
      </c>
      <c r="N25">
        <f t="shared" ca="1" si="7"/>
        <v>9</v>
      </c>
      <c r="O25">
        <f t="shared" ca="1" si="15"/>
        <v>1.1176470588235432</v>
      </c>
      <c r="P25">
        <f t="shared" ca="1" si="8"/>
        <v>1</v>
      </c>
      <c r="Q25">
        <f t="shared" ca="1" si="9"/>
        <v>10</v>
      </c>
      <c r="R25">
        <f ca="1">Q25*INPUTS!$C$16</f>
        <v>7.5</v>
      </c>
      <c r="S25">
        <f t="shared" ca="1" si="10"/>
        <v>7</v>
      </c>
      <c r="T25">
        <f t="shared" ca="1" si="16"/>
        <v>0.5</v>
      </c>
      <c r="U25">
        <f t="shared" ca="1" si="0"/>
        <v>0</v>
      </c>
      <c r="V25">
        <f t="shared" ca="1" si="11"/>
        <v>7</v>
      </c>
    </row>
    <row r="26" spans="1:22" x14ac:dyDescent="0.2">
      <c r="A26" s="9">
        <f t="shared" si="18"/>
        <v>43703</v>
      </c>
      <c r="B26">
        <f ca="1">INPUTS!$C$21</f>
        <v>500</v>
      </c>
      <c r="C26" s="90">
        <f ca="1">B26*INPUTS!$C$13</f>
        <v>25.5</v>
      </c>
      <c r="D26" s="90">
        <f t="shared" ca="1" si="1"/>
        <v>25</v>
      </c>
      <c r="E26" s="91">
        <f t="shared" ca="1" si="13"/>
        <v>0.5</v>
      </c>
      <c r="F26" s="2">
        <f t="shared" ca="1" si="2"/>
        <v>0</v>
      </c>
      <c r="G26" s="2">
        <f t="shared" ca="1" si="3"/>
        <v>25</v>
      </c>
      <c r="H26">
        <f ca="1">INPUTS!$C$14*G26</f>
        <v>14.705882352941178</v>
      </c>
      <c r="I26">
        <f t="shared" ca="1" si="4"/>
        <v>14</v>
      </c>
      <c r="J26" s="95">
        <f t="shared" ca="1" si="14"/>
        <v>0.70588235294119706</v>
      </c>
      <c r="K26" s="2">
        <f t="shared" ca="1" si="5"/>
        <v>0</v>
      </c>
      <c r="L26">
        <f t="shared" ca="1" si="6"/>
        <v>14</v>
      </c>
      <c r="M26">
        <f ca="1">L26*INPUTS!$C$14</f>
        <v>8.2352941176470598</v>
      </c>
      <c r="N26">
        <f t="shared" ca="1" si="7"/>
        <v>8</v>
      </c>
      <c r="O26">
        <f t="shared" ca="1" si="15"/>
        <v>0.35294117647060297</v>
      </c>
      <c r="P26">
        <f t="shared" ca="1" si="8"/>
        <v>0</v>
      </c>
      <c r="Q26">
        <f t="shared" ca="1" si="9"/>
        <v>8</v>
      </c>
      <c r="R26">
        <f ca="1">Q26*INPUTS!$C$16</f>
        <v>6</v>
      </c>
      <c r="S26">
        <f t="shared" ca="1" si="10"/>
        <v>6</v>
      </c>
      <c r="T26">
        <f t="shared" ca="1" si="16"/>
        <v>0.5</v>
      </c>
      <c r="U26">
        <f t="shared" ca="1" si="0"/>
        <v>0</v>
      </c>
      <c r="V26">
        <f t="shared" ca="1" si="11"/>
        <v>6</v>
      </c>
    </row>
    <row r="27" spans="1:22" x14ac:dyDescent="0.2">
      <c r="A27" s="9">
        <f t="shared" si="18"/>
        <v>43710</v>
      </c>
      <c r="B27">
        <f ca="1">INPUTS!$C$21</f>
        <v>500</v>
      </c>
      <c r="C27" s="90">
        <f ca="1">B27*INPUTS!$C$13</f>
        <v>25.5</v>
      </c>
      <c r="D27" s="90">
        <f t="shared" ca="1" si="1"/>
        <v>25</v>
      </c>
      <c r="E27" s="91">
        <f t="shared" ca="1" si="13"/>
        <v>1</v>
      </c>
      <c r="F27" s="2">
        <f t="shared" ca="1" si="2"/>
        <v>1</v>
      </c>
      <c r="G27" s="2">
        <f t="shared" ca="1" si="3"/>
        <v>26</v>
      </c>
      <c r="H27">
        <f ca="1">INPUTS!$C$14*G27</f>
        <v>15.294117647058824</v>
      </c>
      <c r="I27">
        <f t="shared" ca="1" si="4"/>
        <v>15</v>
      </c>
      <c r="J27" s="95">
        <f t="shared" ca="1" si="14"/>
        <v>1.0000000000000213</v>
      </c>
      <c r="K27" s="2">
        <f t="shared" ca="1" si="5"/>
        <v>1</v>
      </c>
      <c r="L27">
        <f t="shared" ca="1" si="6"/>
        <v>16</v>
      </c>
      <c r="M27">
        <f ca="1">L27*INPUTS!$C$14</f>
        <v>9.4117647058823533</v>
      </c>
      <c r="N27">
        <f t="shared" ca="1" si="7"/>
        <v>9</v>
      </c>
      <c r="O27">
        <f t="shared" ca="1" si="15"/>
        <v>0.76470588235295622</v>
      </c>
      <c r="P27">
        <f t="shared" ca="1" si="8"/>
        <v>0</v>
      </c>
      <c r="Q27">
        <f t="shared" ca="1" si="9"/>
        <v>9</v>
      </c>
      <c r="R27">
        <f ca="1">Q27*INPUTS!$C$16</f>
        <v>6.75</v>
      </c>
      <c r="S27">
        <f t="shared" ca="1" si="10"/>
        <v>6</v>
      </c>
      <c r="T27">
        <f t="shared" ca="1" si="16"/>
        <v>1.25</v>
      </c>
      <c r="U27">
        <f t="shared" ca="1" si="0"/>
        <v>1</v>
      </c>
      <c r="V27">
        <f t="shared" ca="1" si="11"/>
        <v>7</v>
      </c>
    </row>
    <row r="28" spans="1:22" x14ac:dyDescent="0.2">
      <c r="A28" s="9">
        <f t="shared" si="18"/>
        <v>43717</v>
      </c>
      <c r="B28">
        <f ca="1">INPUTS!$C$21</f>
        <v>500</v>
      </c>
      <c r="C28" s="90">
        <f ca="1">B28*INPUTS!$C$13</f>
        <v>25.5</v>
      </c>
      <c r="D28" s="90">
        <f t="shared" ca="1" si="1"/>
        <v>25</v>
      </c>
      <c r="E28" s="91">
        <f t="shared" ca="1" si="13"/>
        <v>0.5</v>
      </c>
      <c r="F28" s="2">
        <f t="shared" ca="1" si="2"/>
        <v>0</v>
      </c>
      <c r="G28" s="2">
        <f t="shared" ca="1" si="3"/>
        <v>25</v>
      </c>
      <c r="H28">
        <f ca="1">INPUTS!$C$14*G28</f>
        <v>14.705882352941178</v>
      </c>
      <c r="I28">
        <f t="shared" ca="1" si="4"/>
        <v>14</v>
      </c>
      <c r="J28" s="95">
        <f t="shared" ca="1" si="14"/>
        <v>0.70588235294119883</v>
      </c>
      <c r="K28" s="2">
        <f t="shared" ca="1" si="5"/>
        <v>0</v>
      </c>
      <c r="L28">
        <f t="shared" ca="1" si="6"/>
        <v>14</v>
      </c>
      <c r="M28">
        <f ca="1">L28*INPUTS!$C$14</f>
        <v>8.2352941176470598</v>
      </c>
      <c r="N28">
        <f t="shared" ca="1" si="7"/>
        <v>8</v>
      </c>
      <c r="O28" s="93">
        <f t="shared" ca="1" si="15"/>
        <v>1.000000000000016</v>
      </c>
      <c r="P28">
        <f t="shared" ca="1" si="8"/>
        <v>1</v>
      </c>
      <c r="Q28">
        <f t="shared" ca="1" si="9"/>
        <v>9</v>
      </c>
      <c r="R28">
        <f ca="1">Q28*INPUTS!$C$16</f>
        <v>6.75</v>
      </c>
      <c r="S28">
        <f t="shared" ca="1" si="10"/>
        <v>6</v>
      </c>
      <c r="T28">
        <f t="shared" ca="1" si="16"/>
        <v>1</v>
      </c>
      <c r="U28">
        <f t="shared" ca="1" si="0"/>
        <v>1</v>
      </c>
      <c r="V28">
        <f t="shared" ca="1" si="11"/>
        <v>7</v>
      </c>
    </row>
    <row r="29" spans="1:22" x14ac:dyDescent="0.2">
      <c r="A29" s="9">
        <f t="shared" si="18"/>
        <v>43724</v>
      </c>
      <c r="B29">
        <f ca="1">INPUTS!$C$21</f>
        <v>500</v>
      </c>
      <c r="C29" s="90">
        <f ca="1">B29*INPUTS!$C$13</f>
        <v>25.5</v>
      </c>
      <c r="D29" s="90">
        <f t="shared" ca="1" si="1"/>
        <v>25</v>
      </c>
      <c r="E29" s="91">
        <f t="shared" ca="1" si="13"/>
        <v>1</v>
      </c>
      <c r="F29" s="2">
        <f t="shared" ca="1" si="2"/>
        <v>1</v>
      </c>
      <c r="G29" s="2">
        <f t="shared" ca="1" si="3"/>
        <v>26</v>
      </c>
      <c r="H29">
        <f ca="1">INPUTS!$C$14*G29</f>
        <v>15.294117647058824</v>
      </c>
      <c r="I29">
        <f t="shared" ca="1" si="4"/>
        <v>15</v>
      </c>
      <c r="J29" s="95">
        <f t="shared" ca="1" si="14"/>
        <v>1.0000000000000231</v>
      </c>
      <c r="K29" s="2">
        <f t="shared" ca="1" si="5"/>
        <v>1</v>
      </c>
      <c r="L29">
        <f t="shared" ca="1" si="6"/>
        <v>16</v>
      </c>
      <c r="M29">
        <f ca="1">L29*INPUTS!$C$14</f>
        <v>9.4117647058823533</v>
      </c>
      <c r="N29">
        <f t="shared" ca="1" si="7"/>
        <v>9</v>
      </c>
      <c r="O29">
        <f t="shared" ca="1" si="15"/>
        <v>0.41176470588236924</v>
      </c>
      <c r="P29">
        <f t="shared" ca="1" si="8"/>
        <v>0</v>
      </c>
      <c r="Q29">
        <f t="shared" ca="1" si="9"/>
        <v>9</v>
      </c>
      <c r="R29">
        <f ca="1">Q29*INPUTS!$C$16</f>
        <v>6.75</v>
      </c>
      <c r="S29">
        <f t="shared" ca="1" si="10"/>
        <v>6</v>
      </c>
      <c r="T29">
        <f t="shared" ca="1" si="16"/>
        <v>0.75</v>
      </c>
      <c r="U29">
        <f t="shared" ca="1" si="0"/>
        <v>0</v>
      </c>
      <c r="V29">
        <f t="shared" ca="1" si="11"/>
        <v>6</v>
      </c>
    </row>
    <row r="30" spans="1:22" x14ac:dyDescent="0.2">
      <c r="A30" s="9">
        <f t="shared" si="18"/>
        <v>43731</v>
      </c>
      <c r="B30">
        <f ca="1">INPUTS!$C$21</f>
        <v>500</v>
      </c>
      <c r="C30" s="90">
        <f ca="1">B30*INPUTS!$C$13</f>
        <v>25.5</v>
      </c>
      <c r="D30" s="90">
        <f t="shared" ca="1" si="1"/>
        <v>25</v>
      </c>
      <c r="E30" s="91">
        <f t="shared" ca="1" si="13"/>
        <v>0.5</v>
      </c>
      <c r="F30" s="2">
        <f t="shared" ca="1" si="2"/>
        <v>0</v>
      </c>
      <c r="G30" s="2">
        <f t="shared" ca="1" si="3"/>
        <v>25</v>
      </c>
      <c r="H30">
        <f ca="1">INPUTS!$C$14*G30</f>
        <v>14.705882352941178</v>
      </c>
      <c r="I30">
        <f t="shared" ca="1" si="4"/>
        <v>14</v>
      </c>
      <c r="J30" s="95">
        <f t="shared" ca="1" si="14"/>
        <v>0.70588235294120061</v>
      </c>
      <c r="K30" s="2">
        <f t="shared" ca="1" si="5"/>
        <v>0</v>
      </c>
      <c r="L30">
        <f t="shared" ca="1" si="6"/>
        <v>14</v>
      </c>
      <c r="M30">
        <f ca="1">L30*INPUTS!$C$14</f>
        <v>8.2352941176470598</v>
      </c>
      <c r="N30">
        <f t="shared" ca="1" si="7"/>
        <v>8</v>
      </c>
      <c r="O30">
        <f t="shared" ca="1" si="15"/>
        <v>0.64705882352942901</v>
      </c>
      <c r="P30">
        <f t="shared" ca="1" si="8"/>
        <v>0</v>
      </c>
      <c r="Q30">
        <f t="shared" ca="1" si="9"/>
        <v>8</v>
      </c>
      <c r="R30">
        <f ca="1">Q30*INPUTS!$C$16</f>
        <v>6</v>
      </c>
      <c r="S30">
        <f t="shared" ca="1" si="10"/>
        <v>6</v>
      </c>
      <c r="T30">
        <f t="shared" ca="1" si="16"/>
        <v>0.75</v>
      </c>
      <c r="U30">
        <f t="shared" ca="1" si="0"/>
        <v>0</v>
      </c>
      <c r="V30">
        <f t="shared" ca="1" si="11"/>
        <v>6</v>
      </c>
    </row>
    <row r="31" spans="1:22" x14ac:dyDescent="0.2">
      <c r="A31" s="9">
        <f t="shared" si="18"/>
        <v>43738</v>
      </c>
      <c r="B31">
        <f ca="1">INPUTS!$C$21</f>
        <v>500</v>
      </c>
      <c r="C31" s="90">
        <f ca="1">B31*INPUTS!$C$13</f>
        <v>25.5</v>
      </c>
      <c r="D31" s="90">
        <f t="shared" ca="1" si="1"/>
        <v>25</v>
      </c>
      <c r="E31" s="91">
        <f t="shared" ca="1" si="13"/>
        <v>1</v>
      </c>
      <c r="F31" s="2">
        <f t="shared" ca="1" si="2"/>
        <v>1</v>
      </c>
      <c r="G31" s="2">
        <f t="shared" ca="1" si="3"/>
        <v>26</v>
      </c>
      <c r="H31">
        <f ca="1">INPUTS!$C$14*G31</f>
        <v>15.294117647058824</v>
      </c>
      <c r="I31">
        <f t="shared" ca="1" si="4"/>
        <v>15</v>
      </c>
      <c r="J31" s="95">
        <f t="shared" ca="1" si="14"/>
        <v>1.0000000000000249</v>
      </c>
      <c r="K31" s="2">
        <f t="shared" ca="1" si="5"/>
        <v>1</v>
      </c>
      <c r="L31">
        <f t="shared" ca="1" si="6"/>
        <v>16</v>
      </c>
      <c r="M31">
        <f ca="1">L31*INPUTS!$C$14</f>
        <v>9.4117647058823533</v>
      </c>
      <c r="N31">
        <f t="shared" ca="1" si="7"/>
        <v>9</v>
      </c>
      <c r="O31">
        <f t="shared" ca="1" si="15"/>
        <v>1.0588235294117823</v>
      </c>
      <c r="P31">
        <f t="shared" ca="1" si="8"/>
        <v>1</v>
      </c>
      <c r="Q31">
        <f t="shared" ca="1" si="9"/>
        <v>10</v>
      </c>
      <c r="R31">
        <f ca="1">Q31*INPUTS!$C$16</f>
        <v>7.5</v>
      </c>
      <c r="S31">
        <f t="shared" ca="1" si="10"/>
        <v>7</v>
      </c>
      <c r="T31">
        <f t="shared" ca="1" si="16"/>
        <v>1.25</v>
      </c>
      <c r="U31">
        <f t="shared" ca="1" si="0"/>
        <v>1</v>
      </c>
      <c r="V31">
        <f t="shared" ca="1" si="11"/>
        <v>8</v>
      </c>
    </row>
    <row r="32" spans="1:22" x14ac:dyDescent="0.2">
      <c r="A32" s="9">
        <f t="shared" si="18"/>
        <v>43745</v>
      </c>
      <c r="B32">
        <f ca="1">INPUTS!$C$21</f>
        <v>500</v>
      </c>
      <c r="C32" s="90">
        <f ca="1">B32*INPUTS!$C$13</f>
        <v>25.5</v>
      </c>
      <c r="D32" s="90">
        <f t="shared" ca="1" si="1"/>
        <v>25</v>
      </c>
      <c r="E32" s="91">
        <f t="shared" ca="1" si="13"/>
        <v>0.5</v>
      </c>
      <c r="F32" s="2">
        <f t="shared" ca="1" si="2"/>
        <v>0</v>
      </c>
      <c r="G32" s="2">
        <f t="shared" ca="1" si="3"/>
        <v>25</v>
      </c>
      <c r="H32">
        <f ca="1">INPUTS!$C$14*G32</f>
        <v>14.705882352941178</v>
      </c>
      <c r="I32">
        <f t="shared" ca="1" si="4"/>
        <v>14</v>
      </c>
      <c r="J32" s="95">
        <f t="shared" ca="1" si="14"/>
        <v>0.70588235294120238</v>
      </c>
      <c r="K32" s="2">
        <f t="shared" ca="1" si="5"/>
        <v>0</v>
      </c>
      <c r="L32">
        <f t="shared" ca="1" si="6"/>
        <v>14</v>
      </c>
      <c r="M32">
        <f ca="1">L32*INPUTS!$C$14</f>
        <v>8.2352941176470598</v>
      </c>
      <c r="N32">
        <f t="shared" ca="1" si="7"/>
        <v>8</v>
      </c>
      <c r="O32">
        <f t="shared" ca="1" si="15"/>
        <v>0.29411764705884202</v>
      </c>
      <c r="P32">
        <f t="shared" ca="1" si="8"/>
        <v>0</v>
      </c>
      <c r="Q32">
        <f t="shared" ca="1" si="9"/>
        <v>8</v>
      </c>
      <c r="R32">
        <f ca="1">Q32*INPUTS!$C$16</f>
        <v>6</v>
      </c>
      <c r="S32">
        <f t="shared" ca="1" si="10"/>
        <v>6</v>
      </c>
      <c r="T32">
        <f t="shared" ca="1" si="16"/>
        <v>0.25</v>
      </c>
      <c r="U32">
        <f t="shared" ca="1" si="0"/>
        <v>0</v>
      </c>
      <c r="V32">
        <f t="shared" ca="1" si="11"/>
        <v>6</v>
      </c>
    </row>
    <row r="33" spans="1:22" x14ac:dyDescent="0.2">
      <c r="A33" s="9">
        <f t="shared" si="18"/>
        <v>43752</v>
      </c>
      <c r="B33">
        <f ca="1">INPUTS!$C$21</f>
        <v>500</v>
      </c>
      <c r="C33" s="90">
        <f ca="1">B33*INPUTS!$C$13</f>
        <v>25.5</v>
      </c>
      <c r="D33" s="90">
        <f t="shared" ca="1" si="1"/>
        <v>25</v>
      </c>
      <c r="E33" s="91">
        <f t="shared" ca="1" si="13"/>
        <v>1</v>
      </c>
      <c r="F33" s="2">
        <f t="shared" ca="1" si="2"/>
        <v>1</v>
      </c>
      <c r="G33" s="2">
        <f t="shared" ca="1" si="3"/>
        <v>26</v>
      </c>
      <c r="H33">
        <f ca="1">INPUTS!$C$14*G33</f>
        <v>15.294117647058824</v>
      </c>
      <c r="I33">
        <f t="shared" ca="1" si="4"/>
        <v>15</v>
      </c>
      <c r="J33" s="95">
        <f t="shared" ca="1" si="14"/>
        <v>1.0000000000000266</v>
      </c>
      <c r="K33" s="2">
        <f t="shared" ca="1" si="5"/>
        <v>1</v>
      </c>
      <c r="L33">
        <f t="shared" ca="1" si="6"/>
        <v>16</v>
      </c>
      <c r="M33">
        <f ca="1">L33*INPUTS!$C$14</f>
        <v>9.4117647058823533</v>
      </c>
      <c r="N33">
        <f t="shared" ca="1" si="7"/>
        <v>9</v>
      </c>
      <c r="O33">
        <f t="shared" ca="1" si="15"/>
        <v>0.70588235294119528</v>
      </c>
      <c r="P33">
        <f t="shared" ca="1" si="8"/>
        <v>0</v>
      </c>
      <c r="Q33">
        <f t="shared" ca="1" si="9"/>
        <v>9</v>
      </c>
      <c r="R33">
        <f ca="1">Q33*INPUTS!$C$16</f>
        <v>6.75</v>
      </c>
      <c r="S33">
        <f t="shared" ca="1" si="10"/>
        <v>6</v>
      </c>
      <c r="T33">
        <f t="shared" ca="1" si="16"/>
        <v>1</v>
      </c>
      <c r="U33">
        <f t="shared" ca="1" si="0"/>
        <v>1</v>
      </c>
      <c r="V33">
        <f t="shared" ca="1" si="11"/>
        <v>7</v>
      </c>
    </row>
    <row r="34" spans="1:22" x14ac:dyDescent="0.2">
      <c r="A34" s="9">
        <f t="shared" si="18"/>
        <v>43759</v>
      </c>
      <c r="B34">
        <f ca="1">INPUTS!$C$21</f>
        <v>500</v>
      </c>
      <c r="C34" s="90">
        <f ca="1">B34*INPUTS!$C$13</f>
        <v>25.5</v>
      </c>
      <c r="D34" s="90">
        <f t="shared" ca="1" si="1"/>
        <v>25</v>
      </c>
      <c r="E34" s="91">
        <f t="shared" ca="1" si="13"/>
        <v>0.5</v>
      </c>
      <c r="F34" s="2">
        <f t="shared" ca="1" si="2"/>
        <v>0</v>
      </c>
      <c r="G34" s="2">
        <f t="shared" ca="1" si="3"/>
        <v>25</v>
      </c>
      <c r="H34">
        <f ca="1">INPUTS!$C$14*G34</f>
        <v>14.705882352941178</v>
      </c>
      <c r="I34">
        <f t="shared" ca="1" si="4"/>
        <v>14</v>
      </c>
      <c r="J34" s="95">
        <f t="shared" ca="1" si="14"/>
        <v>0.70588235294120416</v>
      </c>
      <c r="K34" s="2">
        <f t="shared" ca="1" si="5"/>
        <v>0</v>
      </c>
      <c r="L34">
        <f t="shared" ca="1" si="6"/>
        <v>14</v>
      </c>
      <c r="M34">
        <f ca="1">L34*INPUTS!$C$14</f>
        <v>8.2352941176470598</v>
      </c>
      <c r="N34">
        <f t="shared" ca="1" si="7"/>
        <v>8</v>
      </c>
      <c r="O34">
        <f t="shared" ca="1" si="15"/>
        <v>0.94117647058825504</v>
      </c>
      <c r="P34">
        <f t="shared" ca="1" si="8"/>
        <v>0</v>
      </c>
      <c r="Q34">
        <f t="shared" ca="1" si="9"/>
        <v>8</v>
      </c>
      <c r="R34">
        <f ca="1">Q34*INPUTS!$C$16</f>
        <v>6</v>
      </c>
      <c r="S34">
        <f t="shared" ca="1" si="10"/>
        <v>6</v>
      </c>
      <c r="T34">
        <f t="shared" ca="1" si="16"/>
        <v>0</v>
      </c>
      <c r="U34">
        <f t="shared" ca="1" si="0"/>
        <v>0</v>
      </c>
      <c r="V34">
        <f t="shared" ca="1" si="11"/>
        <v>6</v>
      </c>
    </row>
    <row r="35" spans="1:22" x14ac:dyDescent="0.2">
      <c r="A35" s="9">
        <f t="shared" si="18"/>
        <v>43766</v>
      </c>
      <c r="B35">
        <f ca="1">INPUTS!$C$21</f>
        <v>500</v>
      </c>
      <c r="C35" s="90">
        <f ca="1">B35*INPUTS!$C$13</f>
        <v>25.5</v>
      </c>
      <c r="D35" s="90">
        <f t="shared" ca="1" si="1"/>
        <v>25</v>
      </c>
      <c r="E35" s="91">
        <f t="shared" ca="1" si="13"/>
        <v>1</v>
      </c>
      <c r="F35" s="2">
        <f t="shared" ca="1" si="2"/>
        <v>1</v>
      </c>
      <c r="G35" s="2">
        <f t="shared" ca="1" si="3"/>
        <v>26</v>
      </c>
      <c r="H35">
        <f ca="1">INPUTS!$C$14*G35</f>
        <v>15.294117647058824</v>
      </c>
      <c r="I35">
        <f t="shared" ca="1" si="4"/>
        <v>15</v>
      </c>
      <c r="J35" s="95">
        <f t="shared" ca="1" si="14"/>
        <v>1.0000000000000284</v>
      </c>
      <c r="K35" s="2">
        <f t="shared" ca="1" si="5"/>
        <v>1</v>
      </c>
      <c r="L35">
        <f t="shared" ca="1" si="6"/>
        <v>16</v>
      </c>
      <c r="M35">
        <f ca="1">L35*INPUTS!$C$14</f>
        <v>9.4117647058823533</v>
      </c>
      <c r="N35">
        <f t="shared" ca="1" si="7"/>
        <v>9</v>
      </c>
      <c r="O35">
        <f t="shared" ca="1" si="15"/>
        <v>1.3529411764706083</v>
      </c>
      <c r="P35">
        <f t="shared" ca="1" si="8"/>
        <v>1</v>
      </c>
      <c r="Q35">
        <f t="shared" ca="1" si="9"/>
        <v>10</v>
      </c>
      <c r="R35">
        <f ca="1">Q35*INPUTS!$C$16</f>
        <v>7.5</v>
      </c>
      <c r="S35">
        <f t="shared" ca="1" si="10"/>
        <v>7</v>
      </c>
      <c r="T35">
        <f t="shared" ca="1" si="16"/>
        <v>0.5</v>
      </c>
      <c r="U35">
        <f t="shared" ca="1" si="0"/>
        <v>0</v>
      </c>
      <c r="V35">
        <f t="shared" ca="1" si="11"/>
        <v>7</v>
      </c>
    </row>
    <row r="36" spans="1:22" x14ac:dyDescent="0.2">
      <c r="A36" s="9">
        <f t="shared" si="18"/>
        <v>43773</v>
      </c>
      <c r="B36">
        <f ca="1">INPUTS!$C$21</f>
        <v>500</v>
      </c>
      <c r="C36" s="90">
        <f ca="1">B36*INPUTS!$C$13</f>
        <v>25.5</v>
      </c>
      <c r="D36" s="90">
        <f t="shared" ca="1" si="1"/>
        <v>25</v>
      </c>
      <c r="E36" s="91">
        <f t="shared" ca="1" si="13"/>
        <v>0.5</v>
      </c>
      <c r="F36" s="2">
        <f t="shared" ca="1" si="2"/>
        <v>0</v>
      </c>
      <c r="G36" s="2">
        <f t="shared" ca="1" si="3"/>
        <v>25</v>
      </c>
      <c r="H36">
        <f ca="1">INPUTS!$C$14*G36</f>
        <v>14.705882352941178</v>
      </c>
      <c r="I36">
        <f t="shared" ca="1" si="4"/>
        <v>14</v>
      </c>
      <c r="J36" s="95">
        <f t="shared" ca="1" si="14"/>
        <v>0.70588235294120594</v>
      </c>
      <c r="K36" s="2">
        <f t="shared" ca="1" si="5"/>
        <v>0</v>
      </c>
      <c r="L36">
        <f t="shared" ca="1" si="6"/>
        <v>14</v>
      </c>
      <c r="M36">
        <f ca="1">L36*INPUTS!$C$14</f>
        <v>8.2352941176470598</v>
      </c>
      <c r="N36">
        <f t="shared" ca="1" si="7"/>
        <v>8</v>
      </c>
      <c r="O36">
        <f t="shared" ca="1" si="15"/>
        <v>0.58823529411766806</v>
      </c>
      <c r="P36">
        <f t="shared" ca="1" si="8"/>
        <v>0</v>
      </c>
      <c r="Q36">
        <f t="shared" ca="1" si="9"/>
        <v>8</v>
      </c>
      <c r="R36">
        <f ca="1">Q36*INPUTS!$C$16</f>
        <v>6</v>
      </c>
      <c r="S36">
        <f t="shared" ca="1" si="10"/>
        <v>6</v>
      </c>
      <c r="T36">
        <f t="shared" ca="1" si="16"/>
        <v>0.5</v>
      </c>
      <c r="U36">
        <f t="shared" ca="1" si="0"/>
        <v>0</v>
      </c>
      <c r="V36">
        <f t="shared" ca="1" si="11"/>
        <v>6</v>
      </c>
    </row>
    <row r="37" spans="1:22" x14ac:dyDescent="0.2">
      <c r="A37" s="9">
        <f t="shared" si="18"/>
        <v>43780</v>
      </c>
      <c r="B37">
        <f ca="1">INPUTS!$C$21</f>
        <v>500</v>
      </c>
      <c r="C37" s="90">
        <f ca="1">B37*INPUTS!$C$13</f>
        <v>25.5</v>
      </c>
      <c r="D37" s="90">
        <f t="shared" ca="1" si="1"/>
        <v>25</v>
      </c>
      <c r="E37" s="91">
        <f t="shared" ca="1" si="13"/>
        <v>1</v>
      </c>
      <c r="F37" s="2">
        <f t="shared" ca="1" si="2"/>
        <v>1</v>
      </c>
      <c r="G37" s="2">
        <f t="shared" ca="1" si="3"/>
        <v>26</v>
      </c>
      <c r="H37">
        <f ca="1">INPUTS!$C$14*G37</f>
        <v>15.294117647058824</v>
      </c>
      <c r="I37">
        <f t="shared" ca="1" si="4"/>
        <v>15</v>
      </c>
      <c r="J37" s="95">
        <f t="shared" ca="1" si="14"/>
        <v>1.0000000000000302</v>
      </c>
      <c r="K37" s="2">
        <f t="shared" ca="1" si="5"/>
        <v>1</v>
      </c>
      <c r="L37">
        <f t="shared" ca="1" si="6"/>
        <v>16</v>
      </c>
      <c r="M37">
        <f ca="1">L37*INPUTS!$C$14</f>
        <v>9.4117647058823533</v>
      </c>
      <c r="N37">
        <f t="shared" ca="1" si="7"/>
        <v>9</v>
      </c>
      <c r="O37" s="94">
        <f t="shared" ca="1" si="15"/>
        <v>1.0000000000000213</v>
      </c>
      <c r="P37">
        <f t="shared" ca="1" si="8"/>
        <v>1</v>
      </c>
      <c r="Q37">
        <f t="shared" ca="1" si="9"/>
        <v>10</v>
      </c>
      <c r="R37">
        <f ca="1">Q37*INPUTS!$C$16</f>
        <v>7.5</v>
      </c>
      <c r="S37">
        <f t="shared" ca="1" si="10"/>
        <v>7</v>
      </c>
      <c r="T37">
        <f t="shared" ca="1" si="16"/>
        <v>1</v>
      </c>
      <c r="U37">
        <f t="shared" ca="1" si="0"/>
        <v>1</v>
      </c>
      <c r="V37">
        <f t="shared" ca="1" si="11"/>
        <v>8</v>
      </c>
    </row>
    <row r="38" spans="1:22" x14ac:dyDescent="0.2">
      <c r="A38" s="9">
        <f t="shared" si="18"/>
        <v>43787</v>
      </c>
      <c r="B38">
        <f ca="1">INPUTS!$C$21</f>
        <v>500</v>
      </c>
      <c r="C38" s="90">
        <f ca="1">B38*INPUTS!$C$13</f>
        <v>25.5</v>
      </c>
      <c r="D38" s="90">
        <f t="shared" ca="1" si="1"/>
        <v>25</v>
      </c>
      <c r="E38" s="91">
        <f t="shared" ca="1" si="13"/>
        <v>0.5</v>
      </c>
      <c r="F38" s="2">
        <f t="shared" ca="1" si="2"/>
        <v>0</v>
      </c>
      <c r="G38" s="2">
        <f t="shared" ca="1" si="3"/>
        <v>25</v>
      </c>
      <c r="H38">
        <f ca="1">INPUTS!$C$14*G38</f>
        <v>14.705882352941178</v>
      </c>
      <c r="I38">
        <f t="shared" ca="1" si="4"/>
        <v>14</v>
      </c>
      <c r="J38" s="95">
        <f t="shared" ca="1" si="14"/>
        <v>0.70588235294120771</v>
      </c>
      <c r="K38" s="2">
        <f t="shared" ca="1" si="5"/>
        <v>0</v>
      </c>
      <c r="L38">
        <f t="shared" ca="1" si="6"/>
        <v>14</v>
      </c>
      <c r="M38">
        <f ca="1">L38*INPUTS!$C$14</f>
        <v>8.2352941176470598</v>
      </c>
      <c r="N38">
        <f t="shared" ca="1" si="7"/>
        <v>8</v>
      </c>
      <c r="O38">
        <f t="shared" ca="1" si="15"/>
        <v>0.23529411764708108</v>
      </c>
      <c r="P38">
        <f t="shared" ca="1" si="8"/>
        <v>0</v>
      </c>
      <c r="Q38">
        <f t="shared" ca="1" si="9"/>
        <v>8</v>
      </c>
      <c r="R38">
        <f ca="1">Q38*INPUTS!$C$16</f>
        <v>6</v>
      </c>
      <c r="S38">
        <f t="shared" ca="1" si="10"/>
        <v>6</v>
      </c>
      <c r="T38">
        <f t="shared" ca="1" si="16"/>
        <v>0</v>
      </c>
      <c r="U38">
        <f t="shared" ca="1" si="0"/>
        <v>0</v>
      </c>
      <c r="V38">
        <f t="shared" ca="1" si="11"/>
        <v>6</v>
      </c>
    </row>
    <row r="39" spans="1:22" x14ac:dyDescent="0.2">
      <c r="B39" s="2"/>
      <c r="C39" s="2"/>
      <c r="D39" s="2"/>
      <c r="E39" s="2"/>
      <c r="F3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6A3-96B9-DE41-91DB-F4C9577E214C}">
  <dimension ref="A1:Z39"/>
  <sheetViews>
    <sheetView zoomScale="111" workbookViewId="0">
      <selection activeCell="K7" sqref="K7"/>
    </sheetView>
  </sheetViews>
  <sheetFormatPr baseColWidth="10" defaultRowHeight="16" x14ac:dyDescent="0.2"/>
  <cols>
    <col min="1" max="1" width="10.6640625" customWidth="1"/>
    <col min="3" max="3" width="6.83203125" customWidth="1"/>
    <col min="6" max="6" width="7.5" customWidth="1"/>
    <col min="7" max="7" width="6.6640625" customWidth="1"/>
    <col min="8" max="8" width="9.33203125" customWidth="1"/>
    <col min="9" max="9" width="14.1640625" customWidth="1"/>
    <col min="10" max="10" width="9.83203125" customWidth="1"/>
    <col min="11" max="11" width="14" customWidth="1"/>
    <col min="12" max="12" width="9.5" customWidth="1"/>
    <col min="13" max="13" width="22" customWidth="1"/>
    <col min="14" max="14" width="15.33203125" customWidth="1"/>
    <col min="16" max="16" width="14.5" customWidth="1"/>
    <col min="17" max="18" width="16" customWidth="1"/>
    <col min="19" max="19" width="19.83203125" customWidth="1"/>
    <col min="20" max="20" width="17.83203125" customWidth="1"/>
    <col min="21" max="21" width="20" customWidth="1"/>
    <col min="22" max="22" width="19.5" customWidth="1"/>
    <col min="23" max="23" width="19.33203125" customWidth="1"/>
    <col min="24" max="24" width="17.83203125" customWidth="1"/>
    <col min="25" max="25" width="19.33203125" customWidth="1"/>
    <col min="26" max="26" width="19" customWidth="1"/>
  </cols>
  <sheetData>
    <row r="1" spans="1:26" ht="21" x14ac:dyDescent="0.25">
      <c r="A1" s="73" t="s">
        <v>95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17" thickBot="1" x14ac:dyDescent="0.25">
      <c r="A2" s="11" t="s">
        <v>93</v>
      </c>
      <c r="B2" s="11" t="s">
        <v>87</v>
      </c>
      <c r="C2" s="11" t="s">
        <v>88</v>
      </c>
      <c r="D2" s="11" t="s">
        <v>67</v>
      </c>
      <c r="E2" s="11" t="s">
        <v>61</v>
      </c>
      <c r="F2" s="11" t="s">
        <v>63</v>
      </c>
      <c r="G2" s="11" t="s">
        <v>62</v>
      </c>
      <c r="H2" s="11" t="s">
        <v>16</v>
      </c>
      <c r="I2" s="11" t="s">
        <v>104</v>
      </c>
      <c r="J2" s="11" t="s">
        <v>89</v>
      </c>
      <c r="K2" s="11" t="s">
        <v>105</v>
      </c>
      <c r="L2" s="11" t="s">
        <v>9</v>
      </c>
      <c r="M2" s="11" t="s">
        <v>98</v>
      </c>
      <c r="N2" s="11" t="s">
        <v>97</v>
      </c>
      <c r="O2" s="11" t="s">
        <v>90</v>
      </c>
      <c r="P2" s="11" t="s">
        <v>91</v>
      </c>
      <c r="Q2" s="11" t="s">
        <v>92</v>
      </c>
      <c r="R2" s="11" t="s">
        <v>20</v>
      </c>
      <c r="S2" s="11" t="s">
        <v>157</v>
      </c>
      <c r="T2" s="11" t="s">
        <v>158</v>
      </c>
      <c r="U2" s="11" t="s">
        <v>159</v>
      </c>
      <c r="V2" s="11" t="s">
        <v>160</v>
      </c>
      <c r="W2" s="11" t="s">
        <v>161</v>
      </c>
      <c r="X2" s="11" t="s">
        <v>162</v>
      </c>
      <c r="Y2" s="11" t="s">
        <v>163</v>
      </c>
      <c r="Z2" s="11" t="s">
        <v>164</v>
      </c>
    </row>
    <row r="3" spans="1:26" x14ac:dyDescent="0.2">
      <c r="A3" s="1" t="s">
        <v>94</v>
      </c>
      <c r="N3" s="1">
        <f>INPUTS!B4</f>
        <v>253</v>
      </c>
      <c r="O3" s="6">
        <f ca="1">IF(INPUTS!$B$3=0, 0, N3/INPUTS!$B$3)</f>
        <v>0</v>
      </c>
      <c r="P3">
        <f>INPUTS!B6</f>
        <v>250</v>
      </c>
      <c r="Q3" s="6">
        <f ca="1">IF(INPUTS!$B$3=0, 0, P3/INPUTS!$B$3)</f>
        <v>0</v>
      </c>
      <c r="R3" s="59">
        <f ca="1">INPUTS!$B$3</f>
        <v>0</v>
      </c>
      <c r="S3" s="64">
        <f ca="1">INVESTMENT!D$5</f>
        <v>50</v>
      </c>
      <c r="T3" s="64">
        <f ca="1">INVESTMENT!E$5</f>
        <v>50</v>
      </c>
      <c r="U3" s="64">
        <f ca="1">INVESTMENT!F$5</f>
        <v>50</v>
      </c>
      <c r="V3" s="64">
        <f ca="1">INVESTMENT!G$5</f>
        <v>50</v>
      </c>
      <c r="W3" s="64">
        <f ca="1">INVESTMENT!I$5</f>
        <v>50</v>
      </c>
      <c r="X3" s="64">
        <f ca="1">INVESTMENT!J$5</f>
        <v>50</v>
      </c>
      <c r="Y3" s="64">
        <f ca="1">INVESTMENT!K$5</f>
        <v>50</v>
      </c>
      <c r="Z3" s="64">
        <f ca="1">INVESTMENT!L$5</f>
        <v>50</v>
      </c>
    </row>
    <row r="4" spans="1:26" x14ac:dyDescent="0.2">
      <c r="A4" s="9">
        <f>INPUTS!B2</f>
        <v>43549</v>
      </c>
      <c r="B4" s="2">
        <f ca="1">ROUNDING!B4</f>
        <v>500</v>
      </c>
      <c r="C4" s="2">
        <f ca="1">ROUNDING!G4</f>
        <v>25</v>
      </c>
      <c r="D4" s="2">
        <f ca="1">ROUNDING!L4</f>
        <v>14</v>
      </c>
      <c r="E4" s="2">
        <f ca="1">ROUNDING!Q4</f>
        <v>8</v>
      </c>
      <c r="F4" s="2">
        <f ca="1">ROUND(E4*(1-INPUTS!$C$16),0)</f>
        <v>2</v>
      </c>
      <c r="G4" s="2">
        <f ca="1">ROUNDING!V4</f>
        <v>6</v>
      </c>
      <c r="H4" s="2">
        <v>0</v>
      </c>
      <c r="I4" s="2">
        <f>J7</f>
        <v>0</v>
      </c>
      <c r="J4" s="2">
        <v>0</v>
      </c>
      <c r="K4" s="2">
        <f>L7</f>
        <v>0</v>
      </c>
      <c r="L4" s="2">
        <v>0</v>
      </c>
      <c r="M4" s="2">
        <f t="shared" ref="M4:M37" ca="1" si="0">G4-J4</f>
        <v>6</v>
      </c>
      <c r="N4" s="10">
        <f ca="1">N3+M4</f>
        <v>259</v>
      </c>
      <c r="O4" s="6">
        <f ca="1">IF(INPUTS!$B$3=0, 0, N4/INPUTS!$B$3)</f>
        <v>0</v>
      </c>
      <c r="P4" s="2">
        <f t="shared" ref="P4:P37" ca="1" si="1">P3+G4-J4</f>
        <v>256</v>
      </c>
      <c r="Q4" s="6">
        <f ca="1">IF(INPUTS!$B$3=0, 0, P4/INPUTS!$B$3)</f>
        <v>0</v>
      </c>
      <c r="R4" s="59">
        <f ca="1">INPUTS!$B$3</f>
        <v>0</v>
      </c>
      <c r="S4" s="64">
        <f ca="1">INVESTMENT!D$5</f>
        <v>50</v>
      </c>
      <c r="T4" s="64">
        <f ca="1">INVESTMENT!E$5</f>
        <v>50</v>
      </c>
      <c r="U4" s="64">
        <f ca="1">INVESTMENT!F$5</f>
        <v>50</v>
      </c>
      <c r="V4" s="64">
        <f ca="1">INVESTMENT!G$5</f>
        <v>50</v>
      </c>
      <c r="W4" s="64">
        <f ca="1">INVESTMENT!I$5</f>
        <v>50</v>
      </c>
      <c r="X4" s="64">
        <f ca="1">INVESTMENT!J$5</f>
        <v>50</v>
      </c>
      <c r="Y4" s="64">
        <f ca="1">INVESTMENT!K$5</f>
        <v>50</v>
      </c>
      <c r="Z4" s="64">
        <f ca="1">INVESTMENT!L$5</f>
        <v>50</v>
      </c>
    </row>
    <row r="5" spans="1:26" x14ac:dyDescent="0.2">
      <c r="A5" s="9">
        <f>A4+7</f>
        <v>43556</v>
      </c>
      <c r="B5" s="2">
        <f ca="1">ROUNDING!B5</f>
        <v>500</v>
      </c>
      <c r="C5" s="2">
        <f ca="1">ROUNDING!G5</f>
        <v>26</v>
      </c>
      <c r="D5" s="2">
        <f ca="1">ROUNDING!L5</f>
        <v>16</v>
      </c>
      <c r="E5" s="2">
        <f ca="1">ROUNDING!Q5</f>
        <v>9</v>
      </c>
      <c r="F5" s="2">
        <f ca="1">ROUND(E5*(1-INPUTS!$C$16),0)</f>
        <v>2</v>
      </c>
      <c r="G5" s="2">
        <f ca="1">ROUNDING!V5</f>
        <v>6</v>
      </c>
      <c r="H5" s="2">
        <v>0</v>
      </c>
      <c r="I5" s="2">
        <f t="shared" ref="I5:I37" si="2">J8</f>
        <v>0</v>
      </c>
      <c r="J5" s="2">
        <v>0</v>
      </c>
      <c r="K5" s="2">
        <f t="shared" ref="K5:K36" si="3">L8</f>
        <v>0</v>
      </c>
      <c r="L5" s="2">
        <v>0</v>
      </c>
      <c r="M5" s="2">
        <f t="shared" ca="1" si="0"/>
        <v>6</v>
      </c>
      <c r="N5" s="10">
        <f t="shared" ref="N5:N37" ca="1" si="4">N4+M5</f>
        <v>265</v>
      </c>
      <c r="O5" s="6">
        <f ca="1">IF(INPUTS!$B$3=0, 0, N5/INPUTS!$B$3)</f>
        <v>0</v>
      </c>
      <c r="P5" s="2">
        <f t="shared" ca="1" si="1"/>
        <v>262</v>
      </c>
      <c r="Q5" s="6">
        <f ca="1">IF(INPUTS!$B$3=0, 0, P5/INPUTS!$B$3)</f>
        <v>0</v>
      </c>
      <c r="R5" s="59">
        <f ca="1">INPUTS!$B$3</f>
        <v>0</v>
      </c>
      <c r="S5" s="64">
        <f ca="1">INVESTMENT!D$5</f>
        <v>50</v>
      </c>
      <c r="T5" s="64">
        <f ca="1">INVESTMENT!E$5</f>
        <v>50</v>
      </c>
      <c r="U5" s="64">
        <f ca="1">INVESTMENT!F$5</f>
        <v>50</v>
      </c>
      <c r="V5" s="64">
        <f ca="1">INVESTMENT!G$5</f>
        <v>50</v>
      </c>
      <c r="W5" s="64">
        <f ca="1">INVESTMENT!I$5</f>
        <v>50</v>
      </c>
      <c r="X5" s="64">
        <f ca="1">INVESTMENT!J$5</f>
        <v>50</v>
      </c>
      <c r="Y5" s="64">
        <f ca="1">INVESTMENT!K$5</f>
        <v>50</v>
      </c>
      <c r="Z5" s="64">
        <f ca="1">INVESTMENT!L$5</f>
        <v>50</v>
      </c>
    </row>
    <row r="6" spans="1:26" x14ac:dyDescent="0.2">
      <c r="A6" s="9">
        <f t="shared" ref="A6:A11" si="5">A5+7</f>
        <v>43563</v>
      </c>
      <c r="B6" s="2">
        <f ca="1">ROUNDING!B6</f>
        <v>500</v>
      </c>
      <c r="C6" s="2">
        <f ca="1">ROUNDING!G6</f>
        <v>25</v>
      </c>
      <c r="D6" s="2">
        <f ca="1">ROUNDING!L6</f>
        <v>14</v>
      </c>
      <c r="E6" s="2">
        <f ca="1">ROUNDING!Q6</f>
        <v>8</v>
      </c>
      <c r="F6" s="2">
        <f ca="1">ROUND(E6*(1-INPUTS!$C$16),0)</f>
        <v>2</v>
      </c>
      <c r="G6" s="2">
        <f ca="1">ROUNDING!V6</f>
        <v>6</v>
      </c>
      <c r="H6" s="2">
        <v>0</v>
      </c>
      <c r="I6" s="2">
        <f t="shared" si="2"/>
        <v>0</v>
      </c>
      <c r="J6" s="2">
        <v>0</v>
      </c>
      <c r="K6" s="2">
        <f t="shared" si="3"/>
        <v>0</v>
      </c>
      <c r="L6" s="2">
        <v>0</v>
      </c>
      <c r="M6" s="2">
        <f t="shared" ca="1" si="0"/>
        <v>6</v>
      </c>
      <c r="N6" s="10">
        <f t="shared" ca="1" si="4"/>
        <v>271</v>
      </c>
      <c r="O6" s="6">
        <f ca="1">IF(INPUTS!$B$3=0, 0, N6/INPUTS!$B$3)</f>
        <v>0</v>
      </c>
      <c r="P6" s="2">
        <f t="shared" ca="1" si="1"/>
        <v>268</v>
      </c>
      <c r="Q6" s="6">
        <f ca="1">IF(INPUTS!$B$3=0, 0, P6/INPUTS!$B$3)</f>
        <v>0</v>
      </c>
      <c r="R6" s="59">
        <f ca="1">INPUTS!$B$3</f>
        <v>0</v>
      </c>
      <c r="S6" s="64">
        <f ca="1">INVESTMENT!D$5</f>
        <v>50</v>
      </c>
      <c r="T6" s="64">
        <f ca="1">INVESTMENT!E$5</f>
        <v>50</v>
      </c>
      <c r="U6" s="64">
        <f ca="1">INVESTMENT!F$5</f>
        <v>50</v>
      </c>
      <c r="V6" s="64">
        <f ca="1">INVESTMENT!G$5</f>
        <v>50</v>
      </c>
      <c r="W6" s="64">
        <f ca="1">INVESTMENT!I$5</f>
        <v>50</v>
      </c>
      <c r="X6" s="64">
        <f ca="1">INVESTMENT!J$5</f>
        <v>50</v>
      </c>
      <c r="Y6" s="64">
        <f ca="1">INVESTMENT!K$5</f>
        <v>50</v>
      </c>
      <c r="Z6" s="64">
        <f ca="1">INVESTMENT!L$5</f>
        <v>50</v>
      </c>
    </row>
    <row r="7" spans="1:26" x14ac:dyDescent="0.2">
      <c r="A7" s="9">
        <f t="shared" si="5"/>
        <v>43570</v>
      </c>
      <c r="B7" s="2">
        <f ca="1">ROUNDING!B7</f>
        <v>500</v>
      </c>
      <c r="C7" s="2">
        <f ca="1">ROUNDING!G7</f>
        <v>26</v>
      </c>
      <c r="D7" s="2">
        <f ca="1">ROUNDING!L7</f>
        <v>16</v>
      </c>
      <c r="E7" s="2">
        <f ca="1">ROUNDING!Q7</f>
        <v>10</v>
      </c>
      <c r="F7" s="2">
        <f ca="1">ROUND(E7*(1-INPUTS!$C$16),0)</f>
        <v>3</v>
      </c>
      <c r="G7" s="2">
        <f ca="1">ROUNDING!V7</f>
        <v>8</v>
      </c>
      <c r="H7" s="2">
        <f ca="1">G4</f>
        <v>6</v>
      </c>
      <c r="I7" s="2">
        <f t="shared" si="2"/>
        <v>0</v>
      </c>
      <c r="J7" s="2">
        <v>0</v>
      </c>
      <c r="K7" s="2">
        <f t="shared" si="3"/>
        <v>0</v>
      </c>
      <c r="L7" s="2">
        <v>0</v>
      </c>
      <c r="M7" s="2">
        <f t="shared" ca="1" si="0"/>
        <v>8</v>
      </c>
      <c r="N7" s="10">
        <f t="shared" ca="1" si="4"/>
        <v>279</v>
      </c>
      <c r="O7" s="6">
        <f ca="1">IF(INPUTS!$B$3=0, 0, N7/INPUTS!$B$3)</f>
        <v>0</v>
      </c>
      <c r="P7" s="2">
        <f t="shared" ca="1" si="1"/>
        <v>276</v>
      </c>
      <c r="Q7" s="6">
        <f ca="1">IF(INPUTS!$B$3=0, 0, P7/INPUTS!$B$3)</f>
        <v>0</v>
      </c>
      <c r="R7" s="59">
        <f ca="1">INPUTS!$B$3</f>
        <v>0</v>
      </c>
      <c r="S7" s="64">
        <f ca="1">INVESTMENT!D$5</f>
        <v>50</v>
      </c>
      <c r="T7" s="64">
        <f ca="1">INVESTMENT!E$5</f>
        <v>50</v>
      </c>
      <c r="U7" s="64">
        <f ca="1">INVESTMENT!F$5</f>
        <v>50</v>
      </c>
      <c r="V7" s="64">
        <f ca="1">INVESTMENT!G$5</f>
        <v>50</v>
      </c>
      <c r="W7" s="64">
        <f ca="1">INVESTMENT!I$5</f>
        <v>50</v>
      </c>
      <c r="X7" s="64">
        <f ca="1">INVESTMENT!J$5</f>
        <v>50</v>
      </c>
      <c r="Y7" s="64">
        <f ca="1">INVESTMENT!K$5</f>
        <v>50</v>
      </c>
      <c r="Z7" s="64">
        <f ca="1">INVESTMENT!L$5</f>
        <v>50</v>
      </c>
    </row>
    <row r="8" spans="1:26" x14ac:dyDescent="0.2">
      <c r="A8" s="9">
        <f t="shared" si="5"/>
        <v>43577</v>
      </c>
      <c r="B8" s="2">
        <f ca="1">ROUNDING!B8</f>
        <v>500</v>
      </c>
      <c r="C8" s="2">
        <f ca="1">ROUNDING!G8</f>
        <v>25</v>
      </c>
      <c r="D8" s="2">
        <f ca="1">ROUNDING!L8</f>
        <v>14</v>
      </c>
      <c r="E8" s="2">
        <f ca="1">ROUNDING!Q8</f>
        <v>8</v>
      </c>
      <c r="F8" s="2">
        <f ca="1">ROUND(E8*(1-INPUTS!$C$16),0)</f>
        <v>2</v>
      </c>
      <c r="G8" s="2">
        <f ca="1">ROUNDING!V8</f>
        <v>6</v>
      </c>
      <c r="H8" s="2">
        <f t="shared" ref="H8:H37" ca="1" si="6">G5</f>
        <v>6</v>
      </c>
      <c r="I8" s="2">
        <f t="shared" si="2"/>
        <v>0</v>
      </c>
      <c r="J8" s="2">
        <v>0</v>
      </c>
      <c r="K8" s="2">
        <f t="shared" si="3"/>
        <v>0</v>
      </c>
      <c r="L8" s="2">
        <v>0</v>
      </c>
      <c r="M8" s="2">
        <f t="shared" ca="1" si="0"/>
        <v>6</v>
      </c>
      <c r="N8" s="10">
        <f t="shared" ca="1" si="4"/>
        <v>285</v>
      </c>
      <c r="O8" s="6">
        <f ca="1">IF(INPUTS!$B$3=0, 0, N8/INPUTS!$B$3)</f>
        <v>0</v>
      </c>
      <c r="P8" s="2">
        <f t="shared" ca="1" si="1"/>
        <v>282</v>
      </c>
      <c r="Q8" s="6">
        <f ca="1">IF(INPUTS!$B$3=0, 0, P8/INPUTS!$B$3)</f>
        <v>0</v>
      </c>
      <c r="R8" s="59">
        <f ca="1">INPUTS!$B$3</f>
        <v>0</v>
      </c>
      <c r="S8" s="64">
        <f ca="1">INVESTMENT!D$5</f>
        <v>50</v>
      </c>
      <c r="T8" s="64">
        <f ca="1">INVESTMENT!E$5</f>
        <v>50</v>
      </c>
      <c r="U8" s="64">
        <f ca="1">INVESTMENT!F$5</f>
        <v>50</v>
      </c>
      <c r="V8" s="64">
        <f ca="1">INVESTMENT!G$5</f>
        <v>50</v>
      </c>
      <c r="W8" s="64">
        <f ca="1">INVESTMENT!I$5</f>
        <v>50</v>
      </c>
      <c r="X8" s="64">
        <f ca="1">INVESTMENT!J$5</f>
        <v>50</v>
      </c>
      <c r="Y8" s="64">
        <f ca="1">INVESTMENT!K$5</f>
        <v>50</v>
      </c>
      <c r="Z8" s="64">
        <f ca="1">INVESTMENT!L$5</f>
        <v>50</v>
      </c>
    </row>
    <row r="9" spans="1:26" x14ac:dyDescent="0.2">
      <c r="A9" s="9">
        <f t="shared" si="5"/>
        <v>43584</v>
      </c>
      <c r="B9" s="2">
        <f ca="1">ROUNDING!B9</f>
        <v>500</v>
      </c>
      <c r="C9" s="2">
        <f ca="1">ROUNDING!G9</f>
        <v>26</v>
      </c>
      <c r="D9" s="2">
        <f ca="1">ROUNDING!L9</f>
        <v>16</v>
      </c>
      <c r="E9" s="2">
        <f ca="1">ROUNDING!Q9</f>
        <v>9</v>
      </c>
      <c r="F9" s="2">
        <f ca="1">ROUND(E9*(1-INPUTS!$C$16),0)</f>
        <v>2</v>
      </c>
      <c r="G9" s="2">
        <f ca="1">ROUNDING!V9</f>
        <v>7</v>
      </c>
      <c r="H9" s="2">
        <f t="shared" ca="1" si="6"/>
        <v>6</v>
      </c>
      <c r="I9" s="2">
        <f t="shared" si="2"/>
        <v>2</v>
      </c>
      <c r="J9" s="2">
        <v>0</v>
      </c>
      <c r="K9" s="2">
        <f t="shared" si="3"/>
        <v>2</v>
      </c>
      <c r="L9" s="2">
        <v>0</v>
      </c>
      <c r="M9" s="2">
        <f t="shared" ca="1" si="0"/>
        <v>7</v>
      </c>
      <c r="N9" s="10">
        <f t="shared" ca="1" si="4"/>
        <v>292</v>
      </c>
      <c r="O9" s="6">
        <f ca="1">IF(INPUTS!$B$3=0, 0, N9/INPUTS!$B$3)</f>
        <v>0</v>
      </c>
      <c r="P9" s="2">
        <f t="shared" ca="1" si="1"/>
        <v>289</v>
      </c>
      <c r="Q9" s="6">
        <f ca="1">IF(INPUTS!$B$3=0, 0, P9/INPUTS!$B$3)</f>
        <v>0</v>
      </c>
      <c r="R9" s="59">
        <f ca="1">INPUTS!$B$3</f>
        <v>0</v>
      </c>
      <c r="S9" s="64">
        <f ca="1">INVESTMENT!D$5</f>
        <v>50</v>
      </c>
      <c r="T9" s="64">
        <f ca="1">INVESTMENT!E$5</f>
        <v>50</v>
      </c>
      <c r="U9" s="64">
        <f ca="1">INVESTMENT!F$5</f>
        <v>50</v>
      </c>
      <c r="V9" s="64">
        <f ca="1">INVESTMENT!G$5</f>
        <v>50</v>
      </c>
      <c r="W9" s="64">
        <f ca="1">INVESTMENT!I$5</f>
        <v>50</v>
      </c>
      <c r="X9" s="64">
        <f ca="1">INVESTMENT!J$5</f>
        <v>50</v>
      </c>
      <c r="Y9" s="64">
        <f ca="1">INVESTMENT!K$5</f>
        <v>50</v>
      </c>
      <c r="Z9" s="64">
        <f ca="1">INVESTMENT!L$5</f>
        <v>50</v>
      </c>
    </row>
    <row r="10" spans="1:26" x14ac:dyDescent="0.2">
      <c r="A10" s="9">
        <f t="shared" si="5"/>
        <v>43591</v>
      </c>
      <c r="B10" s="2">
        <f ca="1">ROUNDING!B10</f>
        <v>500</v>
      </c>
      <c r="C10" s="2">
        <f ca="1">ROUNDING!G10</f>
        <v>25</v>
      </c>
      <c r="D10" s="2">
        <f ca="1">ROUNDING!L10</f>
        <v>14</v>
      </c>
      <c r="E10" s="2">
        <f ca="1">ROUNDING!Q10</f>
        <v>9</v>
      </c>
      <c r="F10" s="2">
        <f ca="1">ROUND(E10*(1-INPUTS!$C$16),0)</f>
        <v>2</v>
      </c>
      <c r="G10" s="2">
        <f ca="1">ROUNDING!V10</f>
        <v>6</v>
      </c>
      <c r="H10" s="2">
        <f t="shared" ca="1" si="6"/>
        <v>8</v>
      </c>
      <c r="I10" s="2">
        <f t="shared" si="2"/>
        <v>2</v>
      </c>
      <c r="J10" s="2">
        <v>0</v>
      </c>
      <c r="K10" s="2">
        <f t="shared" si="3"/>
        <v>2</v>
      </c>
      <c r="L10" s="2">
        <v>0</v>
      </c>
      <c r="M10" s="2">
        <f t="shared" ca="1" si="0"/>
        <v>6</v>
      </c>
      <c r="N10" s="10">
        <f t="shared" ca="1" si="4"/>
        <v>298</v>
      </c>
      <c r="O10" s="6">
        <f ca="1">IF(INPUTS!$B$3=0, 0, N10/INPUTS!$B$3)</f>
        <v>0</v>
      </c>
      <c r="P10" s="2">
        <f t="shared" ca="1" si="1"/>
        <v>295</v>
      </c>
      <c r="Q10" s="6">
        <f ca="1">IF(INPUTS!$B$3=0, 0, P10/INPUTS!$B$3)</f>
        <v>0</v>
      </c>
      <c r="R10" s="59">
        <f ca="1">INPUTS!$B$3</f>
        <v>0</v>
      </c>
      <c r="S10" s="64">
        <f ca="1">INVESTMENT!D$5</f>
        <v>50</v>
      </c>
      <c r="T10" s="64">
        <f ca="1">INVESTMENT!E$5</f>
        <v>50</v>
      </c>
      <c r="U10" s="64">
        <f ca="1">INVESTMENT!F$5</f>
        <v>50</v>
      </c>
      <c r="V10" s="64">
        <f ca="1">INVESTMENT!G$5</f>
        <v>50</v>
      </c>
      <c r="W10" s="64">
        <f ca="1">INVESTMENT!I$5</f>
        <v>50</v>
      </c>
      <c r="X10" s="64">
        <f ca="1">INVESTMENT!J$5</f>
        <v>50</v>
      </c>
      <c r="Y10" s="64">
        <f ca="1">INVESTMENT!K$5</f>
        <v>50</v>
      </c>
      <c r="Z10" s="64">
        <f ca="1">INVESTMENT!L$5</f>
        <v>50</v>
      </c>
    </row>
    <row r="11" spans="1:26" x14ac:dyDescent="0.2">
      <c r="A11" s="9">
        <f t="shared" si="5"/>
        <v>43598</v>
      </c>
      <c r="B11" s="2">
        <f ca="1">ROUNDING!B11</f>
        <v>500</v>
      </c>
      <c r="C11" s="2">
        <f ca="1">ROUNDING!G11</f>
        <v>26</v>
      </c>
      <c r="D11" s="2">
        <f ca="1">ROUNDING!L11</f>
        <v>16</v>
      </c>
      <c r="E11" s="2">
        <f ca="1">ROUNDING!Q11</f>
        <v>9</v>
      </c>
      <c r="F11" s="2">
        <f ca="1">ROUND(E11*(1-INPUTS!$C$16),0)</f>
        <v>2</v>
      </c>
      <c r="G11" s="2">
        <f ca="1">ROUNDING!V11</f>
        <v>7</v>
      </c>
      <c r="H11" s="2">
        <f t="shared" ca="1" si="6"/>
        <v>6</v>
      </c>
      <c r="I11" s="2">
        <f t="shared" si="2"/>
        <v>2</v>
      </c>
      <c r="J11" s="2">
        <v>0</v>
      </c>
      <c r="K11" s="2">
        <f t="shared" si="3"/>
        <v>2</v>
      </c>
      <c r="L11" s="2">
        <v>0</v>
      </c>
      <c r="M11" s="2">
        <f t="shared" ca="1" si="0"/>
        <v>7</v>
      </c>
      <c r="N11" s="10">
        <f t="shared" ca="1" si="4"/>
        <v>305</v>
      </c>
      <c r="O11" s="6">
        <f ca="1">IF(INPUTS!$B$3=0, 0, N11/INPUTS!$B$3)</f>
        <v>0</v>
      </c>
      <c r="P11" s="2">
        <f t="shared" ca="1" si="1"/>
        <v>302</v>
      </c>
      <c r="Q11" s="6">
        <f ca="1">IF(INPUTS!$B$3=0, 0, P11/INPUTS!$B$3)</f>
        <v>0</v>
      </c>
      <c r="R11" s="59">
        <f ca="1">INPUTS!$B$3</f>
        <v>0</v>
      </c>
      <c r="S11" s="64">
        <f ca="1">INVESTMENT!D$5</f>
        <v>50</v>
      </c>
      <c r="T11" s="64">
        <f ca="1">INVESTMENT!E$5</f>
        <v>50</v>
      </c>
      <c r="U11" s="64">
        <f ca="1">INVESTMENT!F$5</f>
        <v>50</v>
      </c>
      <c r="V11" s="64">
        <f ca="1">INVESTMENT!G$5</f>
        <v>50</v>
      </c>
      <c r="W11" s="64">
        <f ca="1">INVESTMENT!I$5</f>
        <v>50</v>
      </c>
      <c r="X11" s="64">
        <f ca="1">INVESTMENT!J$5</f>
        <v>50</v>
      </c>
      <c r="Y11" s="64">
        <f ca="1">INVESTMENT!K$5</f>
        <v>50</v>
      </c>
      <c r="Z11" s="64">
        <f ca="1">INVESTMENT!L$5</f>
        <v>50</v>
      </c>
    </row>
    <row r="12" spans="1:26" x14ac:dyDescent="0.2">
      <c r="A12" s="9">
        <f>A11+7</f>
        <v>43605</v>
      </c>
      <c r="B12" s="2">
        <f ca="1">ROUNDING!B12</f>
        <v>500</v>
      </c>
      <c r="C12" s="2">
        <f ca="1">ROUNDING!G12</f>
        <v>25</v>
      </c>
      <c r="D12" s="2">
        <f ca="1">ROUNDING!L12</f>
        <v>14</v>
      </c>
      <c r="E12" s="2">
        <f ca="1">ROUNDING!Q12</f>
        <v>8</v>
      </c>
      <c r="F12" s="2">
        <f ca="1">ROUND(E12*(1-INPUTS!$C$16),0)</f>
        <v>2</v>
      </c>
      <c r="G12" s="2">
        <f ca="1">ROUNDING!V12</f>
        <v>6</v>
      </c>
      <c r="H12" s="2">
        <f t="shared" ca="1" si="6"/>
        <v>7</v>
      </c>
      <c r="I12" s="2">
        <f t="shared" si="2"/>
        <v>2</v>
      </c>
      <c r="J12" s="2">
        <v>2</v>
      </c>
      <c r="K12" s="2">
        <f t="shared" si="3"/>
        <v>2</v>
      </c>
      <c r="L12" s="2">
        <v>2</v>
      </c>
      <c r="M12" s="2">
        <f t="shared" ca="1" si="0"/>
        <v>4</v>
      </c>
      <c r="N12" s="10">
        <f t="shared" ca="1" si="4"/>
        <v>309</v>
      </c>
      <c r="O12" s="6">
        <f ca="1">IF(INPUTS!$B$3=0, 0, N12/INPUTS!$B$3)</f>
        <v>0</v>
      </c>
      <c r="P12" s="2">
        <f t="shared" ca="1" si="1"/>
        <v>306</v>
      </c>
      <c r="Q12" s="6">
        <f ca="1">IF(INPUTS!$B$3=0, 0, P12/INPUTS!$B$3)</f>
        <v>0</v>
      </c>
      <c r="R12" s="59">
        <f ca="1">INPUTS!$B$3</f>
        <v>0</v>
      </c>
      <c r="S12" s="64">
        <f ca="1">INVESTMENT!D$5</f>
        <v>50</v>
      </c>
      <c r="T12" s="64">
        <f ca="1">INVESTMENT!E$5</f>
        <v>50</v>
      </c>
      <c r="U12" s="64">
        <f ca="1">INVESTMENT!F$5</f>
        <v>50</v>
      </c>
      <c r="V12" s="64">
        <f ca="1">INVESTMENT!G$5</f>
        <v>50</v>
      </c>
      <c r="W12" s="64">
        <f ca="1">INVESTMENT!I$5</f>
        <v>50</v>
      </c>
      <c r="X12" s="64">
        <f ca="1">INVESTMENT!J$5</f>
        <v>50</v>
      </c>
      <c r="Y12" s="64">
        <f ca="1">INVESTMENT!K$5</f>
        <v>50</v>
      </c>
      <c r="Z12" s="64">
        <f ca="1">INVESTMENT!L$5</f>
        <v>50</v>
      </c>
    </row>
    <row r="13" spans="1:26" x14ac:dyDescent="0.2">
      <c r="A13" s="9">
        <f>A12+7</f>
        <v>43612</v>
      </c>
      <c r="B13" s="2">
        <f ca="1">ROUNDING!B13</f>
        <v>500</v>
      </c>
      <c r="C13" s="2">
        <f ca="1">ROUNDING!G13</f>
        <v>26</v>
      </c>
      <c r="D13" s="2">
        <f ca="1">ROUNDING!L13</f>
        <v>16</v>
      </c>
      <c r="E13" s="2">
        <f ca="1">ROUNDING!Q13</f>
        <v>10</v>
      </c>
      <c r="F13" s="2">
        <f ca="1">ROUND(E13*(1-INPUTS!$C$16),0)</f>
        <v>3</v>
      </c>
      <c r="G13" s="2">
        <f ca="1">ROUNDING!V13</f>
        <v>8</v>
      </c>
      <c r="H13" s="2">
        <f t="shared" ca="1" si="6"/>
        <v>6</v>
      </c>
      <c r="I13" s="2">
        <f t="shared" si="2"/>
        <v>2</v>
      </c>
      <c r="J13" s="2">
        <v>2</v>
      </c>
      <c r="K13" s="2">
        <f t="shared" si="3"/>
        <v>0</v>
      </c>
      <c r="L13" s="2">
        <v>2</v>
      </c>
      <c r="M13" s="2">
        <f t="shared" ca="1" si="0"/>
        <v>6</v>
      </c>
      <c r="N13" s="10">
        <f t="shared" ca="1" si="4"/>
        <v>315</v>
      </c>
      <c r="O13" s="6">
        <f ca="1">IF(INPUTS!$B$3=0, 0, N13/INPUTS!$B$3)</f>
        <v>0</v>
      </c>
      <c r="P13" s="2">
        <f t="shared" ca="1" si="1"/>
        <v>312</v>
      </c>
      <c r="Q13" s="6">
        <f ca="1">IF(INPUTS!$B$3=0, 0, P13/INPUTS!$B$3)</f>
        <v>0</v>
      </c>
      <c r="R13" s="59">
        <f ca="1">INPUTS!$B$3</f>
        <v>0</v>
      </c>
      <c r="S13" s="64">
        <f ca="1">INVESTMENT!D$5</f>
        <v>50</v>
      </c>
      <c r="T13" s="64">
        <f ca="1">INVESTMENT!E$5</f>
        <v>50</v>
      </c>
      <c r="U13" s="64">
        <f ca="1">INVESTMENT!F$5</f>
        <v>50</v>
      </c>
      <c r="V13" s="64">
        <f ca="1">INVESTMENT!G$5</f>
        <v>50</v>
      </c>
      <c r="W13" s="64">
        <f ca="1">INVESTMENT!I$5</f>
        <v>50</v>
      </c>
      <c r="X13" s="64">
        <f ca="1">INVESTMENT!J$5</f>
        <v>50</v>
      </c>
      <c r="Y13" s="64">
        <f ca="1">INVESTMENT!K$5</f>
        <v>50</v>
      </c>
      <c r="Z13" s="64">
        <f ca="1">INVESTMENT!L$5</f>
        <v>50</v>
      </c>
    </row>
    <row r="14" spans="1:26" x14ac:dyDescent="0.2">
      <c r="A14" s="9">
        <f t="shared" ref="A14:A18" si="7">A13+7</f>
        <v>43619</v>
      </c>
      <c r="B14" s="2">
        <f ca="1">ROUNDING!B14</f>
        <v>500</v>
      </c>
      <c r="C14" s="2">
        <f ca="1">ROUNDING!G14</f>
        <v>25</v>
      </c>
      <c r="D14" s="2">
        <f ca="1">ROUNDING!L14</f>
        <v>14</v>
      </c>
      <c r="E14" s="2">
        <f ca="1">ROUNDING!Q14</f>
        <v>8</v>
      </c>
      <c r="F14" s="2">
        <f ca="1">ROUND(E14*(1-INPUTS!$C$16),0)</f>
        <v>2</v>
      </c>
      <c r="G14" s="2">
        <f ca="1">ROUNDING!V14</f>
        <v>6</v>
      </c>
      <c r="H14" s="2">
        <f t="shared" ca="1" si="6"/>
        <v>7</v>
      </c>
      <c r="I14" s="2">
        <f t="shared" si="2"/>
        <v>2</v>
      </c>
      <c r="J14" s="2">
        <v>2</v>
      </c>
      <c r="K14" s="2">
        <f t="shared" si="3"/>
        <v>2</v>
      </c>
      <c r="L14" s="2">
        <v>2</v>
      </c>
      <c r="M14" s="2">
        <f t="shared" ca="1" si="0"/>
        <v>4</v>
      </c>
      <c r="N14" s="10">
        <f t="shared" ca="1" si="4"/>
        <v>319</v>
      </c>
      <c r="O14" s="6">
        <f ca="1">IF(INPUTS!$B$3=0, 0, N14/INPUTS!$B$3)</f>
        <v>0</v>
      </c>
      <c r="P14" s="2">
        <f t="shared" ca="1" si="1"/>
        <v>316</v>
      </c>
      <c r="Q14" s="6">
        <f ca="1">IF(INPUTS!$B$3=0, 0, P14/INPUTS!$B$3)</f>
        <v>0</v>
      </c>
      <c r="R14" s="59">
        <f ca="1">INPUTS!$B$3</f>
        <v>0</v>
      </c>
      <c r="S14" s="64">
        <f ca="1">INVESTMENT!D$5</f>
        <v>50</v>
      </c>
      <c r="T14" s="64">
        <f ca="1">INVESTMENT!E$5</f>
        <v>50</v>
      </c>
      <c r="U14" s="64">
        <f ca="1">INVESTMENT!F$5</f>
        <v>50</v>
      </c>
      <c r="V14" s="64">
        <f ca="1">INVESTMENT!G$5</f>
        <v>50</v>
      </c>
      <c r="W14" s="64">
        <f ca="1">INVESTMENT!I$5</f>
        <v>50</v>
      </c>
      <c r="X14" s="64">
        <f ca="1">INVESTMENT!J$5</f>
        <v>50</v>
      </c>
      <c r="Y14" s="64">
        <f ca="1">INVESTMENT!K$5</f>
        <v>50</v>
      </c>
      <c r="Z14" s="64">
        <f ca="1">INVESTMENT!L$5</f>
        <v>50</v>
      </c>
    </row>
    <row r="15" spans="1:26" x14ac:dyDescent="0.2">
      <c r="A15" s="9">
        <f t="shared" si="7"/>
        <v>43626</v>
      </c>
      <c r="B15" s="2">
        <f ca="1">ROUNDING!B15</f>
        <v>500</v>
      </c>
      <c r="C15" s="2">
        <f ca="1">ROUNDING!G15</f>
        <v>26</v>
      </c>
      <c r="D15" s="2">
        <f ca="1">ROUNDING!L15</f>
        <v>16</v>
      </c>
      <c r="E15" s="2">
        <f ca="1">ROUNDING!Q15</f>
        <v>9</v>
      </c>
      <c r="F15" s="2">
        <f ca="1">ROUND(E15*(1-INPUTS!$C$16),0)</f>
        <v>2</v>
      </c>
      <c r="G15" s="2">
        <f ca="1">ROUNDING!V15</f>
        <v>6</v>
      </c>
      <c r="H15" s="2">
        <f t="shared" ca="1" si="6"/>
        <v>6</v>
      </c>
      <c r="I15" s="2">
        <f t="shared" si="2"/>
        <v>2</v>
      </c>
      <c r="J15" s="2">
        <v>2</v>
      </c>
      <c r="K15" s="2">
        <f t="shared" si="3"/>
        <v>2</v>
      </c>
      <c r="L15" s="2">
        <v>2</v>
      </c>
      <c r="M15" s="2">
        <f t="shared" ca="1" si="0"/>
        <v>4</v>
      </c>
      <c r="N15" s="10">
        <f t="shared" ca="1" si="4"/>
        <v>323</v>
      </c>
      <c r="O15" s="6">
        <f ca="1">IF(INPUTS!$B$3=0, 0, N15/INPUTS!$B$3)</f>
        <v>0</v>
      </c>
      <c r="P15" s="2">
        <f t="shared" ca="1" si="1"/>
        <v>320</v>
      </c>
      <c r="Q15" s="6">
        <f ca="1">IF(INPUTS!$B$3=0, 0, P15/INPUTS!$B$3)</f>
        <v>0</v>
      </c>
      <c r="R15" s="59">
        <f ca="1">INPUTS!$B$3</f>
        <v>0</v>
      </c>
      <c r="S15" s="64">
        <f ca="1">INVESTMENT!D$5</f>
        <v>50</v>
      </c>
      <c r="T15" s="64">
        <f ca="1">INVESTMENT!E$5</f>
        <v>50</v>
      </c>
      <c r="U15" s="64">
        <f ca="1">INVESTMENT!F$5</f>
        <v>50</v>
      </c>
      <c r="V15" s="64">
        <f ca="1">INVESTMENT!G$5</f>
        <v>50</v>
      </c>
      <c r="W15" s="64">
        <f ca="1">INVESTMENT!I$5</f>
        <v>50</v>
      </c>
      <c r="X15" s="64">
        <f ca="1">INVESTMENT!J$5</f>
        <v>50</v>
      </c>
      <c r="Y15" s="64">
        <f ca="1">INVESTMENT!K$5</f>
        <v>50</v>
      </c>
      <c r="Z15" s="64">
        <f ca="1">INVESTMENT!L$5</f>
        <v>50</v>
      </c>
    </row>
    <row r="16" spans="1:26" x14ac:dyDescent="0.2">
      <c r="A16" s="9">
        <f t="shared" si="7"/>
        <v>43633</v>
      </c>
      <c r="B16" s="2">
        <f ca="1">ROUNDING!B16</f>
        <v>500</v>
      </c>
      <c r="C16" s="2">
        <f ca="1">ROUNDING!G16</f>
        <v>25</v>
      </c>
      <c r="D16" s="2">
        <f ca="1">ROUNDING!L16</f>
        <v>14</v>
      </c>
      <c r="E16" s="2">
        <f ca="1">ROUNDING!Q16</f>
        <v>9</v>
      </c>
      <c r="F16" s="2">
        <f ca="1">ROUND(E16*(1-INPUTS!$C$16),0)</f>
        <v>2</v>
      </c>
      <c r="G16" s="2">
        <f ca="1">ROUNDING!V16</f>
        <v>7</v>
      </c>
      <c r="H16" s="2">
        <f t="shared" ca="1" si="6"/>
        <v>8</v>
      </c>
      <c r="I16" s="2">
        <f t="shared" si="2"/>
        <v>1</v>
      </c>
      <c r="J16" s="2">
        <v>2</v>
      </c>
      <c r="K16" s="2">
        <f t="shared" si="3"/>
        <v>1</v>
      </c>
      <c r="L16" s="2">
        <v>0</v>
      </c>
      <c r="M16" s="2">
        <f t="shared" ca="1" si="0"/>
        <v>5</v>
      </c>
      <c r="N16" s="10">
        <f t="shared" ca="1" si="4"/>
        <v>328</v>
      </c>
      <c r="O16" s="6">
        <f ca="1">IF(INPUTS!$B$3=0, 0, N16/INPUTS!$B$3)</f>
        <v>0</v>
      </c>
      <c r="P16" s="2">
        <f t="shared" ca="1" si="1"/>
        <v>325</v>
      </c>
      <c r="Q16" s="6">
        <f ca="1">IF(INPUTS!$B$3=0, 0, P16/INPUTS!$B$3)</f>
        <v>0</v>
      </c>
      <c r="R16" s="59">
        <f ca="1">INPUTS!$B$3</f>
        <v>0</v>
      </c>
      <c r="S16" s="64">
        <f ca="1">INVESTMENT!D$5</f>
        <v>50</v>
      </c>
      <c r="T16" s="64">
        <f ca="1">INVESTMENT!E$5</f>
        <v>50</v>
      </c>
      <c r="U16" s="64">
        <f ca="1">INVESTMENT!F$5</f>
        <v>50</v>
      </c>
      <c r="V16" s="64">
        <f ca="1">INVESTMENT!G$5</f>
        <v>50</v>
      </c>
      <c r="W16" s="64">
        <f ca="1">INVESTMENT!I$5</f>
        <v>50</v>
      </c>
      <c r="X16" s="64">
        <f ca="1">INVESTMENT!J$5</f>
        <v>50</v>
      </c>
      <c r="Y16" s="64">
        <f ca="1">INVESTMENT!K$5</f>
        <v>50</v>
      </c>
      <c r="Z16" s="64">
        <f ca="1">INVESTMENT!L$5</f>
        <v>50</v>
      </c>
    </row>
    <row r="17" spans="1:26" x14ac:dyDescent="0.2">
      <c r="A17" s="9">
        <f t="shared" si="7"/>
        <v>43640</v>
      </c>
      <c r="B17" s="2">
        <f ca="1">ROUNDING!B17</f>
        <v>500</v>
      </c>
      <c r="C17" s="2">
        <f ca="1">ROUNDING!G17</f>
        <v>26</v>
      </c>
      <c r="D17" s="2">
        <f ca="1">ROUNDING!L17</f>
        <v>16</v>
      </c>
      <c r="E17" s="2">
        <f ca="1">ROUNDING!Q17</f>
        <v>9</v>
      </c>
      <c r="F17" s="2">
        <f ca="1">ROUND(E17*(1-INPUTS!$C$16),0)</f>
        <v>2</v>
      </c>
      <c r="G17" s="2">
        <f ca="1">ROUNDING!V17</f>
        <v>7</v>
      </c>
      <c r="H17" s="2">
        <f t="shared" ca="1" si="6"/>
        <v>6</v>
      </c>
      <c r="I17" s="2">
        <f t="shared" si="2"/>
        <v>2</v>
      </c>
      <c r="J17" s="2">
        <v>2</v>
      </c>
      <c r="K17" s="2">
        <f t="shared" si="3"/>
        <v>2</v>
      </c>
      <c r="L17" s="2">
        <v>2</v>
      </c>
      <c r="M17" s="2">
        <f t="shared" ca="1" si="0"/>
        <v>5</v>
      </c>
      <c r="N17" s="10">
        <f t="shared" ca="1" si="4"/>
        <v>333</v>
      </c>
      <c r="O17" s="6">
        <f ca="1">IF(INPUTS!$B$3=0, 0, N17/INPUTS!$B$3)</f>
        <v>0</v>
      </c>
      <c r="P17" s="2">
        <f t="shared" ca="1" si="1"/>
        <v>330</v>
      </c>
      <c r="Q17" s="6">
        <f ca="1">IF(INPUTS!$B$3=0, 0, P17/INPUTS!$B$3)</f>
        <v>0</v>
      </c>
      <c r="R17" s="59">
        <f ca="1">INPUTS!$B$3</f>
        <v>0</v>
      </c>
      <c r="S17" s="64">
        <f ca="1">INVESTMENT!D$5</f>
        <v>50</v>
      </c>
      <c r="T17" s="64">
        <f ca="1">INVESTMENT!E$5</f>
        <v>50</v>
      </c>
      <c r="U17" s="64">
        <f ca="1">INVESTMENT!F$5</f>
        <v>50</v>
      </c>
      <c r="V17" s="64">
        <f ca="1">INVESTMENT!G$5</f>
        <v>50</v>
      </c>
      <c r="W17" s="64">
        <f ca="1">INVESTMENT!I$5</f>
        <v>50</v>
      </c>
      <c r="X17" s="64">
        <f ca="1">INVESTMENT!J$5</f>
        <v>50</v>
      </c>
      <c r="Y17" s="64">
        <f ca="1">INVESTMENT!K$5</f>
        <v>50</v>
      </c>
      <c r="Z17" s="64">
        <f ca="1">INVESTMENT!L$5</f>
        <v>50</v>
      </c>
    </row>
    <row r="18" spans="1:26" x14ac:dyDescent="0.2">
      <c r="A18" s="9">
        <f t="shared" si="7"/>
        <v>43647</v>
      </c>
      <c r="B18" s="2">
        <f ca="1">ROUNDING!B18</f>
        <v>500</v>
      </c>
      <c r="C18" s="2">
        <f ca="1">ROUNDING!G18</f>
        <v>25</v>
      </c>
      <c r="D18" s="2">
        <f ca="1">ROUNDING!L18</f>
        <v>14</v>
      </c>
      <c r="E18" s="2">
        <f ca="1">ROUNDING!Q18</f>
        <v>8</v>
      </c>
      <c r="F18" s="2">
        <f ca="1">ROUND(E18*(1-INPUTS!$C$16),0)</f>
        <v>2</v>
      </c>
      <c r="G18" s="2">
        <f ca="1">ROUNDING!V18</f>
        <v>6</v>
      </c>
      <c r="H18" s="2">
        <f t="shared" ca="1" si="6"/>
        <v>6</v>
      </c>
      <c r="I18" s="2">
        <f t="shared" si="2"/>
        <v>3</v>
      </c>
      <c r="J18" s="2">
        <v>2</v>
      </c>
      <c r="K18" s="2">
        <f t="shared" si="3"/>
        <v>3</v>
      </c>
      <c r="L18" s="2">
        <v>2</v>
      </c>
      <c r="M18" s="2">
        <f t="shared" ca="1" si="0"/>
        <v>4</v>
      </c>
      <c r="N18" s="10">
        <f t="shared" ca="1" si="4"/>
        <v>337</v>
      </c>
      <c r="O18" s="6">
        <f ca="1">IF(INPUTS!$B$3=0, 0, N18/INPUTS!$B$3)</f>
        <v>0</v>
      </c>
      <c r="P18" s="2">
        <f t="shared" ca="1" si="1"/>
        <v>334</v>
      </c>
      <c r="Q18" s="6">
        <f ca="1">IF(INPUTS!$B$3=0, 0, P18/INPUTS!$B$3)</f>
        <v>0</v>
      </c>
      <c r="R18" s="59">
        <f ca="1">INPUTS!$B$3</f>
        <v>0</v>
      </c>
      <c r="S18" s="64">
        <f ca="1">INVESTMENT!D$5</f>
        <v>50</v>
      </c>
      <c r="T18" s="64">
        <f ca="1">INVESTMENT!E$5</f>
        <v>50</v>
      </c>
      <c r="U18" s="64">
        <f ca="1">INVESTMENT!F$5</f>
        <v>50</v>
      </c>
      <c r="V18" s="64">
        <f ca="1">INVESTMENT!G$5</f>
        <v>50</v>
      </c>
      <c r="W18" s="64">
        <f ca="1">INVESTMENT!I$5</f>
        <v>50</v>
      </c>
      <c r="X18" s="64">
        <f ca="1">INVESTMENT!J$5</f>
        <v>50</v>
      </c>
      <c r="Y18" s="64">
        <f ca="1">INVESTMENT!K$5</f>
        <v>50</v>
      </c>
      <c r="Z18" s="64">
        <f ca="1">INVESTMENT!L$5</f>
        <v>50</v>
      </c>
    </row>
    <row r="19" spans="1:26" x14ac:dyDescent="0.2">
      <c r="A19" s="9">
        <f>A18+7</f>
        <v>43654</v>
      </c>
      <c r="B19" s="2">
        <f ca="1">ROUNDING!B19</f>
        <v>500</v>
      </c>
      <c r="C19" s="2">
        <f ca="1">ROUNDING!G19</f>
        <v>26</v>
      </c>
      <c r="D19" s="2">
        <f ca="1">ROUNDING!L19</f>
        <v>16</v>
      </c>
      <c r="E19" s="2">
        <f ca="1">ROUNDING!Q19</f>
        <v>10</v>
      </c>
      <c r="F19" s="2">
        <f ca="1">ROUND(E19*(1-INPUTS!$C$16),0)</f>
        <v>3</v>
      </c>
      <c r="G19" s="2">
        <f ca="1">ROUNDING!V19</f>
        <v>7</v>
      </c>
      <c r="H19" s="2">
        <f t="shared" ca="1" si="6"/>
        <v>7</v>
      </c>
      <c r="I19" s="2">
        <f t="shared" si="2"/>
        <v>2</v>
      </c>
      <c r="J19" s="2">
        <v>1</v>
      </c>
      <c r="K19" s="2">
        <f t="shared" si="3"/>
        <v>2</v>
      </c>
      <c r="L19" s="2">
        <v>1</v>
      </c>
      <c r="M19" s="2">
        <f t="shared" ca="1" si="0"/>
        <v>6</v>
      </c>
      <c r="N19" s="10">
        <f t="shared" ca="1" si="4"/>
        <v>343</v>
      </c>
      <c r="O19" s="6">
        <f ca="1">IF(INPUTS!$B$3=0, 0, N19/INPUTS!$B$3)</f>
        <v>0</v>
      </c>
      <c r="P19" s="2">
        <f t="shared" ca="1" si="1"/>
        <v>340</v>
      </c>
      <c r="Q19" s="6">
        <f ca="1">IF(INPUTS!$B$3=0, 0, P19/INPUTS!$B$3)</f>
        <v>0</v>
      </c>
      <c r="R19" s="59">
        <f ca="1">INPUTS!$B$3</f>
        <v>0</v>
      </c>
      <c r="S19" s="64">
        <f ca="1">INVESTMENT!D$5</f>
        <v>50</v>
      </c>
      <c r="T19" s="64">
        <f ca="1">INVESTMENT!E$5</f>
        <v>50</v>
      </c>
      <c r="U19" s="64">
        <f ca="1">INVESTMENT!F$5</f>
        <v>50</v>
      </c>
      <c r="V19" s="64">
        <f ca="1">INVESTMENT!G$5</f>
        <v>50</v>
      </c>
      <c r="W19" s="64">
        <f ca="1">INVESTMENT!I$5</f>
        <v>50</v>
      </c>
      <c r="X19" s="64">
        <f ca="1">INVESTMENT!J$5</f>
        <v>50</v>
      </c>
      <c r="Y19" s="64">
        <f ca="1">INVESTMENT!K$5</f>
        <v>50</v>
      </c>
      <c r="Z19" s="64">
        <f ca="1">INVESTMENT!L$5</f>
        <v>50</v>
      </c>
    </row>
    <row r="20" spans="1:26" x14ac:dyDescent="0.2">
      <c r="A20" s="9">
        <f t="shared" ref="A20:A37" si="8">A19+7</f>
        <v>43661</v>
      </c>
      <c r="B20" s="2">
        <f ca="1">ROUNDING!B20</f>
        <v>500</v>
      </c>
      <c r="C20" s="2">
        <f ca="1">ROUNDING!G20</f>
        <v>25</v>
      </c>
      <c r="D20" s="2">
        <f ca="1">ROUNDING!L20</f>
        <v>14</v>
      </c>
      <c r="E20" s="2">
        <f ca="1">ROUNDING!Q20</f>
        <v>8</v>
      </c>
      <c r="F20" s="2">
        <f ca="1">ROUND(E20*(1-INPUTS!$C$16),0)</f>
        <v>2</v>
      </c>
      <c r="G20" s="2">
        <f ca="1">ROUNDING!V20</f>
        <v>6</v>
      </c>
      <c r="H20" s="2">
        <f t="shared" ca="1" si="6"/>
        <v>7</v>
      </c>
      <c r="I20" s="2">
        <f t="shared" si="2"/>
        <v>4</v>
      </c>
      <c r="J20" s="2">
        <v>2</v>
      </c>
      <c r="K20" s="2">
        <f t="shared" si="3"/>
        <v>4</v>
      </c>
      <c r="L20" s="2">
        <v>2</v>
      </c>
      <c r="M20" s="2">
        <f t="shared" ca="1" si="0"/>
        <v>4</v>
      </c>
      <c r="N20" s="10">
        <f t="shared" ca="1" si="4"/>
        <v>347</v>
      </c>
      <c r="O20" s="6">
        <f ca="1">IF(INPUTS!$B$3=0, 0, N20/INPUTS!$B$3)</f>
        <v>0</v>
      </c>
      <c r="P20" s="2">
        <f t="shared" ca="1" si="1"/>
        <v>344</v>
      </c>
      <c r="Q20" s="6">
        <f ca="1">IF(INPUTS!$B$3=0, 0, P20/INPUTS!$B$3)</f>
        <v>0</v>
      </c>
      <c r="R20" s="59">
        <f ca="1">INPUTS!$B$3</f>
        <v>0</v>
      </c>
      <c r="S20" s="64">
        <f ca="1">INVESTMENT!D$5</f>
        <v>50</v>
      </c>
      <c r="T20" s="64">
        <f ca="1">INVESTMENT!E$5</f>
        <v>50</v>
      </c>
      <c r="U20" s="64">
        <f ca="1">INVESTMENT!F$5</f>
        <v>50</v>
      </c>
      <c r="V20" s="64">
        <f ca="1">INVESTMENT!G$5</f>
        <v>50</v>
      </c>
      <c r="W20" s="64">
        <f ca="1">INVESTMENT!I$5</f>
        <v>50</v>
      </c>
      <c r="X20" s="64">
        <f ca="1">INVESTMENT!J$5</f>
        <v>50</v>
      </c>
      <c r="Y20" s="64">
        <f ca="1">INVESTMENT!K$5</f>
        <v>50</v>
      </c>
      <c r="Z20" s="64">
        <f ca="1">INVESTMENT!L$5</f>
        <v>50</v>
      </c>
    </row>
    <row r="21" spans="1:26" x14ac:dyDescent="0.2">
      <c r="A21" s="9">
        <f t="shared" si="8"/>
        <v>43668</v>
      </c>
      <c r="B21" s="2">
        <f ca="1">ROUNDING!B21</f>
        <v>500</v>
      </c>
      <c r="C21" s="2">
        <f ca="1">ROUNDING!G21</f>
        <v>26</v>
      </c>
      <c r="D21" s="2">
        <f ca="1">ROUNDING!L21</f>
        <v>16</v>
      </c>
      <c r="E21" s="2">
        <f ca="1">ROUNDING!Q21</f>
        <v>9</v>
      </c>
      <c r="F21" s="2">
        <f ca="1">ROUND(E21*(1-INPUTS!$C$16),0)</f>
        <v>2</v>
      </c>
      <c r="G21" s="2">
        <f ca="1">ROUNDING!V21</f>
        <v>7</v>
      </c>
      <c r="H21" s="2">
        <f t="shared" ca="1" si="6"/>
        <v>6</v>
      </c>
      <c r="I21" s="2">
        <f t="shared" si="2"/>
        <v>5</v>
      </c>
      <c r="J21" s="2">
        <v>3</v>
      </c>
      <c r="K21" s="2">
        <f t="shared" si="3"/>
        <v>3</v>
      </c>
      <c r="L21" s="2">
        <v>3</v>
      </c>
      <c r="M21" s="2">
        <f t="shared" ca="1" si="0"/>
        <v>4</v>
      </c>
      <c r="N21" s="10">
        <f t="shared" ca="1" si="4"/>
        <v>351</v>
      </c>
      <c r="O21" s="6">
        <f ca="1">IF(INPUTS!$B$3=0, 0, N21/INPUTS!$B$3)</f>
        <v>0</v>
      </c>
      <c r="P21" s="2">
        <f t="shared" ca="1" si="1"/>
        <v>348</v>
      </c>
      <c r="Q21" s="6">
        <f ca="1">IF(INPUTS!$B$3=0, 0, P21/INPUTS!$B$3)</f>
        <v>0</v>
      </c>
      <c r="R21" s="59">
        <f ca="1">INPUTS!$B$3</f>
        <v>0</v>
      </c>
      <c r="S21" s="64">
        <f ca="1">INVESTMENT!D$5</f>
        <v>50</v>
      </c>
      <c r="T21" s="64">
        <f ca="1">INVESTMENT!E$5</f>
        <v>50</v>
      </c>
      <c r="U21" s="64">
        <f ca="1">INVESTMENT!F$5</f>
        <v>50</v>
      </c>
      <c r="V21" s="64">
        <f ca="1">INVESTMENT!G$5</f>
        <v>50</v>
      </c>
      <c r="W21" s="64">
        <f ca="1">INVESTMENT!I$5</f>
        <v>50</v>
      </c>
      <c r="X21" s="64">
        <f ca="1">INVESTMENT!J$5</f>
        <v>50</v>
      </c>
      <c r="Y21" s="64">
        <f ca="1">INVESTMENT!K$5</f>
        <v>50</v>
      </c>
      <c r="Z21" s="64">
        <f ca="1">INVESTMENT!L$5</f>
        <v>50</v>
      </c>
    </row>
    <row r="22" spans="1:26" x14ac:dyDescent="0.2">
      <c r="A22" s="9">
        <f t="shared" si="8"/>
        <v>43675</v>
      </c>
      <c r="B22" s="2">
        <f ca="1">ROUNDING!B22</f>
        <v>500</v>
      </c>
      <c r="C22" s="2">
        <f ca="1">ROUNDING!G22</f>
        <v>25</v>
      </c>
      <c r="D22" s="2">
        <f ca="1">ROUNDING!L22</f>
        <v>14</v>
      </c>
      <c r="E22" s="2">
        <f ca="1">ROUNDING!Q22</f>
        <v>9</v>
      </c>
      <c r="F22" s="2">
        <f ca="1">ROUND(E22*(1-INPUTS!$C$16),0)</f>
        <v>2</v>
      </c>
      <c r="G22" s="2">
        <f ca="1">ROUNDING!V22</f>
        <v>7</v>
      </c>
      <c r="H22" s="2">
        <f t="shared" ca="1" si="6"/>
        <v>7</v>
      </c>
      <c r="I22" s="2">
        <f t="shared" si="2"/>
        <v>2</v>
      </c>
      <c r="J22" s="2">
        <v>2</v>
      </c>
      <c r="K22" s="2">
        <f t="shared" si="3"/>
        <v>2</v>
      </c>
      <c r="L22" s="2">
        <v>2</v>
      </c>
      <c r="M22" s="2">
        <f t="shared" ca="1" si="0"/>
        <v>5</v>
      </c>
      <c r="N22" s="10">
        <f t="shared" ca="1" si="4"/>
        <v>356</v>
      </c>
      <c r="O22" s="6">
        <f ca="1">IF(INPUTS!$B$3=0, 0, N22/INPUTS!$B$3)</f>
        <v>0</v>
      </c>
      <c r="P22" s="2">
        <f t="shared" ca="1" si="1"/>
        <v>353</v>
      </c>
      <c r="Q22" s="6">
        <f ca="1">IF(INPUTS!$B$3=0, 0, P22/INPUTS!$B$3)</f>
        <v>0</v>
      </c>
      <c r="R22" s="59">
        <f ca="1">INPUTS!$B$3</f>
        <v>0</v>
      </c>
      <c r="S22" s="64">
        <f ca="1">INVESTMENT!D$5</f>
        <v>50</v>
      </c>
      <c r="T22" s="64">
        <f ca="1">INVESTMENT!E$5</f>
        <v>50</v>
      </c>
      <c r="U22" s="64">
        <f ca="1">INVESTMENT!F$5</f>
        <v>50</v>
      </c>
      <c r="V22" s="64">
        <f ca="1">INVESTMENT!G$5</f>
        <v>50</v>
      </c>
      <c r="W22" s="64">
        <f ca="1">INVESTMENT!I$5</f>
        <v>50</v>
      </c>
      <c r="X22" s="64">
        <f ca="1">INVESTMENT!J$5</f>
        <v>50</v>
      </c>
      <c r="Y22" s="64">
        <f ca="1">INVESTMENT!K$5</f>
        <v>50</v>
      </c>
      <c r="Z22" s="64">
        <f ca="1">INVESTMENT!L$5</f>
        <v>50</v>
      </c>
    </row>
    <row r="23" spans="1:26" x14ac:dyDescent="0.2">
      <c r="A23" s="9">
        <f t="shared" si="8"/>
        <v>43682</v>
      </c>
      <c r="B23" s="2">
        <f ca="1">ROUNDING!B23</f>
        <v>500</v>
      </c>
      <c r="C23" s="2">
        <f ca="1">ROUNDING!G23</f>
        <v>26</v>
      </c>
      <c r="D23" s="2">
        <f ca="1">ROUNDING!L23</f>
        <v>16</v>
      </c>
      <c r="E23" s="2">
        <f ca="1">ROUNDING!Q23</f>
        <v>9</v>
      </c>
      <c r="F23" s="2">
        <f ca="1">ROUND(E23*(1-INPUTS!$C$16),0)</f>
        <v>2</v>
      </c>
      <c r="G23" s="2">
        <f ca="1">ROUNDING!V23</f>
        <v>7</v>
      </c>
      <c r="H23" s="2">
        <f t="shared" ca="1" si="6"/>
        <v>6</v>
      </c>
      <c r="I23" s="2">
        <f t="shared" si="2"/>
        <v>2</v>
      </c>
      <c r="J23" s="2">
        <v>4</v>
      </c>
      <c r="K23" s="2">
        <f t="shared" si="3"/>
        <v>2</v>
      </c>
      <c r="L23" s="2">
        <v>4</v>
      </c>
      <c r="M23" s="2">
        <f t="shared" ca="1" si="0"/>
        <v>3</v>
      </c>
      <c r="N23" s="10">
        <f t="shared" ca="1" si="4"/>
        <v>359</v>
      </c>
      <c r="O23" s="6">
        <f ca="1">IF(INPUTS!$B$3=0, 0, N23/INPUTS!$B$3)</f>
        <v>0</v>
      </c>
      <c r="P23" s="2">
        <f t="shared" ca="1" si="1"/>
        <v>356</v>
      </c>
      <c r="Q23" s="6">
        <f ca="1">IF(INPUTS!$B$3=0, 0, P23/INPUTS!$B$3)</f>
        <v>0</v>
      </c>
      <c r="R23" s="59">
        <f ca="1">INPUTS!$B$3</f>
        <v>0</v>
      </c>
      <c r="S23" s="64">
        <f ca="1">INVESTMENT!D$5</f>
        <v>50</v>
      </c>
      <c r="T23" s="64">
        <f ca="1">INVESTMENT!E$5</f>
        <v>50</v>
      </c>
      <c r="U23" s="64">
        <f ca="1">INVESTMENT!F$5</f>
        <v>50</v>
      </c>
      <c r="V23" s="64">
        <f ca="1">INVESTMENT!G$5</f>
        <v>50</v>
      </c>
      <c r="W23" s="64">
        <f ca="1">INVESTMENT!I$5</f>
        <v>50</v>
      </c>
      <c r="X23" s="64">
        <f ca="1">INVESTMENT!J$5</f>
        <v>50</v>
      </c>
      <c r="Y23" s="64">
        <f ca="1">INVESTMENT!K$5</f>
        <v>50</v>
      </c>
      <c r="Z23" s="64">
        <f ca="1">INVESTMENT!L$5</f>
        <v>50</v>
      </c>
    </row>
    <row r="24" spans="1:26" x14ac:dyDescent="0.2">
      <c r="A24" s="9">
        <f t="shared" si="8"/>
        <v>43689</v>
      </c>
      <c r="B24" s="2">
        <f ca="1">ROUNDING!B24</f>
        <v>500</v>
      </c>
      <c r="C24" s="2">
        <f ca="1">ROUNDING!G24</f>
        <v>25</v>
      </c>
      <c r="D24" s="2">
        <f ca="1">ROUNDING!L24</f>
        <v>14</v>
      </c>
      <c r="E24" s="2">
        <f ca="1">ROUNDING!Q24</f>
        <v>8</v>
      </c>
      <c r="F24" s="2">
        <f ca="1">ROUND(E24*(1-INPUTS!$C$16),0)</f>
        <v>2</v>
      </c>
      <c r="G24" s="2">
        <f ca="1">ROUNDING!V24</f>
        <v>6</v>
      </c>
      <c r="H24" s="2">
        <f t="shared" ca="1" si="6"/>
        <v>7</v>
      </c>
      <c r="I24" s="2">
        <f t="shared" si="2"/>
        <v>2</v>
      </c>
      <c r="J24" s="2">
        <v>5</v>
      </c>
      <c r="K24" s="2">
        <f t="shared" si="3"/>
        <v>2</v>
      </c>
      <c r="L24" s="2">
        <v>3</v>
      </c>
      <c r="M24" s="2">
        <f t="shared" ca="1" si="0"/>
        <v>1</v>
      </c>
      <c r="N24" s="10">
        <f t="shared" ca="1" si="4"/>
        <v>360</v>
      </c>
      <c r="O24" s="6">
        <f ca="1">IF(INPUTS!$B$3=0, 0, N24/INPUTS!$B$3)</f>
        <v>0</v>
      </c>
      <c r="P24" s="2">
        <f t="shared" ca="1" si="1"/>
        <v>357</v>
      </c>
      <c r="Q24" s="6">
        <f ca="1">IF(INPUTS!$B$3=0, 0, P24/INPUTS!$B$3)</f>
        <v>0</v>
      </c>
      <c r="R24" s="59">
        <f ca="1">INPUTS!$B$3</f>
        <v>0</v>
      </c>
      <c r="S24" s="64">
        <f ca="1">INVESTMENT!D$5</f>
        <v>50</v>
      </c>
      <c r="T24" s="64">
        <f ca="1">INVESTMENT!E$5</f>
        <v>50</v>
      </c>
      <c r="U24" s="64">
        <f ca="1">INVESTMENT!F$5</f>
        <v>50</v>
      </c>
      <c r="V24" s="64">
        <f ca="1">INVESTMENT!G$5</f>
        <v>50</v>
      </c>
      <c r="W24" s="64">
        <f ca="1">INVESTMENT!I$5</f>
        <v>50</v>
      </c>
      <c r="X24" s="64">
        <f ca="1">INVESTMENT!J$5</f>
        <v>50</v>
      </c>
      <c r="Y24" s="64">
        <f ca="1">INVESTMENT!K$5</f>
        <v>50</v>
      </c>
      <c r="Z24" s="64">
        <f ca="1">INVESTMENT!L$5</f>
        <v>50</v>
      </c>
    </row>
    <row r="25" spans="1:26" x14ac:dyDescent="0.2">
      <c r="A25" s="9">
        <f t="shared" si="8"/>
        <v>43696</v>
      </c>
      <c r="B25" s="2">
        <f ca="1">ROUNDING!B25</f>
        <v>500</v>
      </c>
      <c r="C25" s="2">
        <f ca="1">ROUNDING!G25</f>
        <v>26</v>
      </c>
      <c r="D25" s="2">
        <f ca="1">ROUNDING!L25</f>
        <v>16</v>
      </c>
      <c r="E25" s="2">
        <f ca="1">ROUNDING!Q25</f>
        <v>10</v>
      </c>
      <c r="F25" s="2">
        <f ca="1">ROUND(E25*(1-INPUTS!$C$16),0)</f>
        <v>3</v>
      </c>
      <c r="G25" s="2">
        <f ca="1">ROUNDING!V25</f>
        <v>7</v>
      </c>
      <c r="H25" s="2">
        <f t="shared" ca="1" si="6"/>
        <v>7</v>
      </c>
      <c r="I25" s="2">
        <f t="shared" si="2"/>
        <v>2</v>
      </c>
      <c r="J25" s="2">
        <v>2</v>
      </c>
      <c r="K25" s="2">
        <f t="shared" si="3"/>
        <v>2</v>
      </c>
      <c r="L25" s="2">
        <v>2</v>
      </c>
      <c r="M25" s="2">
        <f t="shared" ca="1" si="0"/>
        <v>5</v>
      </c>
      <c r="N25" s="10">
        <f t="shared" ca="1" si="4"/>
        <v>365</v>
      </c>
      <c r="O25" s="6">
        <f ca="1">IF(INPUTS!$B$3=0, 0, N25/INPUTS!$B$3)</f>
        <v>0</v>
      </c>
      <c r="P25" s="2">
        <f t="shared" ca="1" si="1"/>
        <v>362</v>
      </c>
      <c r="Q25" s="6">
        <f ca="1">IF(INPUTS!$B$3=0, 0, P25/INPUTS!$B$3)</f>
        <v>0</v>
      </c>
      <c r="R25" s="59">
        <f ca="1">INPUTS!$B$3</f>
        <v>0</v>
      </c>
      <c r="S25" s="64">
        <f ca="1">INVESTMENT!D$5</f>
        <v>50</v>
      </c>
      <c r="T25" s="64">
        <f ca="1">INVESTMENT!E$5</f>
        <v>50</v>
      </c>
      <c r="U25" s="64">
        <f ca="1">INVESTMENT!F$5</f>
        <v>50</v>
      </c>
      <c r="V25" s="64">
        <f ca="1">INVESTMENT!G$5</f>
        <v>50</v>
      </c>
      <c r="W25" s="64">
        <f ca="1">INVESTMENT!I$5</f>
        <v>50</v>
      </c>
      <c r="X25" s="64">
        <f ca="1">INVESTMENT!J$5</f>
        <v>50</v>
      </c>
      <c r="Y25" s="64">
        <f ca="1">INVESTMENT!K$5</f>
        <v>50</v>
      </c>
      <c r="Z25" s="64">
        <f ca="1">INVESTMENT!L$5</f>
        <v>50</v>
      </c>
    </row>
    <row r="26" spans="1:26" x14ac:dyDescent="0.2">
      <c r="A26" s="9">
        <f t="shared" si="8"/>
        <v>43703</v>
      </c>
      <c r="B26" s="2">
        <f ca="1">ROUNDING!B26</f>
        <v>500</v>
      </c>
      <c r="C26" s="2">
        <f ca="1">ROUNDING!G26</f>
        <v>25</v>
      </c>
      <c r="D26" s="2">
        <f ca="1">ROUNDING!L26</f>
        <v>14</v>
      </c>
      <c r="E26" s="2">
        <f ca="1">ROUNDING!Q26</f>
        <v>8</v>
      </c>
      <c r="F26" s="2">
        <f ca="1">ROUND(E26*(1-INPUTS!$C$16),0)</f>
        <v>2</v>
      </c>
      <c r="G26" s="2">
        <f ca="1">ROUNDING!V26</f>
        <v>6</v>
      </c>
      <c r="H26" s="2">
        <f t="shared" ca="1" si="6"/>
        <v>7</v>
      </c>
      <c r="I26" s="2">
        <f t="shared" si="2"/>
        <v>1</v>
      </c>
      <c r="J26" s="2">
        <v>2</v>
      </c>
      <c r="K26" s="2">
        <f t="shared" si="3"/>
        <v>1</v>
      </c>
      <c r="L26" s="2">
        <v>2</v>
      </c>
      <c r="M26" s="2">
        <f t="shared" ca="1" si="0"/>
        <v>4</v>
      </c>
      <c r="N26" s="10">
        <f t="shared" ca="1" si="4"/>
        <v>369</v>
      </c>
      <c r="O26" s="6">
        <f ca="1">IF(INPUTS!$B$3=0, 0, N26/INPUTS!$B$3)</f>
        <v>0</v>
      </c>
      <c r="P26" s="2">
        <f t="shared" ca="1" si="1"/>
        <v>366</v>
      </c>
      <c r="Q26" s="6">
        <f ca="1">IF(INPUTS!$B$3=0, 0, P26/INPUTS!$B$3)</f>
        <v>0</v>
      </c>
      <c r="R26" s="59">
        <f ca="1">INPUTS!$B$3</f>
        <v>0</v>
      </c>
      <c r="S26" s="64">
        <f ca="1">INVESTMENT!D$5</f>
        <v>50</v>
      </c>
      <c r="T26" s="64">
        <f ca="1">INVESTMENT!E$5</f>
        <v>50</v>
      </c>
      <c r="U26" s="64">
        <f ca="1">INVESTMENT!F$5</f>
        <v>50</v>
      </c>
      <c r="V26" s="64">
        <f ca="1">INVESTMENT!G$5</f>
        <v>50</v>
      </c>
      <c r="W26" s="64">
        <f ca="1">INVESTMENT!I$5</f>
        <v>50</v>
      </c>
      <c r="X26" s="64">
        <f ca="1">INVESTMENT!J$5</f>
        <v>50</v>
      </c>
      <c r="Y26" s="64">
        <f ca="1">INVESTMENT!K$5</f>
        <v>50</v>
      </c>
      <c r="Z26" s="64">
        <f ca="1">INVESTMENT!L$5</f>
        <v>50</v>
      </c>
    </row>
    <row r="27" spans="1:26" x14ac:dyDescent="0.2">
      <c r="A27" s="9">
        <f t="shared" si="8"/>
        <v>43710</v>
      </c>
      <c r="B27" s="2">
        <f ca="1">ROUNDING!B27</f>
        <v>500</v>
      </c>
      <c r="C27" s="2">
        <f ca="1">ROUNDING!G27</f>
        <v>26</v>
      </c>
      <c r="D27" s="2">
        <f ca="1">ROUNDING!L27</f>
        <v>16</v>
      </c>
      <c r="E27" s="2">
        <f ca="1">ROUNDING!Q27</f>
        <v>9</v>
      </c>
      <c r="F27" s="2">
        <f ca="1">ROUND(E27*(1-INPUTS!$C$16),0)</f>
        <v>2</v>
      </c>
      <c r="G27" s="2">
        <f ca="1">ROUNDING!V27</f>
        <v>7</v>
      </c>
      <c r="H27" s="2">
        <f t="shared" ca="1" si="6"/>
        <v>6</v>
      </c>
      <c r="I27" s="2">
        <f t="shared" si="2"/>
        <v>5</v>
      </c>
      <c r="J27" s="2">
        <v>2</v>
      </c>
      <c r="K27" s="2">
        <f t="shared" si="3"/>
        <v>5</v>
      </c>
      <c r="L27" s="2">
        <v>2</v>
      </c>
      <c r="M27" s="2">
        <f t="shared" ca="1" si="0"/>
        <v>5</v>
      </c>
      <c r="N27" s="10">
        <f t="shared" ca="1" si="4"/>
        <v>374</v>
      </c>
      <c r="O27" s="6">
        <f ca="1">IF(INPUTS!$B$3=0, 0, N27/INPUTS!$B$3)</f>
        <v>0</v>
      </c>
      <c r="P27" s="2">
        <f t="shared" ca="1" si="1"/>
        <v>371</v>
      </c>
      <c r="Q27" s="6">
        <f ca="1">IF(INPUTS!$B$3=0, 0, P27/INPUTS!$B$3)</f>
        <v>0</v>
      </c>
      <c r="R27" s="59">
        <f ca="1">INPUTS!$B$3</f>
        <v>0</v>
      </c>
      <c r="S27" s="64">
        <f ca="1">INVESTMENT!D$5</f>
        <v>50</v>
      </c>
      <c r="T27" s="64">
        <f ca="1">INVESTMENT!E$5</f>
        <v>50</v>
      </c>
      <c r="U27" s="64">
        <f ca="1">INVESTMENT!F$5</f>
        <v>50</v>
      </c>
      <c r="V27" s="64">
        <f ca="1">INVESTMENT!G$5</f>
        <v>50</v>
      </c>
      <c r="W27" s="64">
        <f ca="1">INVESTMENT!I$5</f>
        <v>50</v>
      </c>
      <c r="X27" s="64">
        <f ca="1">INVESTMENT!J$5</f>
        <v>50</v>
      </c>
      <c r="Y27" s="64">
        <f ca="1">INVESTMENT!K$5</f>
        <v>50</v>
      </c>
      <c r="Z27" s="64">
        <f ca="1">INVESTMENT!L$5</f>
        <v>50</v>
      </c>
    </row>
    <row r="28" spans="1:26" x14ac:dyDescent="0.2">
      <c r="A28" s="9">
        <f t="shared" si="8"/>
        <v>43717</v>
      </c>
      <c r="B28" s="2">
        <f ca="1">ROUNDING!B28</f>
        <v>500</v>
      </c>
      <c r="C28" s="2">
        <f ca="1">ROUNDING!G28</f>
        <v>25</v>
      </c>
      <c r="D28" s="2">
        <f ca="1">ROUNDING!L28</f>
        <v>14</v>
      </c>
      <c r="E28" s="2">
        <f ca="1">ROUNDING!Q28</f>
        <v>9</v>
      </c>
      <c r="F28" s="2">
        <f ca="1">ROUND(E28*(1-INPUTS!$C$16),0)</f>
        <v>2</v>
      </c>
      <c r="G28" s="2">
        <f ca="1">ROUNDING!V28</f>
        <v>7</v>
      </c>
      <c r="H28" s="2">
        <f t="shared" ca="1" si="6"/>
        <v>7</v>
      </c>
      <c r="I28" s="2">
        <f t="shared" si="2"/>
        <v>2</v>
      </c>
      <c r="J28" s="2">
        <v>2</v>
      </c>
      <c r="K28" s="2">
        <f t="shared" si="3"/>
        <v>1</v>
      </c>
      <c r="L28" s="2">
        <v>2</v>
      </c>
      <c r="M28" s="2">
        <f t="shared" ca="1" si="0"/>
        <v>5</v>
      </c>
      <c r="N28" s="10">
        <f t="shared" ca="1" si="4"/>
        <v>379</v>
      </c>
      <c r="O28" s="6">
        <f ca="1">IF(INPUTS!$B$3=0, 0, N28/INPUTS!$B$3)</f>
        <v>0</v>
      </c>
      <c r="P28" s="2">
        <f t="shared" ca="1" si="1"/>
        <v>376</v>
      </c>
      <c r="Q28" s="6">
        <f ca="1">IF(INPUTS!$B$3=0, 0, P28/INPUTS!$B$3)</f>
        <v>0</v>
      </c>
      <c r="R28" s="59">
        <f ca="1">INPUTS!$B$3</f>
        <v>0</v>
      </c>
      <c r="S28" s="64">
        <f ca="1">INVESTMENT!D$5</f>
        <v>50</v>
      </c>
      <c r="T28" s="64">
        <f ca="1">INVESTMENT!E$5</f>
        <v>50</v>
      </c>
      <c r="U28" s="64">
        <f ca="1">INVESTMENT!F$5</f>
        <v>50</v>
      </c>
      <c r="V28" s="64">
        <f ca="1">INVESTMENT!G$5</f>
        <v>50</v>
      </c>
      <c r="W28" s="64">
        <f ca="1">INVESTMENT!I$5</f>
        <v>50</v>
      </c>
      <c r="X28" s="64">
        <f ca="1">INVESTMENT!J$5</f>
        <v>50</v>
      </c>
      <c r="Y28" s="64">
        <f ca="1">INVESTMENT!K$5</f>
        <v>50</v>
      </c>
      <c r="Z28" s="64">
        <f ca="1">INVESTMENT!L$5</f>
        <v>50</v>
      </c>
    </row>
    <row r="29" spans="1:26" x14ac:dyDescent="0.2">
      <c r="A29" s="9">
        <f t="shared" si="8"/>
        <v>43724</v>
      </c>
      <c r="B29" s="2">
        <f ca="1">ROUNDING!B29</f>
        <v>500</v>
      </c>
      <c r="C29" s="2">
        <f ca="1">ROUNDING!G29</f>
        <v>26</v>
      </c>
      <c r="D29" s="2">
        <f ca="1">ROUNDING!L29</f>
        <v>16</v>
      </c>
      <c r="E29" s="2">
        <f ca="1">ROUNDING!Q29</f>
        <v>9</v>
      </c>
      <c r="F29" s="2">
        <f ca="1">ROUND(E29*(1-INPUTS!$C$16),0)</f>
        <v>2</v>
      </c>
      <c r="G29" s="2">
        <f ca="1">ROUNDING!V29</f>
        <v>6</v>
      </c>
      <c r="H29" s="2">
        <f t="shared" ca="1" si="6"/>
        <v>6</v>
      </c>
      <c r="I29" s="2">
        <f t="shared" si="2"/>
        <v>2</v>
      </c>
      <c r="J29" s="2">
        <v>1</v>
      </c>
      <c r="K29" s="2">
        <f t="shared" si="3"/>
        <v>1</v>
      </c>
      <c r="L29" s="2">
        <v>1</v>
      </c>
      <c r="M29" s="2">
        <f t="shared" ca="1" si="0"/>
        <v>5</v>
      </c>
      <c r="N29" s="10">
        <f t="shared" ca="1" si="4"/>
        <v>384</v>
      </c>
      <c r="O29" s="6">
        <f ca="1">IF(INPUTS!$B$3=0, 0, N29/INPUTS!$B$3)</f>
        <v>0</v>
      </c>
      <c r="P29" s="2">
        <f t="shared" ca="1" si="1"/>
        <v>381</v>
      </c>
      <c r="Q29" s="6">
        <f ca="1">IF(INPUTS!$B$3=0, 0, P29/INPUTS!$B$3)</f>
        <v>0</v>
      </c>
      <c r="R29" s="59">
        <f ca="1">INPUTS!$B$3</f>
        <v>0</v>
      </c>
      <c r="S29" s="64">
        <f ca="1">INVESTMENT!D$5</f>
        <v>50</v>
      </c>
      <c r="T29" s="64">
        <f ca="1">INVESTMENT!E$5</f>
        <v>50</v>
      </c>
      <c r="U29" s="64">
        <f ca="1">INVESTMENT!F$5</f>
        <v>50</v>
      </c>
      <c r="V29" s="64">
        <f ca="1">INVESTMENT!G$5</f>
        <v>50</v>
      </c>
      <c r="W29" s="64">
        <f ca="1">INVESTMENT!I$5</f>
        <v>50</v>
      </c>
      <c r="X29" s="64">
        <f ca="1">INVESTMENT!J$5</f>
        <v>50</v>
      </c>
      <c r="Y29" s="64">
        <f ca="1">INVESTMENT!K$5</f>
        <v>50</v>
      </c>
      <c r="Z29" s="64">
        <f ca="1">INVESTMENT!L$5</f>
        <v>50</v>
      </c>
    </row>
    <row r="30" spans="1:26" x14ac:dyDescent="0.2">
      <c r="A30" s="9">
        <f t="shared" si="8"/>
        <v>43731</v>
      </c>
      <c r="B30" s="2">
        <f ca="1">ROUNDING!B30</f>
        <v>500</v>
      </c>
      <c r="C30" s="2">
        <f ca="1">ROUNDING!G30</f>
        <v>25</v>
      </c>
      <c r="D30" s="2">
        <f ca="1">ROUNDING!L30</f>
        <v>14</v>
      </c>
      <c r="E30" s="2">
        <f ca="1">ROUNDING!Q30</f>
        <v>8</v>
      </c>
      <c r="F30" s="2">
        <f ca="1">ROUND(E30*(1-INPUTS!$C$16),0)</f>
        <v>2</v>
      </c>
      <c r="G30" s="2">
        <f ca="1">ROUNDING!V30</f>
        <v>6</v>
      </c>
      <c r="H30" s="2">
        <f t="shared" ca="1" si="6"/>
        <v>7</v>
      </c>
      <c r="I30" s="2">
        <f t="shared" si="2"/>
        <v>3</v>
      </c>
      <c r="J30" s="2">
        <v>5</v>
      </c>
      <c r="K30" s="2">
        <f t="shared" si="3"/>
        <v>3</v>
      </c>
      <c r="L30" s="2">
        <v>5</v>
      </c>
      <c r="M30" s="2">
        <f t="shared" ca="1" si="0"/>
        <v>1</v>
      </c>
      <c r="N30" s="10">
        <f t="shared" ca="1" si="4"/>
        <v>385</v>
      </c>
      <c r="O30" s="6">
        <f ca="1">IF(INPUTS!$B$3=0, 0, N30/INPUTS!$B$3)</f>
        <v>0</v>
      </c>
      <c r="P30" s="2">
        <f t="shared" ca="1" si="1"/>
        <v>382</v>
      </c>
      <c r="Q30" s="6">
        <f ca="1">IF(INPUTS!$B$3=0, 0, P30/INPUTS!$B$3)</f>
        <v>0</v>
      </c>
      <c r="R30" s="59">
        <f ca="1">INPUTS!$B$3</f>
        <v>0</v>
      </c>
      <c r="S30" s="64">
        <f ca="1">INVESTMENT!D$5</f>
        <v>50</v>
      </c>
      <c r="T30" s="64">
        <f ca="1">INVESTMENT!E$5</f>
        <v>50</v>
      </c>
      <c r="U30" s="64">
        <f ca="1">INVESTMENT!F$5</f>
        <v>50</v>
      </c>
      <c r="V30" s="64">
        <f ca="1">INVESTMENT!G$5</f>
        <v>50</v>
      </c>
      <c r="W30" s="64">
        <f ca="1">INVESTMENT!I$5</f>
        <v>50</v>
      </c>
      <c r="X30" s="64">
        <f ca="1">INVESTMENT!J$5</f>
        <v>50</v>
      </c>
      <c r="Y30" s="64">
        <f ca="1">INVESTMENT!K$5</f>
        <v>50</v>
      </c>
      <c r="Z30" s="64">
        <f ca="1">INVESTMENT!L$5</f>
        <v>50</v>
      </c>
    </row>
    <row r="31" spans="1:26" x14ac:dyDescent="0.2">
      <c r="A31" s="9">
        <f t="shared" si="8"/>
        <v>43738</v>
      </c>
      <c r="B31" s="2">
        <f ca="1">ROUNDING!B31</f>
        <v>500</v>
      </c>
      <c r="C31" s="2">
        <f ca="1">ROUNDING!G31</f>
        <v>26</v>
      </c>
      <c r="D31" s="2">
        <f ca="1">ROUNDING!L31</f>
        <v>16</v>
      </c>
      <c r="E31" s="2">
        <f ca="1">ROUNDING!Q31</f>
        <v>10</v>
      </c>
      <c r="F31" s="2">
        <f ca="1">ROUND(E31*(1-INPUTS!$C$16),0)</f>
        <v>3</v>
      </c>
      <c r="G31" s="2">
        <f ca="1">ROUNDING!V31</f>
        <v>8</v>
      </c>
      <c r="H31" s="2">
        <f t="shared" ca="1" si="6"/>
        <v>7</v>
      </c>
      <c r="I31" s="2">
        <f t="shared" si="2"/>
        <v>2</v>
      </c>
      <c r="J31" s="2">
        <v>2</v>
      </c>
      <c r="K31" s="2">
        <f t="shared" si="3"/>
        <v>1</v>
      </c>
      <c r="L31" s="2">
        <v>1</v>
      </c>
      <c r="M31" s="2">
        <f t="shared" ca="1" si="0"/>
        <v>6</v>
      </c>
      <c r="N31" s="10">
        <f t="shared" ca="1" si="4"/>
        <v>391</v>
      </c>
      <c r="O31" s="6">
        <f ca="1">IF(INPUTS!$B$3=0, 0, N31/INPUTS!$B$3)</f>
        <v>0</v>
      </c>
      <c r="P31" s="2">
        <f t="shared" ca="1" si="1"/>
        <v>388</v>
      </c>
      <c r="Q31" s="6">
        <f ca="1">IF(INPUTS!$B$3=0, 0, P31/INPUTS!$B$3)</f>
        <v>0</v>
      </c>
      <c r="R31" s="59">
        <f ca="1">INPUTS!$B$3</f>
        <v>0</v>
      </c>
      <c r="S31" s="64">
        <f ca="1">INVESTMENT!D$5</f>
        <v>50</v>
      </c>
      <c r="T31" s="64">
        <f ca="1">INVESTMENT!E$5</f>
        <v>50</v>
      </c>
      <c r="U31" s="64">
        <f ca="1">INVESTMENT!F$5</f>
        <v>50</v>
      </c>
      <c r="V31" s="64">
        <f ca="1">INVESTMENT!G$5</f>
        <v>50</v>
      </c>
      <c r="W31" s="64">
        <f ca="1">INVESTMENT!I$5</f>
        <v>50</v>
      </c>
      <c r="X31" s="64">
        <f ca="1">INVESTMENT!J$5</f>
        <v>50</v>
      </c>
      <c r="Y31" s="64">
        <f ca="1">INVESTMENT!K$5</f>
        <v>50</v>
      </c>
      <c r="Z31" s="64">
        <f ca="1">INVESTMENT!L$5</f>
        <v>50</v>
      </c>
    </row>
    <row r="32" spans="1:26" x14ac:dyDescent="0.2">
      <c r="A32" s="9">
        <f t="shared" si="8"/>
        <v>43745</v>
      </c>
      <c r="B32" s="2">
        <f ca="1">ROUNDING!B32</f>
        <v>500</v>
      </c>
      <c r="C32" s="2">
        <f ca="1">ROUNDING!G32</f>
        <v>25</v>
      </c>
      <c r="D32" s="2">
        <f ca="1">ROUNDING!L32</f>
        <v>14</v>
      </c>
      <c r="E32" s="2">
        <f ca="1">ROUNDING!Q32</f>
        <v>8</v>
      </c>
      <c r="F32" s="2">
        <f ca="1">ROUND(E32*(1-INPUTS!$C$16),0)</f>
        <v>2</v>
      </c>
      <c r="G32" s="2">
        <f ca="1">ROUNDING!V32</f>
        <v>6</v>
      </c>
      <c r="H32" s="2">
        <f t="shared" ca="1" si="6"/>
        <v>6</v>
      </c>
      <c r="I32" s="2">
        <f t="shared" si="2"/>
        <v>3</v>
      </c>
      <c r="J32" s="2">
        <v>2</v>
      </c>
      <c r="K32" s="2">
        <f t="shared" si="3"/>
        <v>2</v>
      </c>
      <c r="L32" s="2">
        <v>1</v>
      </c>
      <c r="M32" s="2">
        <f t="shared" ca="1" si="0"/>
        <v>4</v>
      </c>
      <c r="N32" s="10">
        <f t="shared" ca="1" si="4"/>
        <v>395</v>
      </c>
      <c r="O32" s="6">
        <f ca="1">IF(INPUTS!$B$3=0, 0, N32/INPUTS!$B$3)</f>
        <v>0</v>
      </c>
      <c r="P32" s="2">
        <f t="shared" ca="1" si="1"/>
        <v>392</v>
      </c>
      <c r="Q32" s="6">
        <f ca="1">IF(INPUTS!$B$3=0, 0, P32/INPUTS!$B$3)</f>
        <v>0</v>
      </c>
      <c r="R32" s="59">
        <f ca="1">INPUTS!$B$3</f>
        <v>0</v>
      </c>
      <c r="S32" s="64">
        <f ca="1">INVESTMENT!D$5</f>
        <v>50</v>
      </c>
      <c r="T32" s="64">
        <f ca="1">INVESTMENT!E$5</f>
        <v>50</v>
      </c>
      <c r="U32" s="64">
        <f ca="1">INVESTMENT!F$5</f>
        <v>50</v>
      </c>
      <c r="V32" s="64">
        <f ca="1">INVESTMENT!G$5</f>
        <v>50</v>
      </c>
      <c r="W32" s="64">
        <f ca="1">INVESTMENT!I$5</f>
        <v>50</v>
      </c>
      <c r="X32" s="64">
        <f ca="1">INVESTMENT!J$5</f>
        <v>50</v>
      </c>
      <c r="Y32" s="64">
        <f ca="1">INVESTMENT!K$5</f>
        <v>50</v>
      </c>
      <c r="Z32" s="64">
        <f ca="1">INVESTMENT!L$5</f>
        <v>50</v>
      </c>
    </row>
    <row r="33" spans="1:26" x14ac:dyDescent="0.2">
      <c r="A33" s="9">
        <f t="shared" si="8"/>
        <v>43752</v>
      </c>
      <c r="B33" s="2">
        <f ca="1">ROUNDING!B33</f>
        <v>500</v>
      </c>
      <c r="C33" s="2">
        <f ca="1">ROUNDING!G33</f>
        <v>26</v>
      </c>
      <c r="D33" s="2">
        <f ca="1">ROUNDING!L33</f>
        <v>16</v>
      </c>
      <c r="E33" s="2">
        <f ca="1">ROUNDING!Q33</f>
        <v>9</v>
      </c>
      <c r="F33" s="2">
        <f ca="1">ROUND(E33*(1-INPUTS!$C$16),0)</f>
        <v>2</v>
      </c>
      <c r="G33" s="2">
        <f ca="1">ROUNDING!V33</f>
        <v>7</v>
      </c>
      <c r="H33" s="2">
        <f t="shared" ca="1" si="6"/>
        <v>6</v>
      </c>
      <c r="I33" s="2">
        <f t="shared" si="2"/>
        <v>4</v>
      </c>
      <c r="J33" s="2">
        <v>3</v>
      </c>
      <c r="K33" s="2">
        <f t="shared" si="3"/>
        <v>4</v>
      </c>
      <c r="L33" s="2">
        <v>3</v>
      </c>
      <c r="M33" s="2">
        <f t="shared" ca="1" si="0"/>
        <v>4</v>
      </c>
      <c r="N33" s="10">
        <f t="shared" ca="1" si="4"/>
        <v>399</v>
      </c>
      <c r="O33" s="6">
        <f ca="1">IF(INPUTS!$B$3=0, 0, N33/INPUTS!$B$3)</f>
        <v>0</v>
      </c>
      <c r="P33" s="2">
        <f t="shared" ca="1" si="1"/>
        <v>396</v>
      </c>
      <c r="Q33" s="6">
        <f ca="1">IF(INPUTS!$B$3=0, 0, P33/INPUTS!$B$3)</f>
        <v>0</v>
      </c>
      <c r="R33" s="59">
        <f ca="1">INPUTS!$B$3</f>
        <v>0</v>
      </c>
      <c r="S33" s="64">
        <f ca="1">INVESTMENT!D$5</f>
        <v>50</v>
      </c>
      <c r="T33" s="64">
        <f ca="1">INVESTMENT!E$5</f>
        <v>50</v>
      </c>
      <c r="U33" s="64">
        <f ca="1">INVESTMENT!F$5</f>
        <v>50</v>
      </c>
      <c r="V33" s="64">
        <f ca="1">INVESTMENT!G$5</f>
        <v>50</v>
      </c>
      <c r="W33" s="64">
        <f ca="1">INVESTMENT!I$5</f>
        <v>50</v>
      </c>
      <c r="X33" s="64">
        <f ca="1">INVESTMENT!J$5</f>
        <v>50</v>
      </c>
      <c r="Y33" s="64">
        <f ca="1">INVESTMENT!K$5</f>
        <v>50</v>
      </c>
      <c r="Z33" s="64">
        <f ca="1">INVESTMENT!L$5</f>
        <v>50</v>
      </c>
    </row>
    <row r="34" spans="1:26" x14ac:dyDescent="0.2">
      <c r="A34" s="9">
        <f t="shared" si="8"/>
        <v>43759</v>
      </c>
      <c r="B34" s="2">
        <f ca="1">ROUNDING!B34</f>
        <v>500</v>
      </c>
      <c r="C34" s="2">
        <f ca="1">ROUNDING!G34</f>
        <v>25</v>
      </c>
      <c r="D34" s="2">
        <f ca="1">ROUNDING!L34</f>
        <v>14</v>
      </c>
      <c r="E34" s="2">
        <f ca="1">ROUNDING!Q34</f>
        <v>8</v>
      </c>
      <c r="F34" s="2">
        <f ca="1">ROUND(E34*(1-INPUTS!$C$16),0)</f>
        <v>2</v>
      </c>
      <c r="G34" s="2">
        <f ca="1">ROUNDING!V34</f>
        <v>6</v>
      </c>
      <c r="H34" s="2">
        <f t="shared" ca="1" si="6"/>
        <v>8</v>
      </c>
      <c r="I34" s="2">
        <f t="shared" si="2"/>
        <v>2</v>
      </c>
      <c r="J34" s="2">
        <v>2</v>
      </c>
      <c r="K34" s="2">
        <f t="shared" si="3"/>
        <v>1</v>
      </c>
      <c r="L34" s="2">
        <v>1</v>
      </c>
      <c r="M34" s="2">
        <f t="shared" ca="1" si="0"/>
        <v>4</v>
      </c>
      <c r="N34" s="10">
        <f t="shared" ca="1" si="4"/>
        <v>403</v>
      </c>
      <c r="O34" s="6">
        <f ca="1">IF(INPUTS!$B$3=0, 0, N34/INPUTS!$B$3)</f>
        <v>0</v>
      </c>
      <c r="P34" s="2">
        <f t="shared" ca="1" si="1"/>
        <v>400</v>
      </c>
      <c r="Q34" s="6">
        <f ca="1">IF(INPUTS!$B$3=0, 0, P34/INPUTS!$B$3)</f>
        <v>0</v>
      </c>
      <c r="R34" s="59">
        <f ca="1">INPUTS!$B$3</f>
        <v>0</v>
      </c>
      <c r="S34" s="64">
        <f ca="1">INVESTMENT!D$5</f>
        <v>50</v>
      </c>
      <c r="T34" s="64">
        <f ca="1">INVESTMENT!E$5</f>
        <v>50</v>
      </c>
      <c r="U34" s="64">
        <f ca="1">INVESTMENT!F$5</f>
        <v>50</v>
      </c>
      <c r="V34" s="64">
        <f ca="1">INVESTMENT!G$5</f>
        <v>50</v>
      </c>
      <c r="W34" s="64">
        <f ca="1">INVESTMENT!I$5</f>
        <v>50</v>
      </c>
      <c r="X34" s="64">
        <f ca="1">INVESTMENT!J$5</f>
        <v>50</v>
      </c>
      <c r="Y34" s="64">
        <f ca="1">INVESTMENT!K$5</f>
        <v>50</v>
      </c>
      <c r="Z34" s="64">
        <f ca="1">INVESTMENT!L$5</f>
        <v>50</v>
      </c>
    </row>
    <row r="35" spans="1:26" x14ac:dyDescent="0.2">
      <c r="A35" s="9">
        <f t="shared" si="8"/>
        <v>43766</v>
      </c>
      <c r="B35" s="2">
        <f ca="1">ROUNDING!B35</f>
        <v>500</v>
      </c>
      <c r="C35" s="2">
        <f ca="1">ROUNDING!G35</f>
        <v>26</v>
      </c>
      <c r="D35" s="2">
        <f ca="1">ROUNDING!L35</f>
        <v>16</v>
      </c>
      <c r="E35" s="2">
        <f ca="1">ROUNDING!Q35</f>
        <v>10</v>
      </c>
      <c r="F35" s="2">
        <f ca="1">ROUND(E35*(1-INPUTS!$C$16),0)</f>
        <v>3</v>
      </c>
      <c r="G35" s="2">
        <f ca="1">ROUNDING!V35</f>
        <v>7</v>
      </c>
      <c r="H35" s="2">
        <f t="shared" ca="1" si="6"/>
        <v>6</v>
      </c>
      <c r="I35" s="2">
        <f t="shared" si="2"/>
        <v>0</v>
      </c>
      <c r="J35" s="2">
        <v>3</v>
      </c>
      <c r="K35" s="2">
        <f t="shared" si="3"/>
        <v>0</v>
      </c>
      <c r="L35" s="2">
        <v>2</v>
      </c>
      <c r="M35" s="2">
        <f t="shared" ca="1" si="0"/>
        <v>4</v>
      </c>
      <c r="N35" s="10">
        <f t="shared" ca="1" si="4"/>
        <v>407</v>
      </c>
      <c r="O35" s="6">
        <f ca="1">IF(INPUTS!$B$3=0, 0, N35/INPUTS!$B$3)</f>
        <v>0</v>
      </c>
      <c r="P35" s="2">
        <f t="shared" ca="1" si="1"/>
        <v>404</v>
      </c>
      <c r="Q35" s="6">
        <f ca="1">IF(INPUTS!$B$3=0, 0, P35/INPUTS!$B$3)</f>
        <v>0</v>
      </c>
      <c r="R35" s="59">
        <f ca="1">INPUTS!$B$3</f>
        <v>0</v>
      </c>
      <c r="S35" s="64">
        <f ca="1">INVESTMENT!D$5</f>
        <v>50</v>
      </c>
      <c r="T35" s="64">
        <f ca="1">INVESTMENT!E$5</f>
        <v>50</v>
      </c>
      <c r="U35" s="64">
        <f ca="1">INVESTMENT!F$5</f>
        <v>50</v>
      </c>
      <c r="V35" s="64">
        <f ca="1">INVESTMENT!G$5</f>
        <v>50</v>
      </c>
      <c r="W35" s="64">
        <f ca="1">INVESTMENT!I$5</f>
        <v>50</v>
      </c>
      <c r="X35" s="64">
        <f ca="1">INVESTMENT!J$5</f>
        <v>50</v>
      </c>
      <c r="Y35" s="64">
        <f ca="1">INVESTMENT!K$5</f>
        <v>50</v>
      </c>
      <c r="Z35" s="64">
        <f ca="1">INVESTMENT!L$5</f>
        <v>50</v>
      </c>
    </row>
    <row r="36" spans="1:26" x14ac:dyDescent="0.2">
      <c r="A36" s="9">
        <f t="shared" si="8"/>
        <v>43773</v>
      </c>
      <c r="B36" s="2">
        <f ca="1">ROUNDING!B36</f>
        <v>500</v>
      </c>
      <c r="C36" s="2">
        <f ca="1">ROUNDING!G36</f>
        <v>25</v>
      </c>
      <c r="D36" s="2">
        <f ca="1">ROUNDING!L36</f>
        <v>14</v>
      </c>
      <c r="E36" s="2">
        <f ca="1">ROUNDING!Q36</f>
        <v>8</v>
      </c>
      <c r="F36" s="2">
        <f ca="1">ROUND(E36*(1-INPUTS!$C$16),0)</f>
        <v>2</v>
      </c>
      <c r="G36" s="2">
        <f ca="1">ROUNDING!V36</f>
        <v>6</v>
      </c>
      <c r="H36" s="2">
        <f t="shared" ca="1" si="6"/>
        <v>7</v>
      </c>
      <c r="I36" s="2">
        <f t="shared" si="2"/>
        <v>0</v>
      </c>
      <c r="J36" s="2">
        <v>4</v>
      </c>
      <c r="K36" s="2">
        <f t="shared" si="3"/>
        <v>0</v>
      </c>
      <c r="L36" s="2">
        <v>4</v>
      </c>
      <c r="M36" s="2">
        <f t="shared" ca="1" si="0"/>
        <v>2</v>
      </c>
      <c r="N36" s="10">
        <f t="shared" ca="1" si="4"/>
        <v>409</v>
      </c>
      <c r="O36" s="6">
        <f ca="1">IF(INPUTS!$B$3=0, 0, N36/INPUTS!$B$3)</f>
        <v>0</v>
      </c>
      <c r="P36" s="2">
        <f t="shared" ca="1" si="1"/>
        <v>406</v>
      </c>
      <c r="Q36" s="6">
        <f ca="1">IF(INPUTS!$B$3=0, 0, P36/INPUTS!$B$3)</f>
        <v>0</v>
      </c>
      <c r="R36" s="59">
        <f ca="1">INPUTS!$B$3</f>
        <v>0</v>
      </c>
      <c r="S36" s="64">
        <f ca="1">INVESTMENT!D$5</f>
        <v>50</v>
      </c>
      <c r="T36" s="64">
        <f ca="1">INVESTMENT!E$5</f>
        <v>50</v>
      </c>
      <c r="U36" s="64">
        <f ca="1">INVESTMENT!F$5</f>
        <v>50</v>
      </c>
      <c r="V36" s="64">
        <f ca="1">INVESTMENT!G$5</f>
        <v>50</v>
      </c>
      <c r="W36" s="64">
        <f ca="1">INVESTMENT!I$5</f>
        <v>50</v>
      </c>
      <c r="X36" s="64">
        <f ca="1">INVESTMENT!J$5</f>
        <v>50</v>
      </c>
      <c r="Y36" s="64">
        <f ca="1">INVESTMENT!K$5</f>
        <v>50</v>
      </c>
      <c r="Z36" s="64">
        <f ca="1">INVESTMENT!L$5</f>
        <v>50</v>
      </c>
    </row>
    <row r="37" spans="1:26" x14ac:dyDescent="0.2">
      <c r="A37" s="9">
        <f t="shared" si="8"/>
        <v>43780</v>
      </c>
      <c r="B37" s="2">
        <f ca="1">ROUNDING!B37</f>
        <v>500</v>
      </c>
      <c r="C37" s="2">
        <f ca="1">ROUNDING!G37</f>
        <v>26</v>
      </c>
      <c r="D37" s="2">
        <f ca="1">ROUNDING!L37</f>
        <v>16</v>
      </c>
      <c r="E37" s="2">
        <f ca="1">ROUNDING!Q37</f>
        <v>10</v>
      </c>
      <c r="F37" s="2">
        <f ca="1">ROUND(E37*(1-INPUTS!$C$16),0)</f>
        <v>3</v>
      </c>
      <c r="G37" s="2">
        <f ca="1">ROUNDING!V37</f>
        <v>8</v>
      </c>
      <c r="H37" s="2">
        <f t="shared" ca="1" si="6"/>
        <v>6</v>
      </c>
      <c r="I37" s="2">
        <f t="shared" si="2"/>
        <v>0</v>
      </c>
      <c r="J37" s="2">
        <v>2</v>
      </c>
      <c r="K37" s="2">
        <f>L40</f>
        <v>0</v>
      </c>
      <c r="L37" s="2">
        <v>1</v>
      </c>
      <c r="M37" s="2">
        <f t="shared" ca="1" si="0"/>
        <v>6</v>
      </c>
      <c r="N37" s="10">
        <f t="shared" ca="1" si="4"/>
        <v>415</v>
      </c>
      <c r="O37" s="6">
        <f ca="1">IF(INPUTS!$B$3=0, 0, N37/INPUTS!$B$3)</f>
        <v>0</v>
      </c>
      <c r="P37" s="2">
        <f t="shared" ca="1" si="1"/>
        <v>412</v>
      </c>
      <c r="Q37" s="6">
        <f ca="1">IF(INPUTS!$B$3=0, 0, P37/INPUTS!$B$3)</f>
        <v>0</v>
      </c>
      <c r="R37" s="59">
        <f ca="1">INPUTS!$B$3</f>
        <v>0</v>
      </c>
      <c r="S37" s="64">
        <f ca="1">INVESTMENT!D$5</f>
        <v>50</v>
      </c>
      <c r="T37" s="64">
        <f ca="1">INVESTMENT!E$5</f>
        <v>50</v>
      </c>
      <c r="U37" s="64">
        <f ca="1">INVESTMENT!F$5</f>
        <v>50</v>
      </c>
      <c r="V37" s="64">
        <f ca="1">INVESTMENT!G$5</f>
        <v>50</v>
      </c>
      <c r="W37" s="64">
        <f ca="1">INVESTMENT!I$5</f>
        <v>50</v>
      </c>
      <c r="X37" s="64">
        <f ca="1">INVESTMENT!J$5</f>
        <v>50</v>
      </c>
      <c r="Y37" s="64">
        <f ca="1">INVESTMENT!K$5</f>
        <v>50</v>
      </c>
      <c r="Z37" s="64">
        <f ca="1">INVESTMENT!L$5</f>
        <v>50</v>
      </c>
    </row>
    <row r="38" spans="1:26" x14ac:dyDescent="0.2">
      <c r="H38" s="2"/>
      <c r="O38" s="6"/>
    </row>
    <row r="39" spans="1:26" x14ac:dyDescent="0.2">
      <c r="A39" s="2"/>
      <c r="B39" s="2"/>
      <c r="C39" s="2"/>
      <c r="D39" s="2"/>
      <c r="E39" s="2"/>
      <c r="F39" s="2"/>
      <c r="G39" s="2"/>
      <c r="I39" s="2"/>
    </row>
  </sheetData>
  <mergeCells count="1">
    <mergeCell ref="A1:Z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A04E-CEAE-1D4C-9348-08755944D418}">
  <dimension ref="A1:E74"/>
  <sheetViews>
    <sheetView topLeftCell="A35" workbookViewId="0">
      <selection activeCell="A54" sqref="A54"/>
    </sheetView>
  </sheetViews>
  <sheetFormatPr baseColWidth="10" defaultRowHeight="16" x14ac:dyDescent="0.2"/>
  <cols>
    <col min="1" max="1" width="32.83203125" customWidth="1"/>
    <col min="2" max="2" width="17" customWidth="1"/>
    <col min="4" max="4" width="14.6640625" customWidth="1"/>
    <col min="5" max="5" width="14" customWidth="1"/>
  </cols>
  <sheetData>
    <row r="1" spans="1:5" ht="21" x14ac:dyDescent="0.25">
      <c r="A1" s="78" t="s">
        <v>77</v>
      </c>
      <c r="B1" s="79"/>
      <c r="D1" s="49" t="s">
        <v>165</v>
      </c>
      <c r="E1" s="49"/>
    </row>
    <row r="2" spans="1:5" x14ac:dyDescent="0.2">
      <c r="A2" s="8"/>
      <c r="B2" s="17"/>
      <c r="D2" t="s">
        <v>166</v>
      </c>
      <c r="E2" s="2" t="e">
        <f ca="1">INPUTS!B7</f>
        <v>#N/A</v>
      </c>
    </row>
    <row r="3" spans="1:5" x14ac:dyDescent="0.2">
      <c r="A3" s="80" t="s">
        <v>60</v>
      </c>
      <c r="B3" s="81"/>
      <c r="D3" t="s">
        <v>168</v>
      </c>
      <c r="E3" s="2" t="e">
        <f ca="1">E2-3</f>
        <v>#N/A</v>
      </c>
    </row>
    <row r="4" spans="1:5" x14ac:dyDescent="0.2">
      <c r="A4" s="3" t="s">
        <v>58</v>
      </c>
      <c r="B4" s="17" t="s">
        <v>59</v>
      </c>
      <c r="D4" t="s">
        <v>169</v>
      </c>
      <c r="E4" t="s">
        <v>170</v>
      </c>
    </row>
    <row r="5" spans="1:5" x14ac:dyDescent="0.2">
      <c r="A5" s="3" t="s">
        <v>0</v>
      </c>
      <c r="B5" s="18">
        <v>43542</v>
      </c>
      <c r="D5" t="s">
        <v>171</v>
      </c>
      <c r="E5" t="s">
        <v>172</v>
      </c>
    </row>
    <row r="6" spans="1:5" x14ac:dyDescent="0.2">
      <c r="A6" s="3" t="s">
        <v>1</v>
      </c>
      <c r="B6" s="18" t="e">
        <f ca="1">INDIRECT("MODEL!A"&amp;INPUTS!B7)+6</f>
        <v>#N/A</v>
      </c>
      <c r="D6" t="s">
        <v>173</v>
      </c>
      <c r="E6" t="s">
        <v>174</v>
      </c>
    </row>
    <row r="7" spans="1:5" x14ac:dyDescent="0.2">
      <c r="A7" s="3" t="s">
        <v>2</v>
      </c>
      <c r="B7" s="27" t="e">
        <f ca="1">B49/B8</f>
        <v>#N/A</v>
      </c>
      <c r="D7" t="s">
        <v>175</v>
      </c>
      <c r="E7" t="s">
        <v>176</v>
      </c>
    </row>
    <row r="8" spans="1:5" x14ac:dyDescent="0.2">
      <c r="A8" s="3" t="s">
        <v>3</v>
      </c>
      <c r="B8" s="20">
        <f>INPUTS!B8</f>
        <v>1000</v>
      </c>
      <c r="D8" t="s">
        <v>177</v>
      </c>
      <c r="E8" t="s">
        <v>178</v>
      </c>
    </row>
    <row r="9" spans="1:5" x14ac:dyDescent="0.2">
      <c r="A9" s="3" t="s">
        <v>188</v>
      </c>
      <c r="B9" s="20">
        <f>INPUTS!B9</f>
        <v>900</v>
      </c>
    </row>
    <row r="10" spans="1:5" x14ac:dyDescent="0.2">
      <c r="A10" s="3" t="s">
        <v>187</v>
      </c>
      <c r="B10" s="68">
        <f ca="1">INPUTS!B3</f>
        <v>0</v>
      </c>
    </row>
    <row r="11" spans="1:5" x14ac:dyDescent="0.2">
      <c r="A11" s="3"/>
      <c r="B11" s="21"/>
    </row>
    <row r="12" spans="1:5" x14ac:dyDescent="0.2">
      <c r="A12" s="82" t="s">
        <v>4</v>
      </c>
      <c r="B12" s="83"/>
    </row>
    <row r="13" spans="1:5" x14ac:dyDescent="0.2">
      <c r="A13" s="3" t="s">
        <v>5</v>
      </c>
      <c r="B13" s="23" t="e">
        <f ca="1">INDIRECT("MODEL!N"&amp;E2)-MODEL!N3</f>
        <v>#N/A</v>
      </c>
    </row>
    <row r="14" spans="1:5" x14ac:dyDescent="0.2">
      <c r="A14" s="3" t="s">
        <v>6</v>
      </c>
      <c r="B14" s="23" t="e">
        <f ca="1">SUM(INDIRECT("MODEL!F4:F"&amp;E2))</f>
        <v>#N/A</v>
      </c>
    </row>
    <row r="15" spans="1:5" x14ac:dyDescent="0.2">
      <c r="A15" s="3" t="s">
        <v>7</v>
      </c>
      <c r="B15" s="19" t="e">
        <f ca="1">B14/B44</f>
        <v>#N/A</v>
      </c>
    </row>
    <row r="16" spans="1:5" x14ac:dyDescent="0.2">
      <c r="A16" s="3" t="s">
        <v>8</v>
      </c>
      <c r="B16" s="23" t="e">
        <f ca="1">SUM(INDIRECT("MODEL!K4:K"&amp;E2))</f>
        <v>#N/A</v>
      </c>
    </row>
    <row r="17" spans="1:2" x14ac:dyDescent="0.2">
      <c r="A17" s="3" t="s">
        <v>9</v>
      </c>
      <c r="B17" s="23" t="e">
        <f ca="1">SUM(INDIRECT("MODEL!L4:L"&amp;E2))</f>
        <v>#N/A</v>
      </c>
    </row>
    <row r="18" spans="1:2" x14ac:dyDescent="0.2">
      <c r="A18" s="3" t="s">
        <v>10</v>
      </c>
      <c r="B18" s="19" t="e">
        <f ca="1">B16/B19</f>
        <v>#N/A</v>
      </c>
    </row>
    <row r="19" spans="1:2" x14ac:dyDescent="0.2">
      <c r="A19" s="3" t="s">
        <v>11</v>
      </c>
      <c r="B19" s="23" t="e">
        <f ca="1">B20+B16</f>
        <v>#N/A</v>
      </c>
    </row>
    <row r="20" spans="1:2" x14ac:dyDescent="0.2">
      <c r="A20" s="3" t="s">
        <v>12</v>
      </c>
      <c r="B20" s="23" t="e">
        <f ca="1">SUM(INDIRECT("MODEL!I4:I"&amp;E2))</f>
        <v>#N/A</v>
      </c>
    </row>
    <row r="21" spans="1:2" x14ac:dyDescent="0.2">
      <c r="A21" s="3" t="s">
        <v>13</v>
      </c>
      <c r="B21" s="22" t="e">
        <f ca="1">INDIRECT("MODEL!O"&amp;E2)</f>
        <v>#N/A</v>
      </c>
    </row>
    <row r="22" spans="1:2" x14ac:dyDescent="0.2">
      <c r="A22" s="3" t="s">
        <v>14</v>
      </c>
      <c r="B22" s="23" t="e">
        <f ca="1">INDIRECT("MODEL!N"&amp;E2)</f>
        <v>#N/A</v>
      </c>
    </row>
    <row r="23" spans="1:2" x14ac:dyDescent="0.2">
      <c r="A23" s="3"/>
      <c r="B23" s="17"/>
    </row>
    <row r="24" spans="1:2" x14ac:dyDescent="0.2">
      <c r="A24" s="84" t="s">
        <v>15</v>
      </c>
      <c r="B24" s="85"/>
    </row>
    <row r="25" spans="1:2" x14ac:dyDescent="0.2">
      <c r="A25" s="3" t="s">
        <v>16</v>
      </c>
      <c r="B25" s="23" t="e">
        <f ca="1">SUM(INDIRECT("MODEL!H4:H"&amp;E2))</f>
        <v>#N/A</v>
      </c>
    </row>
    <row r="26" spans="1:2" x14ac:dyDescent="0.2">
      <c r="A26" s="3" t="s">
        <v>17</v>
      </c>
      <c r="B26" s="23" t="e">
        <f ca="1">SUM(INDIRECT("MODEL!J4:J"&amp;E2))</f>
        <v>#N/A</v>
      </c>
    </row>
    <row r="27" spans="1:2" x14ac:dyDescent="0.2">
      <c r="A27" s="3" t="s">
        <v>18</v>
      </c>
      <c r="B27" s="22" t="e">
        <f ca="1">INDIRECT("MODEL!Q"&amp;E2)</f>
        <v>#N/A</v>
      </c>
    </row>
    <row r="28" spans="1:2" x14ac:dyDescent="0.2">
      <c r="A28" s="3" t="s">
        <v>19</v>
      </c>
      <c r="B28" s="23" t="e">
        <f ca="1">INDIRECT("MODEL!P"&amp;E2)</f>
        <v>#N/A</v>
      </c>
    </row>
    <row r="29" spans="1:2" x14ac:dyDescent="0.2">
      <c r="A29" s="3" t="s">
        <v>20</v>
      </c>
      <c r="B29" s="17" t="e">
        <f ca="1">INDIRECT("MODEL!R"&amp;E2)</f>
        <v>#N/A</v>
      </c>
    </row>
    <row r="30" spans="1:2" x14ac:dyDescent="0.2">
      <c r="A30" s="3"/>
      <c r="B30" s="17"/>
    </row>
    <row r="31" spans="1:2" x14ac:dyDescent="0.2">
      <c r="A31" s="86" t="s">
        <v>21</v>
      </c>
      <c r="B31" s="87"/>
    </row>
    <row r="32" spans="1:2" x14ac:dyDescent="0.2">
      <c r="A32" s="3" t="s">
        <v>22</v>
      </c>
      <c r="B32" s="23" t="e">
        <f ca="1">SUM(INDIRECT("MODEL!B4:B"&amp;E2))</f>
        <v>#N/A</v>
      </c>
    </row>
    <row r="33" spans="1:2" x14ac:dyDescent="0.2">
      <c r="A33" s="3" t="s">
        <v>23</v>
      </c>
      <c r="B33" s="24" t="e">
        <f ca="1">B58/B32</f>
        <v>#N/A</v>
      </c>
    </row>
    <row r="34" spans="1:2" x14ac:dyDescent="0.2">
      <c r="A34" s="3" t="s">
        <v>24</v>
      </c>
      <c r="B34" s="19" t="e">
        <f ca="1">B36/B32</f>
        <v>#N/A</v>
      </c>
    </row>
    <row r="35" spans="1:2" x14ac:dyDescent="0.2">
      <c r="A35" s="3" t="s">
        <v>25</v>
      </c>
      <c r="B35" s="17" t="e">
        <f ca="1">(B32/$E$3)*4</f>
        <v>#N/A</v>
      </c>
    </row>
    <row r="36" spans="1:2" x14ac:dyDescent="0.2">
      <c r="A36" s="3" t="s">
        <v>26</v>
      </c>
      <c r="B36" s="23" t="e">
        <f ca="1">SUM(INDIRECT("MODEL!C4:C"&amp;E2))</f>
        <v>#N/A</v>
      </c>
    </row>
    <row r="37" spans="1:2" x14ac:dyDescent="0.2">
      <c r="A37" s="3" t="s">
        <v>27</v>
      </c>
      <c r="B37" s="24" t="e">
        <f ca="1">B58/B36</f>
        <v>#N/A</v>
      </c>
    </row>
    <row r="38" spans="1:2" x14ac:dyDescent="0.2">
      <c r="A38" s="3" t="s">
        <v>28</v>
      </c>
      <c r="B38" s="19" t="e">
        <f ca="1">B40/B36</f>
        <v>#N/A</v>
      </c>
    </row>
    <row r="39" spans="1:2" x14ac:dyDescent="0.2">
      <c r="A39" s="3" t="s">
        <v>29</v>
      </c>
      <c r="B39" s="17" t="e">
        <f ca="1">(B36/$E$3)*4</f>
        <v>#N/A</v>
      </c>
    </row>
    <row r="40" spans="1:2" x14ac:dyDescent="0.2">
      <c r="A40" s="3" t="s">
        <v>30</v>
      </c>
      <c r="B40" s="23" t="e">
        <f ca="1">SUM(INDIRECT("MODEL!D4:D"&amp;E2))</f>
        <v>#N/A</v>
      </c>
    </row>
    <row r="41" spans="1:2" x14ac:dyDescent="0.2">
      <c r="A41" s="3" t="s">
        <v>31</v>
      </c>
      <c r="B41" s="24" t="e">
        <f ca="1">B58/B40</f>
        <v>#N/A</v>
      </c>
    </row>
    <row r="42" spans="1:2" x14ac:dyDescent="0.2">
      <c r="A42" s="3" t="s">
        <v>32</v>
      </c>
      <c r="B42" s="19" t="e">
        <f ca="1">B44/B40</f>
        <v>#N/A</v>
      </c>
    </row>
    <row r="43" spans="1:2" x14ac:dyDescent="0.2">
      <c r="A43" s="3" t="s">
        <v>33</v>
      </c>
      <c r="B43" s="17" t="e">
        <f ca="1">(B40/E3)*4</f>
        <v>#N/A</v>
      </c>
    </row>
    <row r="44" spans="1:2" x14ac:dyDescent="0.2">
      <c r="A44" s="3" t="s">
        <v>34</v>
      </c>
      <c r="B44" s="23" t="e">
        <f ca="1">SUM(INDIRECT("MODEL!E4:E"&amp;E2))</f>
        <v>#N/A</v>
      </c>
    </row>
    <row r="45" spans="1:2" x14ac:dyDescent="0.2">
      <c r="A45" s="3" t="s">
        <v>35</v>
      </c>
      <c r="B45" s="24" t="e">
        <f ca="1">B58/B44</f>
        <v>#N/A</v>
      </c>
    </row>
    <row r="46" spans="1:2" x14ac:dyDescent="0.2">
      <c r="A46" s="3" t="s">
        <v>36</v>
      </c>
      <c r="B46" s="19" t="e">
        <f ca="1">B48/B44</f>
        <v>#N/A</v>
      </c>
    </row>
    <row r="47" spans="1:2" x14ac:dyDescent="0.2">
      <c r="A47" s="3" t="s">
        <v>37</v>
      </c>
      <c r="B47" s="17" t="e">
        <f ca="1">(B44/E3)*4</f>
        <v>#N/A</v>
      </c>
    </row>
    <row r="48" spans="1:2" x14ac:dyDescent="0.2">
      <c r="A48" s="3" t="s">
        <v>38</v>
      </c>
      <c r="B48" s="23" t="e">
        <f ca="1">SUM(INDIRECT("MODEL!G4:G"&amp;E2))</f>
        <v>#N/A</v>
      </c>
    </row>
    <row r="49" spans="1:3" x14ac:dyDescent="0.2">
      <c r="A49" s="3" t="s">
        <v>39</v>
      </c>
      <c r="B49" s="24" t="e">
        <f ca="1">B58/B48</f>
        <v>#N/A</v>
      </c>
    </row>
    <row r="50" spans="1:3" x14ac:dyDescent="0.2">
      <c r="A50" s="3" t="s">
        <v>40</v>
      </c>
      <c r="B50" s="25" t="e">
        <f ca="1">1*B34*B38*B42*B46</f>
        <v>#N/A</v>
      </c>
    </row>
    <row r="51" spans="1:3" x14ac:dyDescent="0.2">
      <c r="A51" s="3" t="s">
        <v>41</v>
      </c>
      <c r="B51" s="17" t="e">
        <f ca="1">(B48/E3)*4</f>
        <v>#N/A</v>
      </c>
    </row>
    <row r="52" spans="1:3" x14ac:dyDescent="0.2">
      <c r="A52" s="3"/>
      <c r="B52" s="17"/>
    </row>
    <row r="53" spans="1:3" x14ac:dyDescent="0.2">
      <c r="A53" s="88" t="s">
        <v>74</v>
      </c>
      <c r="B53" s="89"/>
    </row>
    <row r="54" spans="1:3" x14ac:dyDescent="0.2">
      <c r="A54" s="3" t="s">
        <v>190</v>
      </c>
      <c r="B54" s="24" t="e">
        <f ca="1">SUM(INDIRECT("MODEL!"&amp;C54&amp;"4:"&amp;C54&amp;$E$2))</f>
        <v>#N/A</v>
      </c>
      <c r="C54" s="67" t="s">
        <v>179</v>
      </c>
    </row>
    <row r="55" spans="1:3" x14ac:dyDescent="0.2">
      <c r="A55" s="3" t="s">
        <v>42</v>
      </c>
      <c r="B55" s="24" t="e">
        <f t="shared" ref="B55:B57" ca="1" si="0">SUM(INDIRECT("MODEL!"&amp;C55&amp;"4:"&amp;C55&amp;$E$2))</f>
        <v>#N/A</v>
      </c>
      <c r="C55" s="67" t="s">
        <v>180</v>
      </c>
    </row>
    <row r="56" spans="1:3" x14ac:dyDescent="0.2">
      <c r="A56" s="3" t="s">
        <v>43</v>
      </c>
      <c r="B56" s="24" t="e">
        <f t="shared" ca="1" si="0"/>
        <v>#N/A</v>
      </c>
      <c r="C56" s="67" t="s">
        <v>181</v>
      </c>
    </row>
    <row r="57" spans="1:3" x14ac:dyDescent="0.2">
      <c r="A57" s="3" t="s">
        <v>44</v>
      </c>
      <c r="B57" s="24" t="e">
        <f t="shared" ca="1" si="0"/>
        <v>#N/A</v>
      </c>
      <c r="C57" s="67" t="s">
        <v>182</v>
      </c>
    </row>
    <row r="58" spans="1:3" x14ac:dyDescent="0.2">
      <c r="A58" s="3" t="s">
        <v>45</v>
      </c>
      <c r="B58" s="24" t="e">
        <f ca="1">SUM(B54:B57)</f>
        <v>#N/A</v>
      </c>
    </row>
    <row r="59" spans="1:3" x14ac:dyDescent="0.2">
      <c r="A59" s="3" t="s">
        <v>46</v>
      </c>
      <c r="B59" s="17" t="e">
        <f ca="1">ROUND(B60/B58,0)</f>
        <v>#N/A</v>
      </c>
    </row>
    <row r="60" spans="1:3" x14ac:dyDescent="0.2">
      <c r="A60" s="3" t="s">
        <v>47</v>
      </c>
      <c r="B60" s="24" t="e">
        <f ca="1">B25*(B8*12)</f>
        <v>#N/A</v>
      </c>
    </row>
    <row r="61" spans="1:3" x14ac:dyDescent="0.2">
      <c r="A61" s="3"/>
      <c r="B61" s="24"/>
    </row>
    <row r="62" spans="1:3" x14ac:dyDescent="0.2">
      <c r="A62" s="74" t="s">
        <v>75</v>
      </c>
      <c r="B62" s="75"/>
    </row>
    <row r="63" spans="1:3" x14ac:dyDescent="0.2">
      <c r="A63" s="3" t="s">
        <v>48</v>
      </c>
      <c r="B63" s="24" t="e">
        <f ca="1">SUM(INDIRECT("MODEL!"&amp;C63&amp;"4:"&amp;C63&amp;$E$2))</f>
        <v>#N/A</v>
      </c>
      <c r="C63" s="67" t="s">
        <v>184</v>
      </c>
    </row>
    <row r="64" spans="1:3" x14ac:dyDescent="0.2">
      <c r="A64" s="3" t="s">
        <v>49</v>
      </c>
      <c r="B64" s="24" t="e">
        <f t="shared" ref="B64:B66" ca="1" si="1">SUM(INDIRECT("MODEL!"&amp;C64&amp;"4:"&amp;C64&amp;$E$2))</f>
        <v>#N/A</v>
      </c>
      <c r="C64" s="67" t="s">
        <v>185</v>
      </c>
    </row>
    <row r="65" spans="1:3" x14ac:dyDescent="0.2">
      <c r="A65" s="3" t="s">
        <v>50</v>
      </c>
      <c r="B65" s="24" t="e">
        <f t="shared" ca="1" si="1"/>
        <v>#N/A</v>
      </c>
      <c r="C65" s="67" t="s">
        <v>186</v>
      </c>
    </row>
    <row r="66" spans="1:3" x14ac:dyDescent="0.2">
      <c r="A66" s="3" t="s">
        <v>51</v>
      </c>
      <c r="B66" s="24" t="e">
        <f t="shared" ca="1" si="1"/>
        <v>#N/A</v>
      </c>
      <c r="C66" s="67" t="s">
        <v>183</v>
      </c>
    </row>
    <row r="67" spans="1:3" x14ac:dyDescent="0.2">
      <c r="A67" s="3" t="s">
        <v>52</v>
      </c>
      <c r="B67" s="24" t="e">
        <f ca="1">SUM(B63:B66)</f>
        <v>#N/A</v>
      </c>
    </row>
    <row r="68" spans="1:3" x14ac:dyDescent="0.2">
      <c r="A68" s="3" t="s">
        <v>53</v>
      </c>
      <c r="B68" s="17" t="e">
        <f ca="1">ROUND(B69/B67,0)</f>
        <v>#N/A</v>
      </c>
    </row>
    <row r="69" spans="1:3" x14ac:dyDescent="0.2">
      <c r="A69" s="3" t="s">
        <v>54</v>
      </c>
      <c r="B69" s="24" t="e">
        <f ca="1">B17*(B8*12)</f>
        <v>#N/A</v>
      </c>
    </row>
    <row r="70" spans="1:3" x14ac:dyDescent="0.2">
      <c r="A70" s="3"/>
      <c r="B70" s="24"/>
    </row>
    <row r="71" spans="1:3" x14ac:dyDescent="0.2">
      <c r="A71" s="76" t="s">
        <v>76</v>
      </c>
      <c r="B71" s="77"/>
    </row>
    <row r="72" spans="1:3" x14ac:dyDescent="0.2">
      <c r="A72" s="3" t="s">
        <v>55</v>
      </c>
      <c r="B72" s="24" t="e">
        <f ca="1">B67+B58</f>
        <v>#N/A</v>
      </c>
    </row>
    <row r="73" spans="1:3" x14ac:dyDescent="0.2">
      <c r="A73" s="3" t="s">
        <v>56</v>
      </c>
      <c r="B73" s="17" t="e">
        <f ca="1">ROUND(B74/B72,0)</f>
        <v>#N/A</v>
      </c>
    </row>
    <row r="74" spans="1:3" x14ac:dyDescent="0.2">
      <c r="A74" s="4" t="s">
        <v>57</v>
      </c>
      <c r="B74" s="26" t="e">
        <f ca="1">B69+B60</f>
        <v>#N/A</v>
      </c>
    </row>
  </sheetData>
  <mergeCells count="8">
    <mergeCell ref="A62:B62"/>
    <mergeCell ref="A71:B71"/>
    <mergeCell ref="A1:B1"/>
    <mergeCell ref="A3:B3"/>
    <mergeCell ref="A12:B12"/>
    <mergeCell ref="A24:B24"/>
    <mergeCell ref="A31:B31"/>
    <mergeCell ref="A53:B5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0B30-5172-8F43-B617-05CBEB835057}">
  <dimension ref="A1:B2"/>
  <sheetViews>
    <sheetView tabSelected="1" workbookViewId="0">
      <selection activeCell="B3" sqref="B3"/>
    </sheetView>
  </sheetViews>
  <sheetFormatPr baseColWidth="10" defaultRowHeight="16" x14ac:dyDescent="0.2"/>
  <cols>
    <col min="1" max="1" width="19.83203125" customWidth="1"/>
    <col min="2" max="2" width="15.5" customWidth="1"/>
  </cols>
  <sheetData>
    <row r="1" spans="1:2" x14ac:dyDescent="0.2">
      <c r="A1" t="s">
        <v>106</v>
      </c>
      <c r="B1" t="s">
        <v>189</v>
      </c>
    </row>
    <row r="2" spans="1:2" x14ac:dyDescent="0.2">
      <c r="A2" t="s">
        <v>107</v>
      </c>
      <c r="B2" s="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979E-CE21-1F47-95F5-548DDFECAE69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146</v>
      </c>
      <c r="B1">
        <v>12</v>
      </c>
    </row>
    <row r="2" spans="1:2" x14ac:dyDescent="0.2">
      <c r="A2" t="s">
        <v>149</v>
      </c>
      <c r="B2">
        <f>B1-2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BASELINE</vt:lpstr>
      <vt:lpstr>FUNNEL</vt:lpstr>
      <vt:lpstr>INVESTMENT</vt:lpstr>
      <vt:lpstr>INPUTS</vt:lpstr>
      <vt:lpstr>ROUNDING</vt:lpstr>
      <vt:lpstr>MODEL</vt:lpstr>
      <vt:lpstr>OUTPUT</vt:lpstr>
      <vt:lpstr>VERSION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2019-03-20T22:03:14Z</dcterms:created>
  <dcterms:modified xsi:type="dcterms:W3CDTF">2019-05-24T19:11:48Z</dcterms:modified>
</cp:coreProperties>
</file>