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3BFF9DB9-8A2B-174A-B728-025123830A08}" xr6:coauthVersionLast="43" xr6:coauthVersionMax="43" xr10:uidLastSave="{00000000-0000-0000-0000-000000000000}"/>
  <bookViews>
    <workbookView xWindow="25600" yWindow="460" windowWidth="38400" windowHeight="21060" activeTab="7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C21" i="9" l="1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G4" i="6"/>
  <c r="L3" i="7"/>
  <c r="E3" i="7"/>
  <c r="G4" i="7"/>
  <c r="I4" i="7"/>
  <c r="C4" i="7"/>
  <c r="J3" i="7"/>
  <c r="C4" i="6"/>
  <c r="B4" i="7"/>
  <c r="E4" i="7"/>
  <c r="D3" i="7"/>
  <c r="E4" i="6"/>
  <c r="H4" i="7"/>
  <c r="I3" i="7"/>
  <c r="D4" i="7"/>
  <c r="K3" i="7"/>
  <c r="J4" i="7"/>
  <c r="D4" i="6"/>
  <c r="F4" i="7"/>
  <c r="F3" i="7"/>
  <c r="K4" i="7"/>
  <c r="F4" i="6"/>
  <c r="G3" i="7"/>
  <c r="L4" i="7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B7" i="9" s="1"/>
  <c r="B6" i="10"/>
  <c r="E2" i="10" l="1"/>
  <c r="B64" i="10"/>
  <c r="B63" i="10"/>
  <c r="B62" i="10"/>
  <c r="B61" i="10"/>
  <c r="B55" i="10"/>
  <c r="B54" i="10"/>
  <c r="B53" i="10"/>
  <c r="B52" i="10"/>
  <c r="B19" i="10"/>
  <c r="B25" i="10"/>
  <c r="B14" i="10"/>
  <c r="B26" i="10"/>
  <c r="B20" i="10"/>
  <c r="B12" i="10"/>
  <c r="B38" i="10"/>
  <c r="B24" i="9"/>
  <c r="B42" i="10"/>
  <c r="B30" i="10"/>
  <c r="E3" i="10" l="1"/>
  <c r="B33" i="10" s="1"/>
  <c r="B18" i="10"/>
  <c r="B27" i="10"/>
  <c r="B11" i="10"/>
  <c r="B15" i="10"/>
  <c r="B23" i="10"/>
  <c r="B24" i="10"/>
  <c r="B34" i="10"/>
  <c r="B46" i="10"/>
  <c r="B58" i="10" l="1"/>
  <c r="B65" i="10"/>
  <c r="B56" i="10"/>
  <c r="B44" i="10"/>
  <c r="B49" i="10"/>
  <c r="B13" i="10"/>
  <c r="B45" i="10"/>
  <c r="B40" i="10"/>
  <c r="B41" i="10"/>
  <c r="B36" i="10"/>
  <c r="B32" i="10"/>
  <c r="B37" i="10"/>
  <c r="B17" i="10"/>
  <c r="B16" i="10" s="1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<sst xmlns="http://schemas.openxmlformats.org/spreadsheetml/2006/main" count="259" uniqueCount="215">
  <si>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</si>
  <si>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</si>
  <si>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</si>
  <si>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</si>
  <si>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</si>
  <si>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</si>
  <si>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</si>
  <si>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</si>
  <si>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</si>
  <si>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</si>
  <si>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</si>
  <si>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</si>
  <si>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</si>
  <si>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</si>
  <si>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</si>
  <si>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</si>
  <si>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</si>
  <si>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</si>
  <si>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</si>
  <si>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</si>
  <si>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</si>
  <si>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</si>
  <si>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</si>
  <si>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</si>
  <si>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</si>
  <si>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</si>
  <si>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</si>
  <si>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</si>
  <si>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</si>
  <si>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</si>
  <si>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</si>
  <si>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</si>
  <si>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</si>
  <si>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</si>
  <si>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</si>
  <si>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</si>
  <si>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</si>
  <si>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</si>
  <si>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</si>
  <si>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</si>
  <si>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</si>
  <si>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</si>
  <si>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</si>
  <si>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</si>
  <si>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</si>
  <si>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</si>
  <si>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</si>
  <si>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</si>
  <si>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</si>
  <si>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</si>
  <si>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</si>
  <si>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</si>
  <si>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</si>
  <si>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</si>
  <si>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</si>
  <si>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</si>
  <si>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</si>
  <si>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</si>
  <si>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</si>
  <si>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</si>
  <si>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</si>
  <si>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</si>
  <si>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</si>
  <si>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</si>
  <si>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</si>
  <si>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</si>
  <si>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</si>
  <si>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</si>
  <si>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</si>
  <si>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</si>
  <si>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</si>
  <si>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</si>
  <si>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</si>
  <si>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</si>
  <si>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</si>
  <si>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</si>
  <si>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</si>
  <si>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</si>
  <si>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</si>
  <si>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</si>
  <si>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</si>
  <si>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</si>
  <si>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</si>
  <si>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</si>
  <si>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</si>
  <si>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</si>
  <si>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</si>
  <si>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</si>
  <si>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</si>
  <si>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</si>
  <si>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</si>
  <si>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</si>
  <si>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</si>
  <si>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</si>
  <si>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</si>
  <si>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</si>
  <si>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</si>
  <si>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</si>
  <si>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</si>
  <si>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</si>
  <si>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</si>
  <si>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</si>
  <si>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</si>
  <si>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</si>
  <si>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</si>
  <si>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</si>
  <si>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</si>
  <si>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</si>
  <si>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</si>
  <si>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</si>
  <si>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</si>
  <si>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</si>
  <si>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</si>
  <si>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</si>
  <si>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</si>
  <si>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</si>
  <si>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</si>
  <si>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</si>
  <si>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</si>
  <si>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</si>
  <si>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</si>
  <si>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</si>
  <si>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</si>
  <si>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</si>
  <si>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</si>
  <si>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</si>
  <si>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</si>
  <si>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</si>
  <si>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</si>
  <si>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</si>
  <si>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</si>
  <si>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</si>
  <si>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</si>
  <si>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</si>
  <si>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</si>
  <si>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</si>
  <si>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</si>
  <si>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</si>
  <si>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</si>
  <si>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</si>
  <si>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</si>
  <si>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</si>
  <si>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</si>
  <si>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</si>
  <si>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</si>
  <si>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</si>
  <si>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</si>
  <si>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</si>
  <si>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</si>
  <si>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</si>
  <si>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</si>
  <si>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</si>
  <si>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</si>
  <si>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</si>
  <si>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</si>
  <si>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</si>
  <si>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</si>
  <si>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</si>
  <si>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</si>
  <si>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</si>
  <si>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</si>
  <si>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</si>
  <si>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</si>
  <si>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</si>
  <si>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</si>
  <si>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</si>
  <si>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</si>
  <si>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</si>
  <si>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</si>
  <si>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</si>
  <si>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</si>
  <si>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</si>
  <si>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</si>
  <si>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</si>
  <si>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</si>
  <si>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</si>
  <si>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</si>
  <si>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</si>
  <si>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</si>
  <si>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</si>
  <si>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</si>
  <si>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</si>
  <si>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</si>
  <si>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</si>
  <si>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</si>
  <si>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</si>
  <si>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</si>
  <si>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</si>
  <si>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</si>
  <si>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</si>
  <si>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</si>
  <si>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</si>
  <si>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</si>
  <si>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</si>
  <si>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</si>
  <si>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</si>
  <si>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</si>
  <si>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</si>
  <si>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</si>
  <si>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</si>
  <si>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</si>
  <si>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</si>
  <si>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</si>
  <si>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</si>
  <si>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</si>
  <si>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</si>
  <si>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deadline_model</t>
  </si>
  <si>
    <t>Acq DC</t>
  </si>
  <si>
    <t>Acq LE</t>
  </si>
  <si>
    <t>Acq MI</t>
  </si>
  <si>
    <t>Acq RB</t>
  </si>
  <si>
    <t>Ret DC</t>
  </si>
  <si>
    <t>Ret LE</t>
  </si>
  <si>
    <t>Ret MI</t>
  </si>
  <si>
    <t>Ret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</si>
</sst>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0" fontId="0" fillId="0" borderId="0" xfId="0" applyBorder="1" applyAlignment="1">
      <alignment horizontal="left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189</v>
      </c>
      <c r="B1" s="67" t="s">
        <v>190</v>
      </c>
      <c r="C1" s="67" t="s">
        <v>191</v>
      </c>
    </row>
    <row r="2" spans="1:3" ht="17" thickTop="1" x14ac:dyDescent="0.2">
      <c r="A2" t="s">
        <v>141</v>
      </c>
      <c r="B2" t="s">
        <v>140</v>
      </c>
      <c r="C2" t="s">
        <v>192</v>
      </c>
    </row>
    <row r="3" spans="1:3" x14ac:dyDescent="0.2">
      <c r="A3" t="s">
        <v>72</v>
      </c>
      <c r="B3" t="s">
        <v>144</v>
      </c>
      <c r="C3" t="s">
        <v>193</v>
      </c>
    </row>
    <row r="4" spans="1:3" x14ac:dyDescent="0.2">
      <c r="A4" t="s">
        <v>142</v>
      </c>
      <c r="C4" t="s">
        <v>196</v>
      </c>
    </row>
    <row r="5" spans="1:3" x14ac:dyDescent="0.2">
      <c r="A5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146</v>
      </c>
      <c r="B1">
        <v>12</v>
      </c>
    </row>
    <row r="2" spans="1:2" x14ac:dyDescent="0.2">
      <c r="A2" t="s">
        <v>149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108</v>
      </c>
      <c r="D1" s="30"/>
      <c r="E1" s="30"/>
      <c r="F1" s="30"/>
      <c r="G1" s="30"/>
      <c r="H1" s="30"/>
      <c r="I1" s="30"/>
      <c r="J1" s="30"/>
      <c r="K1" s="30"/>
      <c r="L1" s="31" t="s">
        <v>109</v>
      </c>
      <c r="M1" s="32"/>
      <c r="N1" s="32"/>
      <c r="O1" s="32"/>
      <c r="P1" s="33" t="s">
        <v>110</v>
      </c>
      <c r="Q1" s="34"/>
      <c r="R1" s="34"/>
      <c r="S1" s="35" t="s">
        <v>111</v>
      </c>
      <c r="T1" s="36"/>
      <c r="U1" s="36"/>
      <c r="V1" s="36"/>
      <c r="W1" s="37" t="s">
        <v>112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9</v>
      </c>
      <c r="J2" s="41" t="s">
        <v>119</v>
      </c>
      <c r="K2" s="41" t="s">
        <v>120</v>
      </c>
      <c r="L2" s="40" t="s">
        <v>121</v>
      </c>
      <c r="M2" s="41" t="s">
        <v>122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123</v>
      </c>
      <c r="S2" s="42" t="s">
        <v>124</v>
      </c>
      <c r="T2" s="43" t="s">
        <v>125</v>
      </c>
      <c r="U2" s="43" t="s">
        <v>126</v>
      </c>
      <c r="V2" s="43" t="s">
        <v>127</v>
      </c>
      <c r="W2" s="42" t="s">
        <v>128</v>
      </c>
      <c r="X2" s="43" t="s">
        <v>129</v>
      </c>
      <c r="Y2" s="43" t="s">
        <v>130</v>
      </c>
      <c r="Z2" s="43" t="s">
        <v>131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139</v>
      </c>
      <c r="D1" s="51"/>
      <c r="E1" s="51"/>
      <c r="F1" s="51"/>
      <c r="G1" s="51"/>
      <c r="H1" s="45" t="s">
        <v>133</v>
      </c>
      <c r="I1" s="45"/>
      <c r="J1" s="45"/>
      <c r="K1" s="45"/>
      <c r="L1" s="70" t="s">
        <v>153</v>
      </c>
      <c r="M1" s="70"/>
      <c r="N1" s="70"/>
    </row>
    <row r="2" spans="1:14 16384:16384" x14ac:dyDescent="0.2">
      <c r="A2" s="47" t="s">
        <v>134</v>
      </c>
      <c r="B2" s="47" t="s">
        <v>135</v>
      </c>
      <c r="C2" s="46" t="s">
        <v>100</v>
      </c>
      <c r="D2" s="46" t="s">
        <v>66</v>
      </c>
      <c r="E2" s="46" t="s">
        <v>136</v>
      </c>
      <c r="F2" s="46" t="s">
        <v>137</v>
      </c>
      <c r="G2" s="46" t="s">
        <v>138</v>
      </c>
      <c r="H2" s="48" t="s">
        <v>132</v>
      </c>
      <c r="I2" s="46" t="s">
        <v>68</v>
      </c>
      <c r="J2" s="46" t="s">
        <v>69</v>
      </c>
      <c r="K2" s="46" t="s">
        <v>70</v>
      </c>
      <c r="L2" s="56" t="s">
        <v>65</v>
      </c>
      <c r="M2" s="56" t="s">
        <v>64</v>
      </c>
      <c r="N2" s="46" t="s">
        <v>154</v>
      </c>
    </row>
    <row r="3" spans="1:14 16384:16384" x14ac:dyDescent="0.2">
      <c r="A3" s="49"/>
      <c r="B3" s="50" t="s">
        <v>71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148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150</v>
      </c>
      <c r="I4" s="55" t="s">
        <v>150</v>
      </c>
      <c r="J4" s="55" t="s">
        <v>150</v>
      </c>
      <c r="K4" s="55" t="s">
        <v>150</v>
      </c>
      <c r="L4" s="59">
        <f>AVERAGE(L5:L221)</f>
        <v>0</v>
      </c>
      <c r="M4" s="59">
        <f>AVERAGE(M5:M221)</f>
        <v>0</v>
      </c>
      <c r="N4" s="61" t="s">
        <v>150</v>
      </c>
      <c r="XFD4" s="49" t="s">
        <v>150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C32" sqref="C32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143</v>
      </c>
      <c r="C1" s="71" t="s">
        <v>144</v>
      </c>
      <c r="D1" s="71"/>
      <c r="E1" s="71"/>
      <c r="F1" s="71"/>
      <c r="G1" s="71"/>
      <c r="H1" s="72" t="s">
        <v>140</v>
      </c>
      <c r="I1" s="72"/>
      <c r="J1" s="72"/>
      <c r="K1" s="72"/>
      <c r="L1" s="72"/>
      <c r="M1" s="52"/>
    </row>
    <row r="2" spans="1:13" x14ac:dyDescent="0.2">
      <c r="B2" s="46" t="s">
        <v>71</v>
      </c>
      <c r="C2" s="46" t="s">
        <v>71</v>
      </c>
      <c r="D2" s="46" t="s">
        <v>141</v>
      </c>
      <c r="E2" s="46" t="s">
        <v>72</v>
      </c>
      <c r="F2" s="46" t="s">
        <v>142</v>
      </c>
      <c r="G2" s="46" t="s">
        <v>73</v>
      </c>
      <c r="H2" s="48" t="s">
        <v>71</v>
      </c>
      <c r="I2" s="46" t="s">
        <v>141</v>
      </c>
      <c r="J2" s="46" t="s">
        <v>72</v>
      </c>
      <c r="K2" s="46" t="s">
        <v>142</v>
      </c>
      <c r="L2" s="53" t="s">
        <v>73</v>
      </c>
    </row>
    <row r="3" spans="1:13" x14ac:dyDescent="0.2">
      <c r="A3" t="s">
        <v>71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SUM(BASELINE!U$3:INDIRECT("BASELINE!T"&amp;META!$B$1))</f>
        <v>0</v>
      </c>
      <c r="G3" s="5">
        <f ca="1">SUM(BASELINE!V$3:INDIRECT("BASELINE!T"&amp;META!$B$1))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145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147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188</v>
      </c>
      <c r="B1" s="66" t="s">
        <v>189</v>
      </c>
      <c r="C1" s="66" t="s">
        <v>190</v>
      </c>
      <c r="D1" s="66" t="s">
        <v>194</v>
      </c>
      <c r="E1" s="66" t="s">
        <v>191</v>
      </c>
      <c r="F1" s="69" t="s">
        <v>202</v>
      </c>
      <c r="G1" s="69" t="s">
        <v>203</v>
      </c>
      <c r="H1" s="66" t="s">
        <v>204</v>
      </c>
      <c r="I1" s="66" t="s">
        <v>205</v>
      </c>
    </row>
    <row r="2" spans="1:9" ht="17" thickTop="1" x14ac:dyDescent="0.2">
      <c r="A2" t="s">
        <v>195</v>
      </c>
      <c r="B2" t="s">
        <v>142</v>
      </c>
      <c r="C2" t="s">
        <v>140</v>
      </c>
      <c r="D2" s="68">
        <v>1000</v>
      </c>
      <c r="E2" t="s">
        <v>196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zoomScale="125" zoomScaleNormal="125" workbookViewId="0">
      <selection activeCell="C34" sqref="C34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73" t="s">
        <v>78</v>
      </c>
      <c r="B1" s="73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5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4" t="e">
        <f ca="1">ROW(INDEX(MODEL!O4:O43,MATCH(TRUE,INDEX(MODEL!O4:O43&gt;B5,0),)))</f>
        <v>#N/A</v>
      </c>
      <c r="C7" t="s">
        <v>167</v>
      </c>
    </row>
    <row r="8" spans="1:3" x14ac:dyDescent="0.2">
      <c r="A8" t="s">
        <v>3</v>
      </c>
      <c r="B8" s="16">
        <v>1000</v>
      </c>
    </row>
    <row r="10" spans="1:3" x14ac:dyDescent="0.2">
      <c r="A10" s="73" t="s">
        <v>151</v>
      </c>
      <c r="B10" s="73"/>
      <c r="C10" s="73"/>
    </row>
    <row r="11" spans="1:3" ht="17" thickBot="1" x14ac:dyDescent="0.25">
      <c r="A11" s="11"/>
      <c r="B11" s="12" t="s">
        <v>99</v>
      </c>
      <c r="C11" s="11" t="s">
        <v>95</v>
      </c>
    </row>
    <row r="12" spans="1:3" x14ac:dyDescent="0.2">
      <c r="A12" t="s">
        <v>82</v>
      </c>
      <c r="B12" s="7">
        <f>FUNNEL!H3</f>
        <v>0</v>
      </c>
      <c r="C12" s="62">
        <f>B12</f>
        <v>0</v>
      </c>
    </row>
    <row r="13" spans="1:3" x14ac:dyDescent="0.2">
      <c r="A13" t="s">
        <v>83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84</v>
      </c>
      <c r="B14" s="7">
        <f>FUNNEL!J3</f>
        <v>0</v>
      </c>
      <c r="C14" s="62">
        <f t="shared" si="0"/>
        <v>0</v>
      </c>
    </row>
    <row r="15" spans="1:3" x14ac:dyDescent="0.2">
      <c r="A15" t="s">
        <v>85</v>
      </c>
      <c r="B15" s="7">
        <f>FUNNEL!K3</f>
        <v>0</v>
      </c>
      <c r="C15" s="62">
        <f t="shared" si="0"/>
        <v>0</v>
      </c>
    </row>
    <row r="16" spans="1:3" x14ac:dyDescent="0.2">
      <c r="A16" t="s">
        <v>86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73" t="s">
        <v>155</v>
      </c>
      <c r="B18" s="73"/>
      <c r="C18" s="73"/>
    </row>
    <row r="19" spans="1:5" ht="17" thickBot="1" x14ac:dyDescent="0.25">
      <c r="A19" s="11"/>
      <c r="B19" s="12" t="s">
        <v>99</v>
      </c>
      <c r="C19" s="11" t="s">
        <v>95</v>
      </c>
    </row>
    <row r="20" spans="1:5" x14ac:dyDescent="0.2">
      <c r="A20" t="s">
        <v>101</v>
      </c>
      <c r="B20">
        <f ca="1">FUNNEL!C4</f>
        <v>0</v>
      </c>
      <c r="C20" s="14">
        <f ca="1">B20</f>
        <v>0</v>
      </c>
    </row>
    <row r="21" spans="1:5" x14ac:dyDescent="0.2">
      <c r="A21" t="s">
        <v>156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76" t="s">
        <v>152</v>
      </c>
      <c r="B23" s="76"/>
    </row>
    <row r="24" spans="1:5" x14ac:dyDescent="0.2">
      <c r="A24" t="s">
        <v>103</v>
      </c>
      <c r="B24" s="15">
        <f ca="1">COUNT(INDIRECT("MODEL!A4:A"&amp;B7))</f>
        <v>0</v>
      </c>
    </row>
    <row r="26" spans="1:5" x14ac:dyDescent="0.2">
      <c r="A26" s="74" t="s">
        <v>201</v>
      </c>
      <c r="B26" s="75"/>
      <c r="C26" s="75"/>
      <c r="D26" s="75"/>
      <c r="E26" s="75"/>
    </row>
    <row r="27" spans="1:5" ht="17" thickBot="1" x14ac:dyDescent="0.25">
      <c r="A27" s="11"/>
      <c r="B27" s="11" t="s">
        <v>141</v>
      </c>
      <c r="C27" s="11" t="s">
        <v>72</v>
      </c>
      <c r="D27" s="11" t="s">
        <v>142</v>
      </c>
      <c r="E27" s="11" t="s">
        <v>73</v>
      </c>
    </row>
    <row r="28" spans="1:5" x14ac:dyDescent="0.2">
      <c r="A28" t="s">
        <v>197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198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199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200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X40" sqref="X40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7" t="s">
        <v>95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157</v>
      </c>
      <c r="T2" s="11" t="s">
        <v>158</v>
      </c>
      <c r="U2" s="11" t="s">
        <v>159</v>
      </c>
      <c r="V2" s="11" t="s">
        <v>160</v>
      </c>
      <c r="W2" s="11" t="s">
        <v>161</v>
      </c>
      <c r="X2" s="11" t="s">
        <v>162</v>
      </c>
      <c r="Y2" s="11" t="s">
        <v>163</v>
      </c>
      <c r="Z2" s="11" t="s">
        <v>164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tabSelected="1" topLeftCell="A35" workbookViewId="0">
      <selection activeCell="D27" sqref="D27:D63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82" t="s">
        <v>77</v>
      </c>
      <c r="B1" s="83"/>
      <c r="D1" s="49" t="s">
        <v>165</v>
      </c>
      <c r="E1" s="49"/>
    </row>
    <row r="2" spans="1:5" x14ac:dyDescent="0.2">
      <c r="A2" s="8"/>
      <c r="B2" s="17"/>
      <c r="D2" t="s">
        <v>166</v>
      </c>
      <c r="E2" s="2" t="e">
        <f ca="1">INPUTS!B7</f>
        <v>#N/A</v>
      </c>
    </row>
    <row r="3" spans="1:5" x14ac:dyDescent="0.2">
      <c r="A3" s="84" t="s">
        <v>60</v>
      </c>
      <c r="B3" s="85"/>
      <c r="D3" t="s">
        <v>168</v>
      </c>
      <c r="E3" s="2" t="e">
        <f ca="1">E2-3</f>
        <v>#N/A</v>
      </c>
    </row>
    <row r="4" spans="1:5" x14ac:dyDescent="0.2">
      <c r="A4" s="3" t="s">
        <v>59</v>
      </c>
      <c r="B4" s="17" t="s">
        <v>187</v>
      </c>
      <c r="D4" t="s">
        <v>169</v>
      </c>
      <c r="E4" t="s">
        <v>170</v>
      </c>
    </row>
    <row r="5" spans="1:5" x14ac:dyDescent="0.2">
      <c r="A5" s="3" t="s">
        <v>0</v>
      </c>
      <c r="B5" s="18">
        <v>43542</v>
      </c>
      <c r="D5" t="s">
        <v>171</v>
      </c>
      <c r="E5" t="s">
        <v>172</v>
      </c>
    </row>
    <row r="6" spans="1:5" x14ac:dyDescent="0.2">
      <c r="A6" s="3" t="s">
        <v>1</v>
      </c>
      <c r="B6" s="18" t="e">
        <f ca="1">INDIRECT("MODEL!A"&amp;INPUTS!B7)</f>
        <v>#N/A</v>
      </c>
      <c r="D6" t="s">
        <v>173</v>
      </c>
      <c r="E6" t="s">
        <v>174</v>
      </c>
    </row>
    <row r="7" spans="1:5" x14ac:dyDescent="0.2">
      <c r="A7" s="3" t="s">
        <v>2</v>
      </c>
      <c r="B7" s="27" t="e">
        <f ca="1">B47/B8</f>
        <v>#N/A</v>
      </c>
      <c r="D7" t="s">
        <v>175</v>
      </c>
      <c r="E7" t="s">
        <v>176</v>
      </c>
    </row>
    <row r="8" spans="1:5" x14ac:dyDescent="0.2">
      <c r="A8" s="3" t="s">
        <v>3</v>
      </c>
      <c r="B8" s="20">
        <f>INPUTS!B8</f>
        <v>1000</v>
      </c>
      <c r="D8" t="s">
        <v>177</v>
      </c>
      <c r="E8" t="s">
        <v>178</v>
      </c>
    </row>
    <row r="9" spans="1:5" x14ac:dyDescent="0.2">
      <c r="A9" s="3"/>
      <c r="B9" s="21"/>
      <c r="D9" s="94" t="s">
        <v>207</v>
      </c>
      <c r="E9" t="s">
        <v>179</v>
      </c>
    </row>
    <row r="10" spans="1:5" x14ac:dyDescent="0.2">
      <c r="A10" s="86" t="s">
        <v>4</v>
      </c>
      <c r="B10" s="87"/>
      <c r="D10" s="94" t="s">
        <v>208</v>
      </c>
      <c r="E10" t="s">
        <v>180</v>
      </c>
    </row>
    <row r="11" spans="1:5" x14ac:dyDescent="0.2">
      <c r="A11" s="3" t="s">
        <v>5</v>
      </c>
      <c r="B11" s="23" t="e">
        <f ca="1">INDIRECT("MODEL!N"&amp;E2)-MODEL!N3</f>
        <v>#N/A</v>
      </c>
      <c r="D11" s="94" t="s">
        <v>209</v>
      </c>
      <c r="E11" t="s">
        <v>181</v>
      </c>
    </row>
    <row r="12" spans="1:5" x14ac:dyDescent="0.2">
      <c r="A12" s="3" t="s">
        <v>6</v>
      </c>
      <c r="B12" s="23" t="e">
        <f ca="1">SUM(INDIRECT("MODEL!F4:F"&amp;E2))</f>
        <v>#N/A</v>
      </c>
      <c r="D12" s="94" t="s">
        <v>210</v>
      </c>
      <c r="E12" t="s">
        <v>182</v>
      </c>
    </row>
    <row r="13" spans="1:5" x14ac:dyDescent="0.2">
      <c r="A13" s="3" t="s">
        <v>7</v>
      </c>
      <c r="B13" s="19" t="e">
        <f ca="1">B12/B42</f>
        <v>#N/A</v>
      </c>
      <c r="D13" s="94" t="s">
        <v>211</v>
      </c>
      <c r="E13" t="s">
        <v>184</v>
      </c>
    </row>
    <row r="14" spans="1:5" x14ac:dyDescent="0.2">
      <c r="A14" s="3" t="s">
        <v>8</v>
      </c>
      <c r="B14" s="23" t="e">
        <f ca="1">SUM(INDIRECT("MODEL!K4:K"&amp;E2))</f>
        <v>#N/A</v>
      </c>
      <c r="D14" s="94" t="s">
        <v>212</v>
      </c>
      <c r="E14" t="s">
        <v>185</v>
      </c>
    </row>
    <row r="15" spans="1:5" x14ac:dyDescent="0.2">
      <c r="A15" s="3" t="s">
        <v>9</v>
      </c>
      <c r="B15" s="23" t="e">
        <f ca="1">SUM(INDIRECT("MODEL!L4:L"&amp;E2))</f>
        <v>#N/A</v>
      </c>
      <c r="D15" s="94" t="s">
        <v>213</v>
      </c>
      <c r="E15" t="s">
        <v>186</v>
      </c>
    </row>
    <row r="16" spans="1:5" x14ac:dyDescent="0.2">
      <c r="A16" s="3" t="s">
        <v>10</v>
      </c>
      <c r="B16" s="19" t="e">
        <f ca="1">B15/B17</f>
        <v>#N/A</v>
      </c>
      <c r="D16" s="94" t="s">
        <v>214</v>
      </c>
      <c r="E16" t="s">
        <v>183</v>
      </c>
    </row>
    <row r="17" spans="1:2" x14ac:dyDescent="0.2">
      <c r="A17" s="3" t="s">
        <v>11</v>
      </c>
      <c r="B17" s="17" t="e">
        <f ca="1">B18+B15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8" t="s">
        <v>15</v>
      </c>
      <c r="B22" s="89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90" t="s">
        <v>21</v>
      </c>
      <c r="B29" s="91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2" x14ac:dyDescent="0.2">
      <c r="A49" s="3" t="s">
        <v>41</v>
      </c>
      <c r="B49" s="17" t="e">
        <f ca="1">(B46/E3)*4</f>
        <v>#N/A</v>
      </c>
    </row>
    <row r="50" spans="1:2" x14ac:dyDescent="0.2">
      <c r="A50" s="3"/>
      <c r="B50" s="17"/>
    </row>
    <row r="51" spans="1:2" x14ac:dyDescent="0.2">
      <c r="A51" s="92" t="s">
        <v>74</v>
      </c>
      <c r="B51" s="93"/>
    </row>
    <row r="52" spans="1:2" x14ac:dyDescent="0.2">
      <c r="A52" s="3" t="s">
        <v>42</v>
      </c>
      <c r="B52" s="24" t="e">
        <f ca="1">SUM(INDIRECT("MODEL!"&amp;E9&amp;"4:"&amp;E9&amp;$E$2))+INPUTS!C30</f>
        <v>#N/A</v>
      </c>
    </row>
    <row r="53" spans="1:2" x14ac:dyDescent="0.2">
      <c r="A53" s="3" t="s">
        <v>43</v>
      </c>
      <c r="B53" s="24" t="e">
        <f ca="1">SUM(INDIRECT("MODEL!"&amp;E10&amp;"4:"&amp;E10&amp;$E$2))+INPUTS!D30</f>
        <v>#N/A</v>
      </c>
    </row>
    <row r="54" spans="1:2" x14ac:dyDescent="0.2">
      <c r="A54" s="3" t="s">
        <v>44</v>
      </c>
      <c r="B54" s="24" t="e">
        <f ca="1">SUM(INDIRECT("MODEL!"&amp;E11&amp;"4:"&amp;E11&amp;$E$2))+INPUTS!E30</f>
        <v>#N/A</v>
      </c>
    </row>
    <row r="55" spans="1:2" x14ac:dyDescent="0.2">
      <c r="A55" s="3" t="s">
        <v>45</v>
      </c>
      <c r="B55" s="24" t="e">
        <f ca="1">SUM(INDIRECT("MODEL!"&amp;E12&amp;"4:"&amp;E12&amp;$E$2))+INPUTS!B30</f>
        <v>#N/A</v>
      </c>
    </row>
    <row r="56" spans="1:2" x14ac:dyDescent="0.2">
      <c r="A56" s="3" t="s">
        <v>46</v>
      </c>
      <c r="B56" s="24" t="e">
        <f ca="1">SUM(B52:B55)</f>
        <v>#N/A</v>
      </c>
    </row>
    <row r="57" spans="1:2" x14ac:dyDescent="0.2">
      <c r="A57" s="3" t="s">
        <v>47</v>
      </c>
      <c r="B57" s="17" t="e">
        <f ca="1">ROUND(B58/B56,0)</f>
        <v>#N/A</v>
      </c>
    </row>
    <row r="58" spans="1:2" x14ac:dyDescent="0.2">
      <c r="A58" s="3" t="s">
        <v>48</v>
      </c>
      <c r="B58" s="24" t="e">
        <f ca="1">B23*(B8*12)</f>
        <v>#N/A</v>
      </c>
    </row>
    <row r="59" spans="1:2" x14ac:dyDescent="0.2">
      <c r="A59" s="3"/>
      <c r="B59" s="24"/>
    </row>
    <row r="60" spans="1:2" x14ac:dyDescent="0.2">
      <c r="A60" s="78" t="s">
        <v>75</v>
      </c>
      <c r="B60" s="79"/>
    </row>
    <row r="61" spans="1:2" x14ac:dyDescent="0.2">
      <c r="A61" s="3" t="s">
        <v>49</v>
      </c>
      <c r="B61" s="24" t="e">
        <f ca="1">SUM(INDIRECT("MODEL!"&amp;E13&amp;"4:"&amp;E13&amp;$E$2))+INPUTS!C31</f>
        <v>#N/A</v>
      </c>
    </row>
    <row r="62" spans="1:2" x14ac:dyDescent="0.2">
      <c r="A62" s="3" t="s">
        <v>50</v>
      </c>
      <c r="B62" s="24" t="e">
        <f ca="1">SUM(INDIRECT("MODEL!"&amp;E14&amp;"4:"&amp;E14&amp;$E$2))+INPUTS!D31</f>
        <v>#N/A</v>
      </c>
    </row>
    <row r="63" spans="1:2" x14ac:dyDescent="0.2">
      <c r="A63" s="3" t="s">
        <v>51</v>
      </c>
      <c r="B63" s="24" t="e">
        <f ca="1">SUM(INDIRECT("MODEL!"&amp;E15&amp;"4:"&amp;E15&amp;$E$2))+INPUTS!E31</f>
        <v>#N/A</v>
      </c>
    </row>
    <row r="64" spans="1:2" x14ac:dyDescent="0.2">
      <c r="A64" s="3" t="s">
        <v>52</v>
      </c>
      <c r="B64" s="24" t="e">
        <f ca="1">SUM(INDIRECT("MODEL!"&amp;E16&amp;"4:"&amp;E16&amp;$E$2))+INPUTS!B31</f>
        <v>#N/A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80" t="s">
        <v>76</v>
      </c>
      <c r="B69" s="81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206</v>
      </c>
    </row>
    <row r="2" spans="1:2" x14ac:dyDescent="0.2">
      <c r="A2" t="s">
        <v>107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2019-04-08T21:58:17Z</dcterms:modified>
</cp:coreProperties>
</file>