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riebs/Remarkably Dropbox/Customer Accounts/Properties/Phoenix, AZ/The Porter/Campaign_1_042019/Campaign Plan/"/>
    </mc:Choice>
  </mc:AlternateContent>
  <xr:revisionPtr revIDLastSave="0" documentId="13_ncr:1_{3D7BEF62-5348-EB4E-999A-CD3EB8F6951D}" xr6:coauthVersionLast="41" xr6:coauthVersionMax="41" xr10:uidLastSave="{00000000-0000-0000-0000-000000000000}"/>
  <bookViews>
    <workbookView xWindow="-34980" yWindow="-12120" windowWidth="28800" windowHeight="16320" activeTab="3" xr2:uid="{4E81CDE1-BD59-C741-94CA-47E4A75CBD89}"/>
  </bookViews>
  <sheets>
    <sheet name="Overview" sheetId="1" r:id="rId1"/>
    <sheet name="Reputation Building" sheetId="2" r:id="rId2"/>
    <sheet name="Demand Creation" sheetId="3" r:id="rId3"/>
    <sheet name="Leasing Enablement" sheetId="4" r:id="rId4"/>
    <sheet name="Market Intelligence" sheetId="5" r:id="rId5"/>
    <sheet name="META" sheetId="7" r:id="rId6"/>
    <sheet name="CONSTANTS" sheetId="6" r:id="rId7"/>
    <sheet name="VERSION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K9" i="3" l="1"/>
  <c r="K3" i="3"/>
  <c r="K4" i="3"/>
  <c r="K5" i="3"/>
  <c r="K6" i="3"/>
  <c r="K7" i="3"/>
  <c r="K8" i="3"/>
  <c r="K10" i="3"/>
  <c r="K11" i="3"/>
  <c r="K12" i="3"/>
  <c r="K2" i="3"/>
  <c r="G9" i="3" l="1"/>
  <c r="I9" i="3"/>
  <c r="L9" i="3"/>
  <c r="M9" i="3"/>
  <c r="I10" i="3"/>
  <c r="L10" i="3" s="1"/>
  <c r="L11" i="3"/>
  <c r="M11" i="3"/>
  <c r="L12" i="3"/>
  <c r="M12" i="3"/>
  <c r="I11" i="3"/>
  <c r="I12" i="3"/>
  <c r="I7" i="3"/>
  <c r="M7" i="3" s="1"/>
  <c r="I2" i="4"/>
  <c r="I3" i="4"/>
  <c r="I4" i="4"/>
  <c r="I3" i="2"/>
  <c r="I4" i="2"/>
  <c r="I5" i="2"/>
  <c r="I6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3" i="3"/>
  <c r="I4" i="3"/>
  <c r="I5" i="3"/>
  <c r="C39" i="1" s="1"/>
  <c r="I8" i="3"/>
  <c r="M8" i="3" s="1"/>
  <c r="I6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2" i="3"/>
  <c r="I5" i="4"/>
  <c r="I6" i="4"/>
  <c r="I7" i="4"/>
  <c r="I13" i="4"/>
  <c r="I8" i="4"/>
  <c r="I9" i="4"/>
  <c r="I10" i="4"/>
  <c r="I11" i="4"/>
  <c r="I12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" i="5"/>
  <c r="I2" i="2"/>
  <c r="B3" i="7"/>
  <c r="I7" i="2"/>
  <c r="D41" i="1"/>
  <c r="C41" i="1"/>
  <c r="D40" i="1"/>
  <c r="D38" i="1"/>
  <c r="C38" i="1"/>
  <c r="C40" i="1"/>
  <c r="M3" i="3"/>
  <c r="M4" i="3"/>
  <c r="M5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2" i="3"/>
  <c r="L6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" i="3"/>
  <c r="L5" i="3"/>
  <c r="M6" i="3"/>
  <c r="L2" i="3"/>
  <c r="L3" i="3"/>
  <c r="D39" i="1"/>
  <c r="L8" i="3" l="1"/>
  <c r="L7" i="3"/>
  <c r="M10" i="3"/>
  <c r="B41" i="1"/>
  <c r="B38" i="1"/>
  <c r="B39" i="1"/>
  <c r="D42" i="1"/>
  <c r="B40" i="1"/>
  <c r="C42" i="1"/>
  <c r="B42" i="1" l="1"/>
</calcChain>
</file>

<file path=xl/sharedStrings.xml><?xml version="1.0" encoding="utf-8"?>
<sst xmlns="http://schemas.openxmlformats.org/spreadsheetml/2006/main" count="361" uniqueCount="124">
  <si>
    <t>Theme</t>
  </si>
  <si>
    <t>Target Segments</t>
  </si>
  <si>
    <t>Primary</t>
  </si>
  <si>
    <t>ASU Students (18-24)</t>
  </si>
  <si>
    <t>Secondary</t>
  </si>
  <si>
    <t>Scottsdale Commuters (25-34)</t>
  </si>
  <si>
    <t>Tertiary</t>
  </si>
  <si>
    <t>Residents (18+)</t>
  </si>
  <si>
    <t>Goal</t>
  </si>
  <si>
    <t>Objectives</t>
  </si>
  <si>
    <t>Reputation Building</t>
  </si>
  <si>
    <t>Contencate all the lines below Reputation Building until you hit Demand Creation. They should be written in Markdown.</t>
  </si>
  <si>
    <t>Demand Creation</t>
  </si>
  <si>
    <t>Leasing Enablement</t>
  </si>
  <si>
    <t>Marketing Intelligence</t>
  </si>
  <si>
    <t>Assumptions</t>
  </si>
  <si>
    <t>Contencate all the lines below Assumptions until you hit Schedule in the A column</t>
  </si>
  <si>
    <t>Schedule</t>
  </si>
  <si>
    <t>Total</t>
  </si>
  <si>
    <t>Acquisition</t>
  </si>
  <si>
    <t>Retention</t>
  </si>
  <si>
    <t>Market Intelligence</t>
  </si>
  <si>
    <t>Tactic</t>
  </si>
  <si>
    <t>Audience</t>
  </si>
  <si>
    <t>Tooltip</t>
  </si>
  <si>
    <t>Status</t>
  </si>
  <si>
    <t>Notes/Assumptions</t>
  </si>
  <si>
    <t>Cost</t>
  </si>
  <si>
    <t>Cost Type</t>
  </si>
  <si>
    <t>Total Cost</t>
  </si>
  <si>
    <t>Online Review Requests</t>
  </si>
  <si>
    <t>Ongoing</t>
  </si>
  <si>
    <t>In Progress</t>
  </si>
  <si>
    <t>Request reviews from satisfied residents; Improve onine reviews</t>
  </si>
  <si>
    <t>Weekly</t>
  </si>
  <si>
    <t>Nonprofit Partnership (CSR)</t>
  </si>
  <si>
    <t>Delivers May 2019</t>
  </si>
  <si>
    <t>Not Started</t>
  </si>
  <si>
    <t>One-Time</t>
  </si>
  <si>
    <t>Resident Engagement Tech Trial</t>
  </si>
  <si>
    <t>Modern Message - Free trial for 30 days; Improve online reviews</t>
  </si>
  <si>
    <t xml:space="preserve">Brand Concept Activation </t>
  </si>
  <si>
    <t>ROM fee estimate</t>
  </si>
  <si>
    <t>Define concept and align FF&amp;E in lobby, club room, and model; Improve APP&gt;EXE via lead quality</t>
  </si>
  <si>
    <t>Showcase Historic Architecture</t>
  </si>
  <si>
    <t>Appeal to 18-34 females; show front of building on website and ILS; highlight authentic, historical modern architecture; Improve APP&gt;EXE via lead quality</t>
  </si>
  <si>
    <t>Organic Instagram</t>
  </si>
  <si>
    <t>Appeal to 18-24 YO females; Showcase architecture, branding, and upgrades; Improve APP&gt;EXE via lead quality</t>
  </si>
  <si>
    <t>Reputation Management and Internet Marketing, via Apartments247</t>
  </si>
  <si>
    <t xml:space="preserve">Continued from March </t>
  </si>
  <si>
    <t>Monthly</t>
  </si>
  <si>
    <t># of USV</t>
  </si>
  <si>
    <t># of INQ</t>
  </si>
  <si>
    <t>USV Cost</t>
  </si>
  <si>
    <t>INQ Cost</t>
  </si>
  <si>
    <t>Add Live Chat to website</t>
  </si>
  <si>
    <t>Improve USV&gt;INQ</t>
  </si>
  <si>
    <t>Add SMS/text as Contact Us option</t>
  </si>
  <si>
    <t>Add online scheduling capability</t>
  </si>
  <si>
    <t>Examine/optimize site load speed</t>
  </si>
  <si>
    <t>Target ASU and SCNM naturopathic college students via paid social; promote travel time by electric scooter to ASU</t>
  </si>
  <si>
    <t>Improve APP&gt;EXE</t>
  </si>
  <si>
    <t>Target local employees at 101 Broadway business complex nearby and major Tempe companies via paid social: State Farm, GoDaddy, Tech Digital Corp, Tech Data, Amazon, St. Luke's Hospital, Workiva, Tray, Guild Mortgage, etc.</t>
  </si>
  <si>
    <t>Target Scottsdale commuters via paid social: Targeting young professionals, promoting frugality (Tempe COL vs Scottsdale), informing the commute is not much longer.</t>
  </si>
  <si>
    <t>ILS Advertising (Apartments.com, RentPath, Zillow, Rent Dynamics and Apartment List)</t>
  </si>
  <si>
    <t>Continued from March</t>
  </si>
  <si>
    <t>Paid Marketing through Google Adwords and Facebook, via Apartments247</t>
  </si>
  <si>
    <t>Promote $900 off move-in special and free Planet Fitness gym membership on website home page (rents are on par with comps)</t>
  </si>
  <si>
    <t>Improve RET</t>
  </si>
  <si>
    <t>24 Hour Work Order Completion Guarantee</t>
  </si>
  <si>
    <t>Improve APP&gt;EXE; Improve online reviews; Increase rents</t>
  </si>
  <si>
    <t>Brochure (+MX Spanish version)</t>
  </si>
  <si>
    <t>Branded commuter mug tour gift</t>
  </si>
  <si>
    <t>Branded golf cart (decals or paint)</t>
  </si>
  <si>
    <t>Branded backpack move-in gift</t>
  </si>
  <si>
    <t>Improve online reviews, retention</t>
  </si>
  <si>
    <t>Improve APP&gt;EXE; attract females; Improve online reviews; Increase rents</t>
  </si>
  <si>
    <t xml:space="preserve">Property front/back quality and cleanliness alignment </t>
  </si>
  <si>
    <t>Adjust 'Coming Soon' sign to reflect completed updates and new management</t>
  </si>
  <si>
    <t>Improve retention; Increase rents</t>
  </si>
  <si>
    <t xml:space="preserve">Shaded outdoor seating </t>
  </si>
  <si>
    <t>Remarkably Campaign Analytics Subscription</t>
  </si>
  <si>
    <t>Number of Campaign Months</t>
  </si>
  <si>
    <t xml:space="preserve">This should be number of monthly they are paying for SaaS service or monthly reoccuring costs </t>
  </si>
  <si>
    <t>Number of Weeks in Campaign</t>
  </si>
  <si>
    <t>Number of Days in Campaign</t>
  </si>
  <si>
    <t>Complete</t>
  </si>
  <si>
    <t>spreadsheet_kind</t>
  </si>
  <si>
    <t>campaign</t>
  </si>
  <si>
    <t>spreadsheet_version</t>
  </si>
  <si>
    <t>April, May tenant events: Four Peaks (Porter?!) Beer Tasting (pm), Breakfast Buffet in the club room (am)</t>
  </si>
  <si>
    <t xml:space="preserve">Capital improvement </t>
  </si>
  <si>
    <t>Capital improvement</t>
  </si>
  <si>
    <t>* Capture prospect demographic and behavior data to achieve leasing goal</t>
  </si>
  <si>
    <t xml:space="preserve">* Capture resident engagement and satisfaction data to achieve retention goal </t>
  </si>
  <si>
    <t>* Convert 5% of USVs to INQs (average across tactics)</t>
  </si>
  <si>
    <t>* Shape perceptions of the neighborhood as an ideal community for target audiences</t>
  </si>
  <si>
    <t>* Shape perceptions of The Porter as an ideal home for target audiences</t>
  </si>
  <si>
    <t>* Attract approx. 5,116 Unique Site Visitors (USVs)</t>
  </si>
  <si>
    <t>* Attract 267+ Inquiries (INQs) (calls, emails, walk ins, SMS/text, online scheduling requests, live chats)</t>
  </si>
  <si>
    <t>* Conduct 148 Tours</t>
  </si>
  <si>
    <t>* Convert 55% of INQs to Tours (TOUs)</t>
  </si>
  <si>
    <t>* Convert 39% of TOUs to APPs</t>
  </si>
  <si>
    <t>* Generate 58 Lease Applications (APPs)</t>
  </si>
  <si>
    <t>* Convert 69% of APPs to EXEs</t>
  </si>
  <si>
    <t>* Maintain a 31% Cancellation/Denial Rate</t>
  </si>
  <si>
    <t>* Campaign goals based upon modeling done in April 2019</t>
  </si>
  <si>
    <t>* Target rate is 90% leased, by June 27 2019</t>
  </si>
  <si>
    <t>Based upon previous marketing spend</t>
  </si>
  <si>
    <t>Improve image and reputation to attract and engage target segments</t>
  </si>
  <si>
    <t>Imrpove lead quality and reduce cancellations and denials to achieve target lease applications and conversion rates</t>
  </si>
  <si>
    <t>Capture resident and prospect data</t>
  </si>
  <si>
    <t>Achieve 90% lease up by EO June 2019; Raise rents upon lease up</t>
  </si>
  <si>
    <t>Branded address sign completion</t>
  </si>
  <si>
    <t xml:space="preserve">Covered surface parking </t>
  </si>
  <si>
    <t>Industrial Coke soda dispenser in lounge</t>
  </si>
  <si>
    <t>New gate completion</t>
  </si>
  <si>
    <t>Achieve target inquiry and tour volumes and conversion rates</t>
  </si>
  <si>
    <t xml:space="preserve">"Pick Up After Your Pet" Signage, Bags, Receptacle implementation </t>
  </si>
  <si>
    <t xml:space="preserve">New exterior lighting completion (remove chalk numbers) </t>
  </si>
  <si>
    <t xml:space="preserve">Campaign begins in April 26, 2019 and runs through June 26, 2019 </t>
  </si>
  <si>
    <t>Donate application/admin fees (40) to Tempe Community Action Agency: https://www.tempeaction.org; Improve online reviews, local image and reputation; Improve APP&gt;EXE</t>
  </si>
  <si>
    <t>Offer local hotspot roaster Press Coffee products in lobby and/or club room (nearby small business promotion)</t>
  </si>
  <si>
    <t>Offer a Social Hall catered happy hour (bartender, appetizers) or hosted resident outing (nearby small business promotion)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</si>
</sst>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38">
    <xf numFmtId="0" fontId="0" fillId="0" borderId="0" xfId="0"/>
    <xf numFmtId="44" fontId="0" fillId="0" borderId="0" xfId="1" applyFont="1"/>
    <xf numFmtId="0" fontId="2" fillId="0" borderId="1" xfId="2"/>
    <xf numFmtId="0" fontId="0" fillId="2" borderId="2" xfId="3" applyFont="1"/>
    <xf numFmtId="0" fontId="2" fillId="0" borderId="1" xfId="2" applyFill="1"/>
    <xf numFmtId="44" fontId="0" fillId="0" borderId="0" xfId="0" applyNumberFormat="1"/>
    <xf numFmtId="164" fontId="0" fillId="0" borderId="0" xfId="1" applyNumberFormat="1" applyFont="1"/>
    <xf numFmtId="0" fontId="4" fillId="3" borderId="0" xfId="4"/>
    <xf numFmtId="0" fontId="4" fillId="4" borderId="0" xfId="5"/>
    <xf numFmtId="0" fontId="3" fillId="0" borderId="0" xfId="0" applyFont="1"/>
    <xf numFmtId="0" fontId="4" fillId="5" borderId="0" xfId="6"/>
    <xf numFmtId="0" fontId="4" fillId="6" borderId="0" xfId="7"/>
    <xf numFmtId="0" fontId="5" fillId="0" borderId="0" xfId="0" applyFont="1"/>
    <xf numFmtId="0" fontId="6" fillId="0" borderId="1" xfId="2" applyFont="1"/>
    <xf numFmtId="0" fontId="5" fillId="7" borderId="0" xfId="0" applyFont="1" applyFill="1"/>
    <xf numFmtId="44" fontId="1" fillId="0" borderId="0" xfId="1" applyFont="1"/>
    <xf numFmtId="0" fontId="7" fillId="0" borderId="1" xfId="2" applyFont="1"/>
    <xf numFmtId="0" fontId="0" fillId="8" borderId="0" xfId="0" applyFont="1" applyFill="1"/>
    <xf numFmtId="44" fontId="1" fillId="9" borderId="0" xfId="1" applyFont="1" applyFill="1"/>
    <xf numFmtId="0" fontId="0" fillId="9" borderId="0" xfId="0" applyFont="1" applyFill="1" applyAlignment="1">
      <alignment wrapText="1"/>
    </xf>
    <xf numFmtId="44" fontId="0" fillId="9" borderId="0" xfId="1" applyFon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applyFont="1" applyFill="1" applyAlignment="1">
      <alignment wrapText="1"/>
    </xf>
    <xf numFmtId="44" fontId="1" fillId="0" borderId="0" xfId="1" applyFont="1" applyFill="1"/>
    <xf numFmtId="0" fontId="5" fillId="0" borderId="0" xfId="0" applyFont="1" applyFill="1"/>
    <xf numFmtId="0" fontId="0" fillId="0" borderId="0" xfId="0" quotePrefix="1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14" fontId="5" fillId="0" borderId="0" xfId="0" applyNumberFormat="1" applyFont="1" applyFill="1"/>
    <xf numFmtId="44" fontId="5" fillId="0" borderId="0" xfId="1" applyFont="1" applyFill="1"/>
    <xf numFmtId="44" fontId="0" fillId="0" borderId="0" xfId="1" applyFont="1" applyFill="1"/>
    <xf numFmtId="6" fontId="5" fillId="0" borderId="0" xfId="0" applyNumberFormat="1" applyFont="1" applyFill="1"/>
    <xf numFmtId="0" fontId="0" fillId="9" borderId="0" xfId="0" applyFont="1" applyFill="1"/>
    <xf numFmtId="0" fontId="0" fillId="0" borderId="0" xfId="0" applyFont="1"/>
    <xf numFmtId="0" fontId="8" fillId="0" borderId="0" xfId="0" applyFont="1"/>
    <xf numFmtId="6" fontId="0" fillId="0" borderId="0" xfId="0" applyNumberFormat="1" applyFont="1" applyFill="1"/>
  </cellXfs>
  <cellStyles count="8">
    <cellStyle name="Accent1" xfId="4" builtinId="29"/>
    <cellStyle name="Accent2" xfId="5" builtinId="33"/>
    <cellStyle name="Accent3" xfId="6" builtinId="37"/>
    <cellStyle name="Accent4" xfId="7" builtinId="41"/>
    <cellStyle name="Currency" xfId="1" builtinId="4"/>
    <cellStyle name="Heading 2" xfId="2" builtinId="1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0F1F-D1AE-0E40-8CEE-85761A5E708F}">
  <dimension ref="A1:O42"/>
  <sheetViews>
    <sheetView topLeftCell="A17" workbookViewId="0">
      <selection activeCell="B36" sqref="B36"/>
    </sheetView>
  </sheetViews>
  <sheetFormatPr baseColWidth="10" defaultColWidth="11" defaultRowHeight="16" x14ac:dyDescent="0.2"/>
  <cols>
    <col min="1" max="1" width="23.33203125" customWidth="1"/>
    <col min="2" max="2" width="14.33203125" customWidth="1"/>
    <col min="3" max="3" width="14" customWidth="1"/>
    <col min="4" max="4" width="14.83203125" customWidth="1"/>
    <col min="5" max="5" width="11" customWidth="1"/>
  </cols>
  <sheetData>
    <row r="1" spans="1:15" x14ac:dyDescent="0.2">
      <c r="A1" s="7" t="s">
        <v>0</v>
      </c>
      <c r="B1" s="14"/>
    </row>
    <row r="2" spans="1:15" x14ac:dyDescent="0.2">
      <c r="B2" s="12"/>
    </row>
    <row r="3" spans="1:15" ht="18" thickBot="1" x14ac:dyDescent="0.25">
      <c r="A3" s="2" t="s">
        <v>1</v>
      </c>
      <c r="B3" s="13"/>
      <c r="C3" s="2"/>
    </row>
    <row r="4" spans="1:15" ht="17" thickTop="1" x14ac:dyDescent="0.2">
      <c r="A4" s="9" t="s">
        <v>2</v>
      </c>
      <c r="B4" s="17" t="s">
        <v>3</v>
      </c>
      <c r="C4" s="35"/>
      <c r="D4" s="35"/>
    </row>
    <row r="5" spans="1:15" x14ac:dyDescent="0.2">
      <c r="A5" s="9" t="s">
        <v>4</v>
      </c>
      <c r="B5" s="17" t="s">
        <v>5</v>
      </c>
      <c r="C5" s="35"/>
      <c r="D5" s="35"/>
    </row>
    <row r="6" spans="1:15" x14ac:dyDescent="0.2">
      <c r="A6" s="9" t="s">
        <v>6</v>
      </c>
      <c r="B6" s="17" t="s">
        <v>7</v>
      </c>
      <c r="C6" s="35"/>
      <c r="D6" s="35"/>
    </row>
    <row r="7" spans="1:15" x14ac:dyDescent="0.2">
      <c r="B7" s="35"/>
      <c r="C7" s="35"/>
      <c r="D7" s="35"/>
    </row>
    <row r="8" spans="1:15" ht="17" customHeight="1" x14ac:dyDescent="0.2">
      <c r="A8" s="8" t="s">
        <v>8</v>
      </c>
      <c r="B8" s="17" t="s">
        <v>112</v>
      </c>
      <c r="C8" s="35"/>
      <c r="D8" s="35"/>
    </row>
    <row r="9" spans="1:15" x14ac:dyDescent="0.2">
      <c r="A9" s="21"/>
      <c r="B9" s="22"/>
      <c r="C9" s="35"/>
      <c r="D9" s="35"/>
    </row>
    <row r="10" spans="1:15" ht="18" thickBot="1" x14ac:dyDescent="0.25">
      <c r="A10" s="2" t="s">
        <v>9</v>
      </c>
      <c r="B10" s="16"/>
      <c r="C10" s="16"/>
      <c r="D10" s="35"/>
    </row>
    <row r="11" spans="1:15" ht="17" thickTop="1" x14ac:dyDescent="0.2">
      <c r="A11" s="9" t="s">
        <v>10</v>
      </c>
      <c r="B11" t="s">
        <v>109</v>
      </c>
      <c r="C11" s="35"/>
      <c r="D11" s="35"/>
      <c r="G11" s="3" t="s">
        <v>11</v>
      </c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9"/>
      <c r="B12" t="s">
        <v>97</v>
      </c>
      <c r="C12" s="35"/>
      <c r="D12" s="35"/>
    </row>
    <row r="13" spans="1:15" x14ac:dyDescent="0.2">
      <c r="A13" s="9"/>
      <c r="B13" t="s">
        <v>96</v>
      </c>
      <c r="C13" s="35"/>
      <c r="D13" s="35"/>
    </row>
    <row r="14" spans="1:15" x14ac:dyDescent="0.2">
      <c r="A14" s="9"/>
      <c r="B14" s="35"/>
      <c r="C14" s="35"/>
      <c r="D14" s="35"/>
    </row>
    <row r="15" spans="1:15" x14ac:dyDescent="0.2">
      <c r="A15" s="9" t="s">
        <v>12</v>
      </c>
      <c r="B15" t="s">
        <v>117</v>
      </c>
      <c r="C15" s="35"/>
      <c r="D15" s="35"/>
    </row>
    <row r="16" spans="1:15" x14ac:dyDescent="0.2">
      <c r="A16" s="9"/>
      <c r="B16" t="s">
        <v>98</v>
      </c>
      <c r="C16" s="35"/>
      <c r="D16" s="35"/>
    </row>
    <row r="17" spans="1:13" x14ac:dyDescent="0.2">
      <c r="A17" s="9"/>
      <c r="B17" t="s">
        <v>99</v>
      </c>
      <c r="C17" s="35"/>
      <c r="D17" s="35"/>
    </row>
    <row r="18" spans="1:13" x14ac:dyDescent="0.2">
      <c r="A18" s="9"/>
      <c r="B18" t="s">
        <v>95</v>
      </c>
      <c r="C18" s="35"/>
      <c r="D18" s="35"/>
    </row>
    <row r="19" spans="1:13" x14ac:dyDescent="0.2">
      <c r="A19" s="9"/>
      <c r="B19" t="s">
        <v>100</v>
      </c>
      <c r="C19" s="35"/>
      <c r="D19" s="35"/>
    </row>
    <row r="20" spans="1:13" x14ac:dyDescent="0.2">
      <c r="A20" s="9"/>
      <c r="B20" t="s">
        <v>101</v>
      </c>
      <c r="C20" s="35"/>
      <c r="D20" s="35"/>
    </row>
    <row r="21" spans="1:13" x14ac:dyDescent="0.2">
      <c r="A21" s="9"/>
      <c r="B21" s="35"/>
      <c r="C21" s="35"/>
      <c r="D21" s="35"/>
    </row>
    <row r="22" spans="1:13" x14ac:dyDescent="0.2">
      <c r="A22" s="9" t="s">
        <v>13</v>
      </c>
      <c r="B22" t="s">
        <v>110</v>
      </c>
      <c r="C22" s="35"/>
      <c r="D22" s="35"/>
    </row>
    <row r="23" spans="1:13" x14ac:dyDescent="0.2">
      <c r="A23" s="9"/>
      <c r="B23" t="s">
        <v>102</v>
      </c>
      <c r="C23" s="35"/>
      <c r="D23" s="35"/>
    </row>
    <row r="24" spans="1:13" x14ac:dyDescent="0.2">
      <c r="A24" s="9"/>
      <c r="B24" t="s">
        <v>103</v>
      </c>
      <c r="C24" s="35"/>
      <c r="D24" s="35"/>
    </row>
    <row r="25" spans="1:13" x14ac:dyDescent="0.2">
      <c r="A25" s="9"/>
      <c r="B25" t="s">
        <v>104</v>
      </c>
      <c r="C25" s="35"/>
      <c r="D25" s="35"/>
    </row>
    <row r="26" spans="1:13" x14ac:dyDescent="0.2">
      <c r="A26" s="9"/>
      <c r="B26" t="s">
        <v>105</v>
      </c>
      <c r="C26" s="35"/>
      <c r="D26" s="35"/>
    </row>
    <row r="27" spans="1:13" x14ac:dyDescent="0.2">
      <c r="A27" s="9"/>
      <c r="C27" s="35"/>
      <c r="D27" s="35"/>
    </row>
    <row r="28" spans="1:13" x14ac:dyDescent="0.2">
      <c r="A28" s="9" t="s">
        <v>14</v>
      </c>
      <c r="B28" t="s">
        <v>111</v>
      </c>
      <c r="C28" s="35"/>
      <c r="D28" s="35"/>
    </row>
    <row r="29" spans="1:13" x14ac:dyDescent="0.2">
      <c r="A29" s="9"/>
      <c r="B29" t="s">
        <v>93</v>
      </c>
      <c r="C29" s="35"/>
      <c r="D29" s="35"/>
    </row>
    <row r="30" spans="1:13" x14ac:dyDescent="0.2">
      <c r="A30" s="9"/>
      <c r="B30" t="s">
        <v>94</v>
      </c>
      <c r="C30" s="35"/>
      <c r="D30" s="35"/>
    </row>
    <row r="31" spans="1:13" x14ac:dyDescent="0.2">
      <c r="A31" s="9"/>
      <c r="C31" s="35"/>
      <c r="D31" s="35"/>
    </row>
    <row r="32" spans="1:13" x14ac:dyDescent="0.2">
      <c r="A32" s="10" t="s">
        <v>15</v>
      </c>
      <c r="B32" t="s">
        <v>106</v>
      </c>
      <c r="C32" s="35"/>
      <c r="D32" s="35"/>
      <c r="G32" s="3" t="s">
        <v>16</v>
      </c>
      <c r="H32" s="3"/>
      <c r="I32" s="3"/>
      <c r="J32" s="3"/>
      <c r="K32" s="3"/>
      <c r="L32" s="3"/>
      <c r="M32" s="3"/>
    </row>
    <row r="33" spans="1:4" x14ac:dyDescent="0.2">
      <c r="A33" s="9"/>
      <c r="B33" t="s">
        <v>107</v>
      </c>
      <c r="C33" s="35"/>
      <c r="D33" s="35"/>
    </row>
    <row r="34" spans="1:4" x14ac:dyDescent="0.2">
      <c r="A34" s="9"/>
      <c r="B34" s="35"/>
      <c r="C34" s="35"/>
      <c r="D34" s="35"/>
    </row>
    <row r="35" spans="1:4" x14ac:dyDescent="0.2">
      <c r="A35" s="11" t="s">
        <v>17</v>
      </c>
      <c r="B35" t="s">
        <v>120</v>
      </c>
      <c r="C35" s="35"/>
      <c r="D35" s="35"/>
    </row>
    <row r="37" spans="1:4" ht="18" thickBot="1" x14ac:dyDescent="0.25">
      <c r="A37" s="2"/>
      <c r="B37" s="2" t="s">
        <v>18</v>
      </c>
      <c r="C37" s="2" t="s">
        <v>19</v>
      </c>
      <c r="D37" s="2" t="s">
        <v>20</v>
      </c>
    </row>
    <row r="38" spans="1:4" ht="17" thickTop="1" x14ac:dyDescent="0.2">
      <c r="A38" t="s">
        <v>10</v>
      </c>
      <c r="B38" s="5">
        <f>SUM(C38:D38)</f>
        <v>9949.9</v>
      </c>
      <c r="C38" s="6">
        <f>SUMIF('Reputation Building'!B2:B48, "Acquisition", 'Reputation Building'!I2:I48)</f>
        <v>9949.9</v>
      </c>
      <c r="D38" s="6">
        <f>SUMIF('Reputation Building'!B2:B48, "Retention", 'Reputation Building'!I2:I48)</f>
        <v>0</v>
      </c>
    </row>
    <row r="39" spans="1:4" x14ac:dyDescent="0.2">
      <c r="A39" t="s">
        <v>12</v>
      </c>
      <c r="B39" s="5">
        <f t="shared" ref="B39:B41" si="0">SUM(C39:D39)</f>
        <v>18084.599999999999</v>
      </c>
      <c r="C39" s="6">
        <f>SUMIF('Demand Creation'!B2:B52, "Acquisition", 'Demand Creation'!I2:I52)</f>
        <v>16084.6</v>
      </c>
      <c r="D39" s="6">
        <f>SUMIF('Demand Creation'!B2:B52, "Retention", 'Demand Creation'!I2:I52)</f>
        <v>2000</v>
      </c>
    </row>
    <row r="40" spans="1:4" x14ac:dyDescent="0.2">
      <c r="A40" t="s">
        <v>13</v>
      </c>
      <c r="B40" s="5">
        <f t="shared" si="0"/>
        <v>3000</v>
      </c>
      <c r="C40" s="6">
        <f>SUMIF('Leasing Enablement'!B2:B48, "Acquisition", 'Leasing Enablement'!I2:I48)</f>
        <v>1500</v>
      </c>
      <c r="D40" s="6">
        <f>SUMIF('Leasing Enablement'!B2:B48, "Retention", 'Leasing Enablement'!I2:I48)</f>
        <v>1500</v>
      </c>
    </row>
    <row r="41" spans="1:4" x14ac:dyDescent="0.2">
      <c r="A41" t="s">
        <v>21</v>
      </c>
      <c r="B41" s="5">
        <f t="shared" si="0"/>
        <v>4428</v>
      </c>
      <c r="C41" s="6">
        <f>SUMIF('Market Intelligence'!B2:B48, "Acquisition", 'Market Intelligence'!I2:I48)</f>
        <v>4428</v>
      </c>
      <c r="D41" s="6">
        <f>SUMIF('Market Intelligence'!B2:B48, "Retention", 'Market Intelligence'!I2:I48)</f>
        <v>0</v>
      </c>
    </row>
    <row r="42" spans="1:4" x14ac:dyDescent="0.2">
      <c r="A42" t="s">
        <v>18</v>
      </c>
      <c r="B42" s="5">
        <f>SUM(B38:B41)</f>
        <v>35462.5</v>
      </c>
      <c r="C42" s="5">
        <f t="shared" ref="C42:D42" si="1">SUM(C38:C41)</f>
        <v>31962.5</v>
      </c>
      <c r="D42" s="5">
        <f t="shared" si="1"/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59ED-6503-134D-B082-C7F302DF4661}">
  <dimension ref="A1:I48"/>
  <sheetViews>
    <sheetView zoomScale="92" zoomScaleNormal="92" workbookViewId="0">
      <selection activeCell="F3" sqref="F3"/>
    </sheetView>
  </sheetViews>
  <sheetFormatPr baseColWidth="10" defaultColWidth="11" defaultRowHeight="16" x14ac:dyDescent="0.2"/>
  <cols>
    <col min="1" max="1" width="27.1640625" customWidth="1"/>
    <col min="2" max="2" width="24.83203125" customWidth="1"/>
    <col min="3" max="3" width="20.33203125" customWidth="1"/>
    <col min="4" max="4" width="20.83203125" customWidth="1"/>
    <col min="5" max="5" width="12.33203125" customWidth="1"/>
    <col min="6" max="6" width="40.33203125" customWidth="1"/>
    <col min="7" max="7" width="11.5" bestFit="1" customWidth="1"/>
    <col min="9" max="9" width="11.5" bestFit="1" customWidth="1"/>
  </cols>
  <sheetData>
    <row r="1" spans="1:9" ht="18" thickBot="1" x14ac:dyDescent="0.25">
      <c r="A1" s="2" t="s">
        <v>22</v>
      </c>
      <c r="B1" s="2" t="s">
        <v>23</v>
      </c>
      <c r="C1" s="2" t="s">
        <v>24</v>
      </c>
      <c r="D1" s="2" t="s">
        <v>17</v>
      </c>
      <c r="E1" s="2" t="s">
        <v>25</v>
      </c>
      <c r="F1" s="2" t="s">
        <v>26</v>
      </c>
      <c r="G1" s="2" t="s">
        <v>27</v>
      </c>
      <c r="H1" s="2" t="s">
        <v>28</v>
      </c>
      <c r="I1" s="4" t="s">
        <v>29</v>
      </c>
    </row>
    <row r="2" spans="1:9" ht="17" thickTop="1" x14ac:dyDescent="0.2">
      <c r="A2" s="22" t="s">
        <v>30</v>
      </c>
      <c r="B2" s="22" t="s">
        <v>19</v>
      </c>
      <c r="C2" s="22"/>
      <c r="D2" s="23" t="s">
        <v>31</v>
      </c>
      <c r="E2" s="22" t="s">
        <v>32</v>
      </c>
      <c r="F2" s="22" t="s">
        <v>33</v>
      </c>
      <c r="G2" s="25">
        <v>0</v>
      </c>
      <c r="H2" s="29" t="s">
        <v>34</v>
      </c>
      <c r="I2" s="25">
        <f>IF(H2="One-Time", G2,IF(H2="Weekly", G2*META!$B$2, G2*META!$B$1))</f>
        <v>0</v>
      </c>
    </row>
    <row r="3" spans="1:9" ht="85" x14ac:dyDescent="0.2">
      <c r="A3" s="34" t="s">
        <v>35</v>
      </c>
      <c r="B3" s="34" t="s">
        <v>19</v>
      </c>
      <c r="C3" s="34"/>
      <c r="D3" s="23" t="s">
        <v>36</v>
      </c>
      <c r="E3" s="34" t="s">
        <v>37</v>
      </c>
      <c r="F3" s="19" t="s">
        <v>121</v>
      </c>
      <c r="G3" s="20">
        <f>150*40</f>
        <v>6000</v>
      </c>
      <c r="H3" s="34" t="s">
        <v>38</v>
      </c>
      <c r="I3" s="18">
        <f>IF(H3="One-Time", G3,IF(H3="Weekly", G3*META!$B$2, G3*META!$B$1))</f>
        <v>6000</v>
      </c>
    </row>
    <row r="4" spans="1:9" ht="34" x14ac:dyDescent="0.2">
      <c r="A4" s="22" t="s">
        <v>39</v>
      </c>
      <c r="B4" s="22" t="s">
        <v>20</v>
      </c>
      <c r="C4" s="22"/>
      <c r="D4" s="23" t="s">
        <v>36</v>
      </c>
      <c r="E4" s="22" t="s">
        <v>37</v>
      </c>
      <c r="F4" s="24" t="s">
        <v>40</v>
      </c>
      <c r="G4" s="32">
        <v>0</v>
      </c>
      <c r="H4" s="22" t="s">
        <v>38</v>
      </c>
      <c r="I4" s="25">
        <f>IF(H4="One-Time", G4,IF(H4="Weekly", G4*META!$B$2, G4*META!$B$1))</f>
        <v>0</v>
      </c>
    </row>
    <row r="5" spans="1:9" ht="51" x14ac:dyDescent="0.2">
      <c r="A5" s="22" t="s">
        <v>41</v>
      </c>
      <c r="B5" s="22" t="s">
        <v>19</v>
      </c>
      <c r="C5" s="22" t="s">
        <v>42</v>
      </c>
      <c r="D5" s="23" t="s">
        <v>36</v>
      </c>
      <c r="E5" s="22" t="s">
        <v>37</v>
      </c>
      <c r="F5" s="24" t="s">
        <v>43</v>
      </c>
      <c r="G5" s="32">
        <v>2500</v>
      </c>
      <c r="H5" s="22" t="s">
        <v>38</v>
      </c>
      <c r="I5" s="25">
        <f>IF(H5="One-Time", G5,IF(H5="Weekly", G5*META!$B$2, G5*META!$B$1))</f>
        <v>2500</v>
      </c>
    </row>
    <row r="6" spans="1:9" ht="68" x14ac:dyDescent="0.2">
      <c r="A6" s="22" t="s">
        <v>44</v>
      </c>
      <c r="B6" s="22" t="s">
        <v>19</v>
      </c>
      <c r="C6" s="22"/>
      <c r="D6" s="23" t="s">
        <v>36</v>
      </c>
      <c r="E6" s="22" t="s">
        <v>37</v>
      </c>
      <c r="F6" s="24" t="s">
        <v>45</v>
      </c>
      <c r="G6" s="32">
        <v>0</v>
      </c>
      <c r="H6" s="22" t="s">
        <v>38</v>
      </c>
      <c r="I6" s="32">
        <f>IF(H6="One-Time", G6,IF(H6="Weekly", G6*META!$B$2, G6*META!$B$1))</f>
        <v>0</v>
      </c>
    </row>
    <row r="7" spans="1:9" ht="51" x14ac:dyDescent="0.2">
      <c r="A7" s="22" t="s">
        <v>46</v>
      </c>
      <c r="B7" s="21" t="s">
        <v>19</v>
      </c>
      <c r="C7" s="22"/>
      <c r="D7" s="23" t="s">
        <v>36</v>
      </c>
      <c r="E7" s="22" t="s">
        <v>37</v>
      </c>
      <c r="F7" s="24" t="s">
        <v>47</v>
      </c>
      <c r="G7" s="32">
        <v>0</v>
      </c>
      <c r="H7" s="22" t="s">
        <v>34</v>
      </c>
      <c r="I7" s="32">
        <f>IF(H7="One-Time", G7,IF(H7="Weekly", G7*META!$B$2, G7*META!$B$1))</f>
        <v>0</v>
      </c>
    </row>
    <row r="8" spans="1:9" x14ac:dyDescent="0.2">
      <c r="A8" s="22" t="s">
        <v>48</v>
      </c>
      <c r="B8" s="22" t="s">
        <v>19</v>
      </c>
      <c r="C8" s="21"/>
      <c r="D8" s="23" t="s">
        <v>31</v>
      </c>
      <c r="E8" s="22" t="s">
        <v>32</v>
      </c>
      <c r="F8" s="21" t="s">
        <v>49</v>
      </c>
      <c r="G8" s="21">
        <v>724.95</v>
      </c>
      <c r="H8" s="22" t="s">
        <v>50</v>
      </c>
      <c r="I8" s="32">
        <f>IF(H8="One-Time", G8,IF(H8="Weekly", G8*META!$B$2, G8*META!$B$1))</f>
        <v>1449.9</v>
      </c>
    </row>
    <row r="9" spans="1:9" x14ac:dyDescent="0.2">
      <c r="I9" s="1">
        <f>IF(H9="One-Time", G9,IF(H9="Weekly", G9*META!$B$2, G9*META!$B$1))</f>
        <v>0</v>
      </c>
    </row>
    <row r="10" spans="1:9" x14ac:dyDescent="0.2">
      <c r="I10" s="1">
        <f>IF(H10="One-Time", G10,IF(H10="Weekly", G10*META!$B$2, G10*META!$B$1))</f>
        <v>0</v>
      </c>
    </row>
    <row r="11" spans="1:9" x14ac:dyDescent="0.2">
      <c r="I11" s="1">
        <f>IF(H11="One-Time", G11,IF(H11="Weekly", G11*META!$B$2, G11*META!$B$1))</f>
        <v>0</v>
      </c>
    </row>
    <row r="12" spans="1:9" x14ac:dyDescent="0.2">
      <c r="I12" s="1">
        <f>IF(H12="One-Time", G12,IF(H12="Weekly", G12*META!$B$2, G12*META!$B$1))</f>
        <v>0</v>
      </c>
    </row>
    <row r="13" spans="1:9" x14ac:dyDescent="0.2">
      <c r="I13" s="1">
        <f>IF(H13="One-Time", G13,IF(H13="Weekly", G13*META!$B$2, G13*META!$B$1))</f>
        <v>0</v>
      </c>
    </row>
    <row r="14" spans="1:9" x14ac:dyDescent="0.2">
      <c r="I14" s="1">
        <f>IF(H14="One-Time", G14,IF(H14="Weekly", G14*META!$B$2, G14*META!$B$1))</f>
        <v>0</v>
      </c>
    </row>
    <row r="15" spans="1:9" x14ac:dyDescent="0.2">
      <c r="I15" s="1">
        <f>IF(H15="One-Time", G15,IF(H15="Weekly", G15*META!$B$2, G15*META!$B$1))</f>
        <v>0</v>
      </c>
    </row>
    <row r="16" spans="1:9" x14ac:dyDescent="0.2">
      <c r="I16" s="1">
        <f>IF(H16="One-Time", G16,IF(H16="Weekly", G16*META!$B$2, G16*META!$B$1))</f>
        <v>0</v>
      </c>
    </row>
    <row r="17" spans="9:9" x14ac:dyDescent="0.2">
      <c r="I17" s="1">
        <f>IF(H17="One-Time", G17,IF(H17="Weekly", G17*META!$B$2, G17*META!$B$1))</f>
        <v>0</v>
      </c>
    </row>
    <row r="18" spans="9:9" x14ac:dyDescent="0.2">
      <c r="I18" s="1">
        <f>IF(H18="One-Time", G18,IF(H18="Weekly", G18*META!$B$2, G18*META!$B$1))</f>
        <v>0</v>
      </c>
    </row>
    <row r="19" spans="9:9" x14ac:dyDescent="0.2">
      <c r="I19" s="1">
        <f>IF(H19="One-Time", G19,IF(H19="Weekly", G19*META!$B$2, G19*META!$B$1))</f>
        <v>0</v>
      </c>
    </row>
    <row r="20" spans="9:9" x14ac:dyDescent="0.2">
      <c r="I20" s="1">
        <f>IF(H20="One-Time", G20,IF(H20="Weekly", G20*META!$B$2, G20*META!$B$1))</f>
        <v>0</v>
      </c>
    </row>
    <row r="21" spans="9:9" x14ac:dyDescent="0.2">
      <c r="I21" s="1">
        <f>IF(H21="One-Time", G21,IF(H21="Weekly", G21*META!$B$2, G21*META!$B$1))</f>
        <v>0</v>
      </c>
    </row>
    <row r="22" spans="9:9" x14ac:dyDescent="0.2">
      <c r="I22" s="1">
        <f>IF(H22="One-Time", G22,IF(H22="Weekly", G22*META!$B$2, G22*META!$B$1))</f>
        <v>0</v>
      </c>
    </row>
    <row r="23" spans="9:9" x14ac:dyDescent="0.2">
      <c r="I23" s="1">
        <f>IF(H23="One-Time", G23,IF(H23="Weekly", G23*META!$B$2, G23*META!$B$1))</f>
        <v>0</v>
      </c>
    </row>
    <row r="24" spans="9:9" x14ac:dyDescent="0.2">
      <c r="I24" s="1">
        <f>IF(H24="One-Time", G24,IF(H24="Weekly", G24*META!$B$2, G24*META!$B$1))</f>
        <v>0</v>
      </c>
    </row>
    <row r="25" spans="9:9" x14ac:dyDescent="0.2">
      <c r="I25" s="1">
        <f>IF(H25="One-Time", G25,IF(H25="Weekly", G25*META!$B$2, G25*META!$B$1))</f>
        <v>0</v>
      </c>
    </row>
    <row r="26" spans="9:9" x14ac:dyDescent="0.2">
      <c r="I26" s="1">
        <f>IF(H26="One-Time", G26,IF(H26="Weekly", G26*META!$B$2, G26*META!$B$1))</f>
        <v>0</v>
      </c>
    </row>
    <row r="27" spans="9:9" x14ac:dyDescent="0.2">
      <c r="I27" s="1">
        <f>IF(H27="One-Time", G27,IF(H27="Weekly", G27*META!$B$2, G27*META!$B$1))</f>
        <v>0</v>
      </c>
    </row>
    <row r="28" spans="9:9" x14ac:dyDescent="0.2">
      <c r="I28" s="1">
        <f>IF(H28="One-Time", G28,IF(H28="Weekly", G28*META!$B$2, G28*META!$B$1))</f>
        <v>0</v>
      </c>
    </row>
    <row r="29" spans="9:9" x14ac:dyDescent="0.2">
      <c r="I29" s="1">
        <f>IF(H29="One-Time", G29,IF(H29="Weekly", G29*META!$B$2, G29*META!$B$1))</f>
        <v>0</v>
      </c>
    </row>
    <row r="30" spans="9:9" x14ac:dyDescent="0.2">
      <c r="I30" s="1">
        <f>IF(H30="One-Time", G30,IF(H30="Weekly", G30*META!$B$2, G30*META!$B$1))</f>
        <v>0</v>
      </c>
    </row>
    <row r="31" spans="9:9" x14ac:dyDescent="0.2">
      <c r="I31" s="1">
        <f>IF(H31="One-Time", G31,IF(H31="Weekly", G31*META!$B$2, G31*META!$B$1))</f>
        <v>0</v>
      </c>
    </row>
    <row r="32" spans="9:9" x14ac:dyDescent="0.2">
      <c r="I32" s="1">
        <f>IF(H32="One-Time", G32,IF(H32="Weekly", G32*META!$B$2, G32*META!$B$1))</f>
        <v>0</v>
      </c>
    </row>
    <row r="33" spans="9:9" x14ac:dyDescent="0.2">
      <c r="I33" s="1">
        <f>IF(H33="One-Time", G33,IF(H33="Weekly", G33*META!$B$2, G33*META!$B$1))</f>
        <v>0</v>
      </c>
    </row>
    <row r="34" spans="9:9" x14ac:dyDescent="0.2">
      <c r="I34" s="1">
        <f>IF(H34="One-Time", G34,IF(H34="Weekly", G34*META!$B$2, G34*META!$B$1))</f>
        <v>0</v>
      </c>
    </row>
    <row r="35" spans="9:9" x14ac:dyDescent="0.2">
      <c r="I35" s="1">
        <f>IF(H35="One-Time", G35,IF(H35="Weekly", G35*META!$B$2, G35*META!$B$1))</f>
        <v>0</v>
      </c>
    </row>
    <row r="36" spans="9:9" x14ac:dyDescent="0.2">
      <c r="I36" s="1">
        <f>IF(H36="One-Time", G36,IF(H36="Weekly", G36*META!$B$2, G36*META!$B$1))</f>
        <v>0</v>
      </c>
    </row>
    <row r="37" spans="9:9" x14ac:dyDescent="0.2">
      <c r="I37" s="1">
        <f>IF(H37="One-Time", G37,IF(H37="Weekly", G37*META!$B$2, G37*META!$B$1))</f>
        <v>0</v>
      </c>
    </row>
    <row r="38" spans="9:9" x14ac:dyDescent="0.2">
      <c r="I38" s="1">
        <f>IF(H38="One-Time", G38,IF(H38="Weekly", G38*META!$B$2, G38*META!$B$1))</f>
        <v>0</v>
      </c>
    </row>
    <row r="39" spans="9:9" x14ac:dyDescent="0.2">
      <c r="I39" s="1">
        <f>IF(H39="One-Time", G39,IF(H39="Weekly", G39*META!$B$2, G39*META!$B$1))</f>
        <v>0</v>
      </c>
    </row>
    <row r="40" spans="9:9" x14ac:dyDescent="0.2">
      <c r="I40" s="1">
        <f>IF(H40="One-Time", G40,IF(H40="Weekly", G40*META!$B$2, G40*META!$B$1))</f>
        <v>0</v>
      </c>
    </row>
    <row r="41" spans="9:9" x14ac:dyDescent="0.2">
      <c r="I41" s="1">
        <f>IF(H41="One-Time", G41,IF(H41="Weekly", G41*META!$B$2, G41*META!$B$1))</f>
        <v>0</v>
      </c>
    </row>
    <row r="42" spans="9:9" x14ac:dyDescent="0.2">
      <c r="I42" s="1">
        <f>IF(H42="One-Time", G42,IF(H42="Weekly", G42*META!$B$2, G42*META!$B$1))</f>
        <v>0</v>
      </c>
    </row>
    <row r="43" spans="9:9" x14ac:dyDescent="0.2">
      <c r="I43" s="1">
        <f>IF(H43="One-Time", G43,IF(H43="Weekly", G43*META!$B$2, G43*META!$B$1))</f>
        <v>0</v>
      </c>
    </row>
    <row r="44" spans="9:9" x14ac:dyDescent="0.2">
      <c r="I44" s="1">
        <f>IF(H44="One-Time", G44,IF(H44="Weekly", G44*META!$B$2, G44*META!$B$1))</f>
        <v>0</v>
      </c>
    </row>
    <row r="45" spans="9:9" x14ac:dyDescent="0.2">
      <c r="I45" s="1">
        <f>IF(H45="One-Time", G45,IF(H45="Weekly", G45*META!$B$2, G45*META!$B$1))</f>
        <v>0</v>
      </c>
    </row>
    <row r="46" spans="9:9" x14ac:dyDescent="0.2">
      <c r="I46" s="1">
        <f>IF(H46="One-Time", G46,IF(H46="Weekly", G46*META!$B$2, G46*META!$B$1))</f>
        <v>0</v>
      </c>
    </row>
    <row r="47" spans="9:9" x14ac:dyDescent="0.2">
      <c r="I47" s="1">
        <f>IF(H47="One-Time", G47,IF(H47="Weekly", G47*META!$B$2, G47*META!$B$1))</f>
        <v>0</v>
      </c>
    </row>
    <row r="48" spans="9:9" x14ac:dyDescent="0.2">
      <c r="I48" s="1">
        <f>IF(H48="One-Time", G48,IF(H48="Weekly", G48*META!$B$2, G48*META!$B$1))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76BA525-6B46-DB46-B2B1-84CA9D5821B9}">
          <x14:formula1>
            <xm:f>CONSTANTS!$A$2:$A$6</xm:f>
          </x14:formula1>
          <xm:sqref>H2:H51</xm:sqref>
        </x14:dataValidation>
        <x14:dataValidation type="list" allowBlank="1" showInputMessage="1" showErrorMessage="1" xr:uid="{4EA450BC-A57F-8241-9D69-75A7FF3B882C}">
          <x14:formula1>
            <xm:f>CONSTANTS!$B$2:$B$5</xm:f>
          </x14:formula1>
          <xm:sqref>E2:E47</xm:sqref>
        </x14:dataValidation>
        <x14:dataValidation type="list" allowBlank="1" showInputMessage="1" showErrorMessage="1" xr:uid="{643724AD-9548-5F47-B4DA-AF67977C9962}">
          <x14:formula1>
            <xm:f>CONSTANTS!$C$2:$C$3</xm:f>
          </x14:formula1>
          <xm:sqref>B2:B42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21A5-54B8-4140-B44A-A65B92B09B00}">
  <dimension ref="A1:M40"/>
  <sheetViews>
    <sheetView workbookViewId="0">
      <selection activeCell="A13" sqref="A13:XFD13"/>
    </sheetView>
  </sheetViews>
  <sheetFormatPr baseColWidth="10" defaultColWidth="11" defaultRowHeight="16" x14ac:dyDescent="0.2"/>
  <cols>
    <col min="1" max="1" width="41.6640625" customWidth="1"/>
    <col min="2" max="2" width="12.6640625" customWidth="1"/>
    <col min="3" max="3" width="28.6640625" customWidth="1"/>
    <col min="4" max="4" width="23.6640625" customWidth="1"/>
    <col min="5" max="5" width="12.1640625" customWidth="1"/>
    <col min="6" max="6" width="30.33203125" customWidth="1"/>
    <col min="7" max="7" width="10.1640625" customWidth="1"/>
    <col min="9" max="9" width="13.6640625" customWidth="1"/>
  </cols>
  <sheetData>
    <row r="1" spans="1:13" ht="18" thickBot="1" x14ac:dyDescent="0.25">
      <c r="A1" s="2" t="s">
        <v>22</v>
      </c>
      <c r="B1" s="2" t="s">
        <v>23</v>
      </c>
      <c r="C1" s="2" t="s">
        <v>24</v>
      </c>
      <c r="D1" s="2" t="s">
        <v>17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51</v>
      </c>
      <c r="K1" s="2" t="s">
        <v>52</v>
      </c>
      <c r="L1" s="2" t="s">
        <v>53</v>
      </c>
      <c r="M1" s="2" t="s">
        <v>54</v>
      </c>
    </row>
    <row r="2" spans="1:13" ht="18" thickTop="1" x14ac:dyDescent="0.2">
      <c r="A2" s="22" t="s">
        <v>55</v>
      </c>
      <c r="B2" s="22" t="s">
        <v>19</v>
      </c>
      <c r="C2" s="21" t="s">
        <v>42</v>
      </c>
      <c r="D2" s="23" t="s">
        <v>36</v>
      </c>
      <c r="E2" s="24" t="s">
        <v>37</v>
      </c>
      <c r="F2" s="22" t="s">
        <v>56</v>
      </c>
      <c r="G2" s="25">
        <v>500</v>
      </c>
      <c r="H2" s="22" t="s">
        <v>50</v>
      </c>
      <c r="I2" s="25">
        <f>IF(H2="One-Time", G2,IF(H2="Weekly", G2*META!$B$2, G2*META!$B$1))</f>
        <v>1000</v>
      </c>
      <c r="J2" s="26">
        <v>0</v>
      </c>
      <c r="K2" s="26">
        <f>J2*0.05</f>
        <v>0</v>
      </c>
      <c r="L2" s="25">
        <f>IF(J2=0, 0, I2/J2)</f>
        <v>0</v>
      </c>
      <c r="M2" s="25">
        <f>IF(K2=0, 0, I2/K2)</f>
        <v>0</v>
      </c>
    </row>
    <row r="3" spans="1:13" ht="17" x14ac:dyDescent="0.2">
      <c r="A3" s="22" t="s">
        <v>57</v>
      </c>
      <c r="B3" s="22" t="s">
        <v>19</v>
      </c>
      <c r="C3" s="22"/>
      <c r="D3" s="23" t="s">
        <v>36</v>
      </c>
      <c r="E3" s="24" t="s">
        <v>37</v>
      </c>
      <c r="F3" s="22" t="s">
        <v>56</v>
      </c>
      <c r="G3" s="25">
        <v>0</v>
      </c>
      <c r="H3" s="22" t="s">
        <v>38</v>
      </c>
      <c r="I3" s="25">
        <f>IF(H3="One-Time", G3,IF(H3="Weekly", G3*META!$B$2, G3*META!$B$1))</f>
        <v>0</v>
      </c>
      <c r="J3" s="26">
        <v>0</v>
      </c>
      <c r="K3" s="26">
        <f t="shared" ref="K3:K12" si="0">J3*0.05</f>
        <v>0</v>
      </c>
      <c r="L3" s="25">
        <f t="shared" ref="L3:L40" si="1">IF(J3=0, 0, I3/J3)</f>
        <v>0</v>
      </c>
      <c r="M3" s="25">
        <f t="shared" ref="M3:M40" si="2">IF(K3=0, 0, I3/K3)</f>
        <v>0</v>
      </c>
    </row>
    <row r="4" spans="1:13" ht="17" x14ac:dyDescent="0.2">
      <c r="A4" s="22" t="s">
        <v>58</v>
      </c>
      <c r="B4" s="22" t="s">
        <v>19</v>
      </c>
      <c r="C4" s="21" t="s">
        <v>42</v>
      </c>
      <c r="D4" s="23" t="s">
        <v>36</v>
      </c>
      <c r="E4" s="24" t="s">
        <v>37</v>
      </c>
      <c r="F4" s="22" t="s">
        <v>56</v>
      </c>
      <c r="G4" s="25">
        <v>500</v>
      </c>
      <c r="H4" s="22" t="s">
        <v>50</v>
      </c>
      <c r="I4" s="25">
        <f>IF(H4="One-Time", G4,IF(H4="Weekly", G4*META!$B$2, G4*META!$B$1))</f>
        <v>1000</v>
      </c>
      <c r="J4" s="26">
        <v>0</v>
      </c>
      <c r="K4" s="26">
        <f t="shared" si="0"/>
        <v>0</v>
      </c>
      <c r="L4" s="25">
        <f t="shared" si="1"/>
        <v>0</v>
      </c>
      <c r="M4" s="25">
        <f t="shared" si="2"/>
        <v>0</v>
      </c>
    </row>
    <row r="5" spans="1:13" ht="17" x14ac:dyDescent="0.2">
      <c r="A5" s="22" t="s">
        <v>59</v>
      </c>
      <c r="B5" s="22" t="s">
        <v>19</v>
      </c>
      <c r="C5" s="22"/>
      <c r="D5" s="23" t="s">
        <v>36</v>
      </c>
      <c r="E5" s="24" t="s">
        <v>37</v>
      </c>
      <c r="F5" s="22" t="s">
        <v>56</v>
      </c>
      <c r="G5" s="25">
        <v>0</v>
      </c>
      <c r="H5" s="22" t="s">
        <v>38</v>
      </c>
      <c r="I5" s="25">
        <f>IF(H5="One-Time", G5,IF(H5="Weekly", G5*META!$B$2, G5*META!$B$1))</f>
        <v>0</v>
      </c>
      <c r="J5" s="26">
        <v>0</v>
      </c>
      <c r="K5" s="26">
        <f t="shared" si="0"/>
        <v>0</v>
      </c>
      <c r="L5" s="25">
        <f t="shared" si="1"/>
        <v>0</v>
      </c>
      <c r="M5" s="25">
        <f t="shared" si="2"/>
        <v>0</v>
      </c>
    </row>
    <row r="6" spans="1:13" ht="51" x14ac:dyDescent="0.2">
      <c r="A6" s="24" t="s">
        <v>60</v>
      </c>
      <c r="B6" s="22" t="s">
        <v>19</v>
      </c>
      <c r="C6" s="21" t="s">
        <v>42</v>
      </c>
      <c r="D6" s="23" t="s">
        <v>36</v>
      </c>
      <c r="E6" s="24" t="s">
        <v>37</v>
      </c>
      <c r="F6" s="22" t="s">
        <v>61</v>
      </c>
      <c r="G6" s="25">
        <v>500</v>
      </c>
      <c r="H6" s="22" t="s">
        <v>50</v>
      </c>
      <c r="I6" s="25">
        <f>IF(H6="One-Time", G6,IF(H6="Weekly", G6*META!$B$2, G6*META!$B$1))</f>
        <v>1000</v>
      </c>
      <c r="J6" s="26">
        <v>500</v>
      </c>
      <c r="K6" s="26">
        <f t="shared" si="0"/>
        <v>25</v>
      </c>
      <c r="L6" s="25">
        <f>IF(J6=0, 0, I6/J6)</f>
        <v>2</v>
      </c>
      <c r="M6" s="25">
        <f>IF(K6=0, 0, I6/K6)</f>
        <v>40</v>
      </c>
    </row>
    <row r="7" spans="1:13" ht="102" x14ac:dyDescent="0.2">
      <c r="A7" s="24" t="s">
        <v>62</v>
      </c>
      <c r="B7" s="22" t="s">
        <v>19</v>
      </c>
      <c r="C7" s="21" t="s">
        <v>42</v>
      </c>
      <c r="D7" s="23" t="s">
        <v>36</v>
      </c>
      <c r="E7" s="24" t="s">
        <v>37</v>
      </c>
      <c r="F7" s="22" t="s">
        <v>61</v>
      </c>
      <c r="G7" s="25">
        <v>500</v>
      </c>
      <c r="H7" s="22" t="s">
        <v>50</v>
      </c>
      <c r="I7" s="25">
        <f>IF(H7="One-Time", G7,IF(H7="Weekly", G7*META!$B$2, G7*META!$B$1))</f>
        <v>1000</v>
      </c>
      <c r="J7" s="26">
        <v>500</v>
      </c>
      <c r="K7" s="26">
        <f t="shared" si="0"/>
        <v>25</v>
      </c>
      <c r="L7" s="25">
        <f t="shared" ref="L7:L12" si="3">IF(J7=0, 0, I7/J7)</f>
        <v>2</v>
      </c>
      <c r="M7" s="25">
        <f t="shared" ref="M7:M12" si="4">IF(K7=0, 0, I7/K7)</f>
        <v>40</v>
      </c>
    </row>
    <row r="8" spans="1:13" ht="68" x14ac:dyDescent="0.2">
      <c r="A8" s="24" t="s">
        <v>63</v>
      </c>
      <c r="B8" s="22" t="s">
        <v>19</v>
      </c>
      <c r="C8" s="21" t="s">
        <v>42</v>
      </c>
      <c r="D8" s="23" t="s">
        <v>36</v>
      </c>
      <c r="E8" s="24" t="s">
        <v>37</v>
      </c>
      <c r="F8" s="22" t="s">
        <v>61</v>
      </c>
      <c r="G8" s="25">
        <v>1000</v>
      </c>
      <c r="H8" s="22" t="s">
        <v>50</v>
      </c>
      <c r="I8" s="25">
        <f>IF(H8="One-Time", G8,IF(H8="Weekly", G8*META!$B$2, G8*META!$B$1))</f>
        <v>2000</v>
      </c>
      <c r="J8" s="26">
        <v>500</v>
      </c>
      <c r="K8" s="26">
        <f t="shared" si="0"/>
        <v>25</v>
      </c>
      <c r="L8" s="25">
        <f t="shared" si="3"/>
        <v>4</v>
      </c>
      <c r="M8" s="25">
        <f t="shared" si="4"/>
        <v>80</v>
      </c>
    </row>
    <row r="9" spans="1:13" ht="34" x14ac:dyDescent="0.2">
      <c r="A9" s="24" t="s">
        <v>64</v>
      </c>
      <c r="B9" s="22" t="s">
        <v>19</v>
      </c>
      <c r="C9" s="21" t="s">
        <v>108</v>
      </c>
      <c r="D9" s="23" t="s">
        <v>31</v>
      </c>
      <c r="E9" s="24" t="s">
        <v>32</v>
      </c>
      <c r="F9" s="22" t="s">
        <v>65</v>
      </c>
      <c r="G9" s="25">
        <f>399.3+400+1169+150+349</f>
        <v>2467.3000000000002</v>
      </c>
      <c r="H9" s="22" t="s">
        <v>50</v>
      </c>
      <c r="I9" s="25">
        <f>IF(H9="One-Time", G9,IF(H9="Weekly", G9*META!$B$2, G9*META!$B$1))</f>
        <v>4934.6000000000004</v>
      </c>
      <c r="J9" s="26">
        <v>200</v>
      </c>
      <c r="K9" s="26">
        <f>J9*0.1</f>
        <v>20</v>
      </c>
      <c r="L9" s="25">
        <f t="shared" ref="L9:L10" si="5">IF(J9=0, 0, I9/J9)</f>
        <v>24.673000000000002</v>
      </c>
      <c r="M9" s="25">
        <f t="shared" ref="M9:M10" si="6">IF(K9=0, 0, I9/K9)</f>
        <v>246.73000000000002</v>
      </c>
    </row>
    <row r="10" spans="1:13" ht="34" x14ac:dyDescent="0.2">
      <c r="A10" s="24" t="s">
        <v>66</v>
      </c>
      <c r="B10" s="22" t="s">
        <v>19</v>
      </c>
      <c r="C10" s="21" t="s">
        <v>108</v>
      </c>
      <c r="D10" s="23" t="s">
        <v>31</v>
      </c>
      <c r="E10" s="24" t="s">
        <v>32</v>
      </c>
      <c r="F10" s="22" t="s">
        <v>65</v>
      </c>
      <c r="G10" s="25">
        <v>2075</v>
      </c>
      <c r="H10" s="22" t="s">
        <v>50</v>
      </c>
      <c r="I10" s="25">
        <f>IF(H10="One-Time", G10,IF(H10="Weekly", G10*META!$B$2, G10*META!$B$1))</f>
        <v>4150</v>
      </c>
      <c r="J10" s="26">
        <v>4000</v>
      </c>
      <c r="K10" s="26">
        <f t="shared" si="0"/>
        <v>200</v>
      </c>
      <c r="L10" s="25">
        <f t="shared" si="5"/>
        <v>1.0375000000000001</v>
      </c>
      <c r="M10" s="25">
        <f t="shared" si="6"/>
        <v>20.75</v>
      </c>
    </row>
    <row r="11" spans="1:13" ht="51" x14ac:dyDescent="0.2">
      <c r="A11" s="24" t="s">
        <v>67</v>
      </c>
      <c r="B11" s="22" t="s">
        <v>19</v>
      </c>
      <c r="C11" s="36" t="s">
        <v>42</v>
      </c>
      <c r="D11" s="23" t="s">
        <v>36</v>
      </c>
      <c r="E11" s="24" t="s">
        <v>37</v>
      </c>
      <c r="F11" s="22" t="s">
        <v>56</v>
      </c>
      <c r="G11" s="25">
        <v>1000</v>
      </c>
      <c r="H11" s="22" t="s">
        <v>38</v>
      </c>
      <c r="I11" s="25">
        <f>IF(H11="One-Time", G11,IF(H11="Weekly", G11*META!$B$2, G11*META!$B$1))</f>
        <v>1000</v>
      </c>
      <c r="J11" s="26">
        <v>0</v>
      </c>
      <c r="K11" s="26">
        <f t="shared" si="0"/>
        <v>0</v>
      </c>
      <c r="L11" s="25">
        <f t="shared" si="3"/>
        <v>0</v>
      </c>
      <c r="M11" s="25">
        <f t="shared" si="4"/>
        <v>0</v>
      </c>
    </row>
    <row r="12" spans="1:13" ht="51" x14ac:dyDescent="0.2">
      <c r="A12" s="24" t="s">
        <v>90</v>
      </c>
      <c r="B12" s="22" t="s">
        <v>20</v>
      </c>
      <c r="C12" s="36" t="s">
        <v>42</v>
      </c>
      <c r="D12" s="23" t="s">
        <v>36</v>
      </c>
      <c r="E12" s="24" t="s">
        <v>37</v>
      </c>
      <c r="F12" s="22" t="s">
        <v>68</v>
      </c>
      <c r="G12" s="25">
        <v>1000</v>
      </c>
      <c r="H12" s="22" t="s">
        <v>50</v>
      </c>
      <c r="I12" s="25">
        <f>IF(H12="One-Time", G12,IF(H12="Weekly", G12*META!$B$2, G12*META!$B$1))</f>
        <v>2000</v>
      </c>
      <c r="J12" s="26">
        <v>0</v>
      </c>
      <c r="K12" s="26">
        <f t="shared" si="0"/>
        <v>0</v>
      </c>
      <c r="L12" s="25">
        <f t="shared" si="3"/>
        <v>0</v>
      </c>
      <c r="M12" s="25">
        <f t="shared" si="4"/>
        <v>0</v>
      </c>
    </row>
    <row r="13" spans="1:13" x14ac:dyDescent="0.2">
      <c r="A13" s="26"/>
      <c r="B13" s="26"/>
      <c r="C13" s="26"/>
      <c r="D13" s="30"/>
      <c r="E13" s="26"/>
      <c r="F13" s="26"/>
      <c r="G13" s="33"/>
      <c r="H13" s="26"/>
      <c r="I13" s="25">
        <f>IF(H13="One-Time", G13,IF(H13="Weekly", G13*META!$B$2, G13*META!$B$1))</f>
        <v>0</v>
      </c>
      <c r="J13" s="26"/>
      <c r="K13" s="26"/>
      <c r="L13" s="25">
        <f t="shared" si="1"/>
        <v>0</v>
      </c>
      <c r="M13" s="25">
        <f t="shared" si="2"/>
        <v>0</v>
      </c>
    </row>
    <row r="14" spans="1:13" x14ac:dyDescent="0.2">
      <c r="A14" s="26"/>
      <c r="B14" s="26"/>
      <c r="C14" s="26"/>
      <c r="D14" s="30"/>
      <c r="E14" s="26"/>
      <c r="F14" s="26"/>
      <c r="G14" s="33"/>
      <c r="H14" s="26"/>
      <c r="I14" s="25">
        <f>IF(H14="One-Time", G14,IF(H14="Weekly", G14*META!$B$2, G14*META!$B$1))</f>
        <v>0</v>
      </c>
      <c r="J14" s="26"/>
      <c r="K14" s="26"/>
      <c r="L14" s="25">
        <f t="shared" si="1"/>
        <v>0</v>
      </c>
      <c r="M14" s="25">
        <f t="shared" si="2"/>
        <v>0</v>
      </c>
    </row>
    <row r="15" spans="1:13" x14ac:dyDescent="0.2">
      <c r="A15" s="21"/>
      <c r="B15" s="21"/>
      <c r="C15" s="21"/>
      <c r="D15" s="21"/>
      <c r="E15" s="21"/>
      <c r="F15" s="21"/>
      <c r="G15" s="21"/>
      <c r="H15" s="21"/>
      <c r="I15" s="32">
        <f>IF(H15="One-Time", G15,IF(H15="Weekly", G15*META!$B$2, G15*META!$B$1))</f>
        <v>0</v>
      </c>
      <c r="J15" s="21"/>
      <c r="K15" s="21"/>
      <c r="L15" s="32">
        <f t="shared" si="1"/>
        <v>0</v>
      </c>
      <c r="M15" s="32">
        <f t="shared" si="2"/>
        <v>0</v>
      </c>
    </row>
    <row r="16" spans="1:13" x14ac:dyDescent="0.2">
      <c r="A16" s="21"/>
      <c r="B16" s="21"/>
      <c r="I16" s="1">
        <f>IF(H16="One-Time", G16,IF(H16="Weekly", G16*META!$B$2, G16*META!$B$1))</f>
        <v>0</v>
      </c>
      <c r="L16" s="1">
        <f t="shared" si="1"/>
        <v>0</v>
      </c>
      <c r="M16" s="1">
        <f t="shared" si="2"/>
        <v>0</v>
      </c>
    </row>
    <row r="17" spans="9:13" x14ac:dyDescent="0.2">
      <c r="I17" s="1">
        <f>IF(H17="One-Time", G17,IF(H17="Weekly", G17*META!$B$2, G17*META!$B$1))</f>
        <v>0</v>
      </c>
      <c r="L17" s="1">
        <f t="shared" si="1"/>
        <v>0</v>
      </c>
      <c r="M17" s="1">
        <f t="shared" si="2"/>
        <v>0</v>
      </c>
    </row>
    <row r="18" spans="9:13" x14ac:dyDescent="0.2">
      <c r="I18" s="1">
        <f>IF(H18="One-Time", G18,IF(H18="Weekly", G18*META!$B$2, G18*META!$B$1))</f>
        <v>0</v>
      </c>
      <c r="L18" s="1">
        <f t="shared" si="1"/>
        <v>0</v>
      </c>
      <c r="M18" s="1">
        <f t="shared" si="2"/>
        <v>0</v>
      </c>
    </row>
    <row r="19" spans="9:13" x14ac:dyDescent="0.2">
      <c r="I19" s="1">
        <f>IF(H19="One-Time", G19,IF(H19="Weekly", G19*META!$B$2, G19*META!$B$1))</f>
        <v>0</v>
      </c>
      <c r="L19" s="1">
        <f t="shared" si="1"/>
        <v>0</v>
      </c>
      <c r="M19" s="1">
        <f t="shared" si="2"/>
        <v>0</v>
      </c>
    </row>
    <row r="20" spans="9:13" x14ac:dyDescent="0.2">
      <c r="I20" s="1">
        <f>IF(H20="One-Time", G20,IF(H20="Weekly", G20*META!$B$2, G20*META!$B$1))</f>
        <v>0</v>
      </c>
      <c r="L20" s="1">
        <f t="shared" si="1"/>
        <v>0</v>
      </c>
      <c r="M20" s="1">
        <f t="shared" si="2"/>
        <v>0</v>
      </c>
    </row>
    <row r="21" spans="9:13" x14ac:dyDescent="0.2">
      <c r="I21" s="1">
        <f>IF(H21="One-Time", G21,IF(H21="Weekly", G21*META!$B$2, G21*META!$B$1))</f>
        <v>0</v>
      </c>
      <c r="L21" s="1">
        <f t="shared" si="1"/>
        <v>0</v>
      </c>
      <c r="M21" s="1">
        <f t="shared" si="2"/>
        <v>0</v>
      </c>
    </row>
    <row r="22" spans="9:13" x14ac:dyDescent="0.2">
      <c r="I22" s="1">
        <f>IF(H22="One-Time", G22,IF(H22="Weekly", G22*META!$B$2, G22*META!$B$1))</f>
        <v>0</v>
      </c>
      <c r="L22" s="1">
        <f t="shared" si="1"/>
        <v>0</v>
      </c>
      <c r="M22" s="1">
        <f t="shared" si="2"/>
        <v>0</v>
      </c>
    </row>
    <row r="23" spans="9:13" x14ac:dyDescent="0.2">
      <c r="I23" s="1">
        <f>IF(H23="One-Time", G23,IF(H23="Weekly", G23*META!$B$2, G23*META!$B$1))</f>
        <v>0</v>
      </c>
      <c r="L23" s="1">
        <f t="shared" si="1"/>
        <v>0</v>
      </c>
      <c r="M23" s="1">
        <f t="shared" si="2"/>
        <v>0</v>
      </c>
    </row>
    <row r="24" spans="9:13" x14ac:dyDescent="0.2">
      <c r="I24" s="1">
        <f>IF(H24="One-Time", G24,IF(H24="Weekly", G24*META!$B$2, G24*META!$B$1))</f>
        <v>0</v>
      </c>
      <c r="L24" s="1">
        <f t="shared" si="1"/>
        <v>0</v>
      </c>
      <c r="M24" s="1">
        <f t="shared" si="2"/>
        <v>0</v>
      </c>
    </row>
    <row r="25" spans="9:13" x14ac:dyDescent="0.2">
      <c r="I25" s="1">
        <f>IF(H25="One-Time", G25,IF(H25="Weekly", G25*META!$B$2, G25*META!$B$1))</f>
        <v>0</v>
      </c>
      <c r="L25" s="1">
        <f t="shared" si="1"/>
        <v>0</v>
      </c>
      <c r="M25" s="1">
        <f t="shared" si="2"/>
        <v>0</v>
      </c>
    </row>
    <row r="26" spans="9:13" x14ac:dyDescent="0.2">
      <c r="I26" s="1">
        <f>IF(H26="One-Time", G26,IF(H26="Weekly", G26*META!$B$2, G26*META!$B$1))</f>
        <v>0</v>
      </c>
      <c r="L26" s="1">
        <f t="shared" si="1"/>
        <v>0</v>
      </c>
      <c r="M26" s="1">
        <f t="shared" si="2"/>
        <v>0</v>
      </c>
    </row>
    <row r="27" spans="9:13" x14ac:dyDescent="0.2">
      <c r="I27" s="1">
        <f>IF(H27="One-Time", G27,IF(H27="Weekly", G27*META!$B$2, G27*META!$B$1))</f>
        <v>0</v>
      </c>
      <c r="L27" s="1">
        <f t="shared" si="1"/>
        <v>0</v>
      </c>
      <c r="M27" s="1">
        <f t="shared" si="2"/>
        <v>0</v>
      </c>
    </row>
    <row r="28" spans="9:13" x14ac:dyDescent="0.2">
      <c r="I28" s="1">
        <f>IF(H28="One-Time", G28,IF(H28="Weekly", G28*META!$B$2, G28*META!$B$1))</f>
        <v>0</v>
      </c>
      <c r="L28" s="1">
        <f t="shared" si="1"/>
        <v>0</v>
      </c>
      <c r="M28" s="1">
        <f t="shared" si="2"/>
        <v>0</v>
      </c>
    </row>
    <row r="29" spans="9:13" x14ac:dyDescent="0.2">
      <c r="I29" s="1">
        <f>IF(H29="One-Time", G29,IF(H29="Weekly", G29*META!$B$2, G29*META!$B$1))</f>
        <v>0</v>
      </c>
      <c r="L29" s="1">
        <f t="shared" si="1"/>
        <v>0</v>
      </c>
      <c r="M29" s="1">
        <f t="shared" si="2"/>
        <v>0</v>
      </c>
    </row>
    <row r="30" spans="9:13" x14ac:dyDescent="0.2">
      <c r="I30" s="1">
        <f>IF(H30="One-Time", G30,IF(H30="Weekly", G30*META!$B$2, G30*META!$B$1))</f>
        <v>0</v>
      </c>
      <c r="L30" s="1">
        <f t="shared" si="1"/>
        <v>0</v>
      </c>
      <c r="M30" s="1">
        <f t="shared" si="2"/>
        <v>0</v>
      </c>
    </row>
    <row r="31" spans="9:13" x14ac:dyDescent="0.2">
      <c r="I31" s="1">
        <f>IF(H31="One-Time", G31,IF(H31="Weekly", G31*META!$B$2, G31*META!$B$1))</f>
        <v>0</v>
      </c>
      <c r="L31" s="1">
        <f t="shared" si="1"/>
        <v>0</v>
      </c>
      <c r="M31" s="1">
        <f t="shared" si="2"/>
        <v>0</v>
      </c>
    </row>
    <row r="32" spans="9:13" x14ac:dyDescent="0.2">
      <c r="I32" s="1">
        <f>IF(H32="One-Time", G32,IF(H32="Weekly", G32*META!$B$2, G32*META!$B$1))</f>
        <v>0</v>
      </c>
      <c r="L32" s="1">
        <f t="shared" si="1"/>
        <v>0</v>
      </c>
      <c r="M32" s="1">
        <f t="shared" si="2"/>
        <v>0</v>
      </c>
    </row>
    <row r="33" spans="9:13" x14ac:dyDescent="0.2">
      <c r="I33" s="1">
        <f>IF(H33="One-Time", G33,IF(H33="Weekly", G33*META!$B$2, G33*META!$B$1))</f>
        <v>0</v>
      </c>
      <c r="L33" s="1">
        <f t="shared" si="1"/>
        <v>0</v>
      </c>
      <c r="M33" s="1">
        <f t="shared" si="2"/>
        <v>0</v>
      </c>
    </row>
    <row r="34" spans="9:13" x14ac:dyDescent="0.2">
      <c r="I34" s="1">
        <f>IF(H34="One-Time", G34,IF(H34="Weekly", G34*META!$B$2, G34*META!$B$1))</f>
        <v>0</v>
      </c>
      <c r="L34" s="1">
        <f t="shared" si="1"/>
        <v>0</v>
      </c>
      <c r="M34" s="1">
        <f t="shared" si="2"/>
        <v>0</v>
      </c>
    </row>
    <row r="35" spans="9:13" x14ac:dyDescent="0.2">
      <c r="I35" s="1">
        <f>IF(H35="One-Time", G35,IF(H35="Weekly", G35*META!$B$2, G35*META!$B$1))</f>
        <v>0</v>
      </c>
      <c r="L35" s="1">
        <f t="shared" si="1"/>
        <v>0</v>
      </c>
      <c r="M35" s="1">
        <f t="shared" si="2"/>
        <v>0</v>
      </c>
    </row>
    <row r="36" spans="9:13" x14ac:dyDescent="0.2">
      <c r="I36" s="1">
        <f>IF(H36="One-Time", G36,IF(H36="Weekly", G36*META!$B$2, G36*META!$B$1))</f>
        <v>0</v>
      </c>
      <c r="L36" s="1">
        <f t="shared" si="1"/>
        <v>0</v>
      </c>
      <c r="M36" s="1">
        <f t="shared" si="2"/>
        <v>0</v>
      </c>
    </row>
    <row r="37" spans="9:13" x14ac:dyDescent="0.2">
      <c r="I37" s="1">
        <f>IF(H37="One-Time", G37,IF(H37="Weekly", G37*META!$B$2, G37*META!$B$1))</f>
        <v>0</v>
      </c>
      <c r="L37" s="1">
        <f t="shared" si="1"/>
        <v>0</v>
      </c>
      <c r="M37" s="1">
        <f t="shared" si="2"/>
        <v>0</v>
      </c>
    </row>
    <row r="38" spans="9:13" x14ac:dyDescent="0.2">
      <c r="I38" s="1">
        <f>IF(H38="One-Time", G38,IF(H38="Weekly", G38*META!$B$2, G38*META!$B$1))</f>
        <v>0</v>
      </c>
      <c r="L38" s="1">
        <f t="shared" si="1"/>
        <v>0</v>
      </c>
      <c r="M38" s="1">
        <f t="shared" si="2"/>
        <v>0</v>
      </c>
    </row>
    <row r="39" spans="9:13" x14ac:dyDescent="0.2">
      <c r="I39" s="1">
        <f>IF(H39="One-Time", G39,IF(H39="Weekly", G39*META!$B$2, G39*META!$B$1))</f>
        <v>0</v>
      </c>
      <c r="L39" s="1">
        <f t="shared" si="1"/>
        <v>0</v>
      </c>
      <c r="M39" s="1">
        <f t="shared" si="2"/>
        <v>0</v>
      </c>
    </row>
    <row r="40" spans="9:13" x14ac:dyDescent="0.2">
      <c r="I40" s="1">
        <f>IF(H40="One-Time", G40,IF(H40="Weekly", G40*META!$B$2, G40*META!$B$1))</f>
        <v>0</v>
      </c>
      <c r="L40" s="1">
        <f t="shared" si="1"/>
        <v>0</v>
      </c>
      <c r="M40" s="1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DA0C42-6E34-B045-BEE3-1763C3DF51A3}">
          <x14:formula1>
            <xm:f>CONSTANTS!$A$2:$A$5</xm:f>
          </x14:formula1>
          <xm:sqref>H2:H11 H13:H14</xm:sqref>
        </x14:dataValidation>
        <x14:dataValidation type="list" allowBlank="1" showInputMessage="1" showErrorMessage="1" xr:uid="{0772BF44-B222-0A43-BEFF-98DDF953FEF6}">
          <x14:formula1>
            <xm:f>CONSTANTS!$C$2:$C$3</xm:f>
          </x14:formula1>
          <xm:sqref>B2:B11 B13:B40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FB97-75A0-9346-B6D1-9039BFF4C6BB}">
  <dimension ref="A1:J40"/>
  <sheetViews>
    <sheetView tabSelected="1" workbookViewId="0">
      <selection activeCell="F16" sqref="F16"/>
    </sheetView>
  </sheetViews>
  <sheetFormatPr baseColWidth="10" defaultColWidth="11" defaultRowHeight="16" x14ac:dyDescent="0.2"/>
  <cols>
    <col min="1" max="2" width="36.33203125" customWidth="1"/>
    <col min="3" max="3" width="43.5" customWidth="1"/>
    <col min="4" max="4" width="23" customWidth="1"/>
    <col min="6" max="6" width="31.6640625" customWidth="1"/>
    <col min="9" max="9" width="13.1640625" customWidth="1"/>
  </cols>
  <sheetData>
    <row r="1" spans="1:10" ht="18" thickBot="1" x14ac:dyDescent="0.25">
      <c r="A1" s="2" t="s">
        <v>22</v>
      </c>
      <c r="B1" s="2" t="s">
        <v>23</v>
      </c>
      <c r="C1" s="2" t="s">
        <v>24</v>
      </c>
      <c r="D1" s="2" t="s">
        <v>17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10" ht="35" thickTop="1" x14ac:dyDescent="0.2">
      <c r="A2" s="22" t="s">
        <v>69</v>
      </c>
      <c r="B2" s="22" t="s">
        <v>19</v>
      </c>
      <c r="C2" s="22"/>
      <c r="D2" s="23" t="s">
        <v>36</v>
      </c>
      <c r="E2" s="22" t="s">
        <v>37</v>
      </c>
      <c r="F2" s="24" t="s">
        <v>70</v>
      </c>
      <c r="G2" s="25">
        <v>0</v>
      </c>
      <c r="H2" s="22" t="s">
        <v>38</v>
      </c>
      <c r="I2" s="15">
        <f>IF(H2="One-Time", G2,IF(H2="Weekly", G2*META!$B$2, G2*META!$B$1))</f>
        <v>0</v>
      </c>
      <c r="J2" s="12"/>
    </row>
    <row r="3" spans="1:10" ht="34" x14ac:dyDescent="0.2">
      <c r="A3" s="27" t="s">
        <v>118</v>
      </c>
      <c r="B3" s="22" t="s">
        <v>19</v>
      </c>
      <c r="C3" s="21" t="s">
        <v>91</v>
      </c>
      <c r="D3" s="23" t="s">
        <v>36</v>
      </c>
      <c r="E3" s="22" t="s">
        <v>37</v>
      </c>
      <c r="F3" s="24" t="s">
        <v>70</v>
      </c>
      <c r="G3" s="25">
        <v>0</v>
      </c>
      <c r="H3" s="22" t="s">
        <v>38</v>
      </c>
      <c r="I3" s="15">
        <f>IF(H3="One-Time", G3,IF(H3="Weekly", G3*META!$B$2, G3*META!$B$1))</f>
        <v>0</v>
      </c>
      <c r="J3" s="12"/>
    </row>
    <row r="4" spans="1:10" ht="34" x14ac:dyDescent="0.2">
      <c r="A4" s="24" t="s">
        <v>114</v>
      </c>
      <c r="B4" s="22" t="s">
        <v>19</v>
      </c>
      <c r="C4" s="21" t="s">
        <v>91</v>
      </c>
      <c r="D4" s="23" t="s">
        <v>36</v>
      </c>
      <c r="E4" s="22" t="s">
        <v>37</v>
      </c>
      <c r="F4" s="24" t="s">
        <v>70</v>
      </c>
      <c r="G4" s="25">
        <v>0</v>
      </c>
      <c r="H4" s="22" t="s">
        <v>38</v>
      </c>
      <c r="I4" s="15">
        <f>IF(H4="One-Time", G4,IF(H4="Weekly", G4*META!$B$2, G4*META!$B$1))</f>
        <v>0</v>
      </c>
      <c r="J4" s="12"/>
    </row>
    <row r="5" spans="1:10" x14ac:dyDescent="0.2">
      <c r="A5" s="21" t="s">
        <v>71</v>
      </c>
      <c r="B5" s="21" t="s">
        <v>19</v>
      </c>
      <c r="C5" s="21" t="s">
        <v>42</v>
      </c>
      <c r="D5" s="23" t="s">
        <v>36</v>
      </c>
      <c r="E5" s="22" t="s">
        <v>37</v>
      </c>
      <c r="F5" s="22" t="s">
        <v>61</v>
      </c>
      <c r="G5" s="25">
        <v>500</v>
      </c>
      <c r="H5" s="22" t="s">
        <v>38</v>
      </c>
      <c r="I5" s="1">
        <f>IF(H5="One-Time", G5,IF(H5="Weekly", G5*META!$B$2, G5*META!$B$1))</f>
        <v>500</v>
      </c>
    </row>
    <row r="6" spans="1:10" x14ac:dyDescent="0.2">
      <c r="A6" s="21" t="s">
        <v>72</v>
      </c>
      <c r="B6" s="22" t="s">
        <v>19</v>
      </c>
      <c r="C6" s="21" t="s">
        <v>42</v>
      </c>
      <c r="D6" s="23" t="s">
        <v>36</v>
      </c>
      <c r="E6" s="22" t="s">
        <v>37</v>
      </c>
      <c r="F6" s="22" t="s">
        <v>61</v>
      </c>
      <c r="G6" s="25">
        <v>250</v>
      </c>
      <c r="H6" s="22" t="s">
        <v>38</v>
      </c>
      <c r="I6" s="1">
        <f>IF(H6="One-Time", G6,IF(H6="Weekly", G6*META!$B$2, G6*META!$B$1))</f>
        <v>250</v>
      </c>
    </row>
    <row r="7" spans="1:10" x14ac:dyDescent="0.2">
      <c r="A7" s="21" t="s">
        <v>73</v>
      </c>
      <c r="B7" s="22" t="s">
        <v>19</v>
      </c>
      <c r="C7" s="21" t="s">
        <v>42</v>
      </c>
      <c r="D7" s="23" t="s">
        <v>36</v>
      </c>
      <c r="E7" s="22" t="s">
        <v>37</v>
      </c>
      <c r="F7" s="22" t="s">
        <v>61</v>
      </c>
      <c r="G7" s="25">
        <v>250</v>
      </c>
      <c r="H7" s="22" t="s">
        <v>38</v>
      </c>
      <c r="I7" s="1">
        <f>IF(H7="One-Time", G7,IF(H7="Weekly", G7*META!$B$2, G7*META!$B$1))</f>
        <v>250</v>
      </c>
    </row>
    <row r="8" spans="1:10" ht="51" x14ac:dyDescent="0.2">
      <c r="A8" s="28" t="s">
        <v>113</v>
      </c>
      <c r="B8" s="21" t="s">
        <v>19</v>
      </c>
      <c r="C8" s="21" t="s">
        <v>92</v>
      </c>
      <c r="D8" s="23" t="s">
        <v>36</v>
      </c>
      <c r="E8" s="22" t="s">
        <v>37</v>
      </c>
      <c r="F8" s="24" t="s">
        <v>76</v>
      </c>
      <c r="G8" s="21"/>
      <c r="H8" s="22" t="s">
        <v>38</v>
      </c>
      <c r="I8" s="1">
        <f>IF(H8="One-Time", G8,IF(H8="Weekly", G8*META!$B$2, G8*META!$B$1))</f>
        <v>0</v>
      </c>
    </row>
    <row r="9" spans="1:10" ht="51" x14ac:dyDescent="0.2">
      <c r="A9" s="28" t="s">
        <v>116</v>
      </c>
      <c r="B9" s="21" t="s">
        <v>19</v>
      </c>
      <c r="C9" s="21" t="s">
        <v>91</v>
      </c>
      <c r="D9" s="23" t="s">
        <v>36</v>
      </c>
      <c r="E9" s="22" t="s">
        <v>37</v>
      </c>
      <c r="F9" s="24" t="s">
        <v>76</v>
      </c>
      <c r="G9" s="21"/>
      <c r="H9" s="21" t="s">
        <v>38</v>
      </c>
      <c r="I9" s="1">
        <f>IF(H9="One-Time", G9,IF(H9="Weekly", G9*META!$B$2, G9*META!$B$1))</f>
        <v>0</v>
      </c>
    </row>
    <row r="10" spans="1:10" ht="51" x14ac:dyDescent="0.2">
      <c r="A10" s="28" t="s">
        <v>119</v>
      </c>
      <c r="B10" s="21" t="s">
        <v>19</v>
      </c>
      <c r="C10" s="21" t="s">
        <v>91</v>
      </c>
      <c r="D10" s="23" t="s">
        <v>36</v>
      </c>
      <c r="E10" s="22" t="s">
        <v>37</v>
      </c>
      <c r="F10" s="24" t="s">
        <v>76</v>
      </c>
      <c r="G10" s="21"/>
      <c r="H10" s="21" t="s">
        <v>38</v>
      </c>
      <c r="I10" s="1">
        <f>IF(H10="One-Time", G10,IF(H10="Weekly", G10*META!$B$2, G10*META!$B$1))</f>
        <v>0</v>
      </c>
    </row>
    <row r="11" spans="1:10" ht="51" x14ac:dyDescent="0.2">
      <c r="A11" s="28" t="s">
        <v>77</v>
      </c>
      <c r="B11" s="21" t="s">
        <v>19</v>
      </c>
      <c r="C11" s="21" t="s">
        <v>91</v>
      </c>
      <c r="D11" s="23" t="s">
        <v>36</v>
      </c>
      <c r="E11" s="22" t="s">
        <v>37</v>
      </c>
      <c r="F11" s="24" t="s">
        <v>76</v>
      </c>
      <c r="G11" s="21"/>
      <c r="H11" s="21" t="s">
        <v>38</v>
      </c>
      <c r="I11" s="1">
        <f>IF(H11="One-Time", G11,IF(H11="Weekly", G11*META!$B$2, G11*META!$B$1))</f>
        <v>0</v>
      </c>
    </row>
    <row r="12" spans="1:10" ht="51" x14ac:dyDescent="0.2">
      <c r="A12" s="28" t="s">
        <v>78</v>
      </c>
      <c r="B12" s="21" t="s">
        <v>19</v>
      </c>
      <c r="C12" s="21" t="s">
        <v>42</v>
      </c>
      <c r="D12" s="23" t="s">
        <v>36</v>
      </c>
      <c r="E12" s="22" t="s">
        <v>37</v>
      </c>
      <c r="F12" s="24" t="s">
        <v>61</v>
      </c>
      <c r="G12" s="25">
        <v>500</v>
      </c>
      <c r="H12" s="21" t="s">
        <v>38</v>
      </c>
      <c r="I12" s="1">
        <f>IF(H12="One-Time", G12,IF(H12="Weekly", G12*META!$B$2, G12*META!$B$1))</f>
        <v>500</v>
      </c>
    </row>
    <row r="13" spans="1:10" ht="17" x14ac:dyDescent="0.2">
      <c r="A13" s="21" t="s">
        <v>74</v>
      </c>
      <c r="B13" s="22" t="s">
        <v>20</v>
      </c>
      <c r="C13" s="21" t="s">
        <v>42</v>
      </c>
      <c r="D13" s="23" t="s">
        <v>36</v>
      </c>
      <c r="E13" s="22" t="s">
        <v>37</v>
      </c>
      <c r="F13" s="24" t="s">
        <v>75</v>
      </c>
      <c r="G13" s="25">
        <v>500</v>
      </c>
      <c r="H13" s="22" t="s">
        <v>38</v>
      </c>
      <c r="I13" s="1">
        <f>IF(H13="One-Time", G13,IF(H13="Weekly", G13*META!$B$2, G13*META!$B$1))</f>
        <v>500</v>
      </c>
    </row>
    <row r="14" spans="1:10" ht="17" x14ac:dyDescent="0.2">
      <c r="A14" s="28" t="s">
        <v>115</v>
      </c>
      <c r="B14" s="21" t="s">
        <v>20</v>
      </c>
      <c r="C14" s="21" t="s">
        <v>91</v>
      </c>
      <c r="D14" s="23" t="s">
        <v>36</v>
      </c>
      <c r="E14" s="22" t="s">
        <v>37</v>
      </c>
      <c r="F14" s="24" t="s">
        <v>79</v>
      </c>
      <c r="G14" s="21"/>
      <c r="H14" s="21" t="s">
        <v>50</v>
      </c>
      <c r="I14" s="1">
        <f>IF(H14="One-Time", G14,IF(H14="Weekly", G14*META!$B$2, G14*META!$B$1))</f>
        <v>0</v>
      </c>
    </row>
    <row r="15" spans="1:10" ht="17" x14ac:dyDescent="0.2">
      <c r="A15" s="28" t="s">
        <v>80</v>
      </c>
      <c r="B15" s="21" t="s">
        <v>20</v>
      </c>
      <c r="C15" s="21"/>
      <c r="D15" s="23" t="s">
        <v>36</v>
      </c>
      <c r="E15" s="22" t="s">
        <v>37</v>
      </c>
      <c r="F15" s="24" t="s">
        <v>79</v>
      </c>
      <c r="G15" s="21"/>
      <c r="H15" s="21" t="s">
        <v>38</v>
      </c>
      <c r="I15" s="1">
        <f>IF(H15="One-Time", G15,IF(H15="Weekly", G15*META!$B$2, G15*META!$B$1))</f>
        <v>0</v>
      </c>
    </row>
    <row r="16" spans="1:10" x14ac:dyDescent="0.2">
      <c r="A16" s="22" t="s">
        <v>122</v>
      </c>
      <c r="B16" s="22" t="s">
        <v>20</v>
      </c>
      <c r="C16" s="22" t="s">
        <v>42</v>
      </c>
      <c r="D16" s="23" t="s">
        <v>36</v>
      </c>
      <c r="E16" s="22" t="s">
        <v>37</v>
      </c>
      <c r="F16" s="22" t="s">
        <v>68</v>
      </c>
      <c r="G16" s="37">
        <v>500</v>
      </c>
      <c r="H16" s="22" t="s">
        <v>38</v>
      </c>
      <c r="I16" s="1">
        <f>IF(H16="One-Time", G16,IF(H16="Weekly", G16*META!$B$2, G16*META!$B$1))</f>
        <v>500</v>
      </c>
    </row>
    <row r="17" spans="1:9" ht="51" x14ac:dyDescent="0.2">
      <c r="A17" s="28" t="s">
        <v>123</v>
      </c>
      <c r="B17" s="22" t="s">
        <v>20</v>
      </c>
      <c r="C17" s="22" t="s">
        <v>42</v>
      </c>
      <c r="D17" s="23" t="s">
        <v>36</v>
      </c>
      <c r="E17" s="22" t="s">
        <v>37</v>
      </c>
      <c r="F17" s="24" t="s">
        <v>68</v>
      </c>
      <c r="G17" s="21">
        <v>500</v>
      </c>
      <c r="H17" s="21" t="s">
        <v>38</v>
      </c>
      <c r="I17" s="1">
        <f>IF(H17="One-Time", G17,IF(H17="Weekly", G17*META!$B$2, G17*META!$B$1))</f>
        <v>500</v>
      </c>
    </row>
    <row r="18" spans="1:9" x14ac:dyDescent="0.2">
      <c r="H18" t="s">
        <v>38</v>
      </c>
      <c r="I18" s="1">
        <f>IF(H18="One-Time", G18,IF(H18="Weekly", G18*META!$B$2, G18*META!$B$1))</f>
        <v>0</v>
      </c>
    </row>
    <row r="19" spans="1:9" x14ac:dyDescent="0.2">
      <c r="H19" t="s">
        <v>38</v>
      </c>
      <c r="I19" s="1">
        <f>IF(H19="One-Time", G19,IF(H19="Weekly", G19*META!$B$2, G19*META!$B$1))</f>
        <v>0</v>
      </c>
    </row>
    <row r="20" spans="1:9" x14ac:dyDescent="0.2">
      <c r="H20" t="s">
        <v>38</v>
      </c>
      <c r="I20" s="1">
        <f>IF(H20="One-Time", G20,IF(H20="Weekly", G20*META!$B$2, G20*META!$B$1))</f>
        <v>0</v>
      </c>
    </row>
    <row r="21" spans="1:9" x14ac:dyDescent="0.2">
      <c r="H21" t="s">
        <v>38</v>
      </c>
      <c r="I21" s="1">
        <f>IF(H21="One-Time", G21,IF(H21="Weekly", G21*META!$B$2, G21*META!$B$1))</f>
        <v>0</v>
      </c>
    </row>
    <row r="22" spans="1:9" x14ac:dyDescent="0.2">
      <c r="H22" t="s">
        <v>38</v>
      </c>
      <c r="I22" s="1">
        <f>IF(H22="One-Time", G22,IF(H22="Weekly", G22*META!$B$2, G22*META!$B$1))</f>
        <v>0</v>
      </c>
    </row>
    <row r="23" spans="1:9" x14ac:dyDescent="0.2">
      <c r="H23" t="s">
        <v>38</v>
      </c>
      <c r="I23" s="1">
        <f>IF(H23="One-Time", G23,IF(H23="Weekly", G23*META!$B$2, G23*META!$B$1))</f>
        <v>0</v>
      </c>
    </row>
    <row r="24" spans="1:9" x14ac:dyDescent="0.2">
      <c r="H24" t="s">
        <v>38</v>
      </c>
      <c r="I24" s="1">
        <f>IF(H24="One-Time", G24,IF(H24="Weekly", G24*META!$B$2, G24*META!$B$1))</f>
        <v>0</v>
      </c>
    </row>
    <row r="25" spans="1:9" x14ac:dyDescent="0.2">
      <c r="H25" t="s">
        <v>38</v>
      </c>
      <c r="I25" s="1">
        <f>IF(H25="One-Time", G25,IF(H25="Weekly", G25*META!$B$2, G25*META!$B$1))</f>
        <v>0</v>
      </c>
    </row>
    <row r="26" spans="1:9" x14ac:dyDescent="0.2">
      <c r="H26" t="s">
        <v>38</v>
      </c>
      <c r="I26" s="1">
        <f>IF(H26="One-Time", G26,IF(H26="Weekly", G26*META!$B$2, G26*META!$B$1))</f>
        <v>0</v>
      </c>
    </row>
    <row r="27" spans="1:9" x14ac:dyDescent="0.2">
      <c r="H27" t="s">
        <v>38</v>
      </c>
      <c r="I27" s="1">
        <f>IF(H27="One-Time", G27,IF(H27="Weekly", G27*META!$B$2, G27*META!$B$1))</f>
        <v>0</v>
      </c>
    </row>
    <row r="28" spans="1:9" x14ac:dyDescent="0.2">
      <c r="H28" t="s">
        <v>38</v>
      </c>
      <c r="I28" s="1">
        <f>IF(H28="One-Time", G28,IF(H28="Weekly", G28*META!$B$2, G28*META!$B$1))</f>
        <v>0</v>
      </c>
    </row>
    <row r="29" spans="1:9" x14ac:dyDescent="0.2">
      <c r="H29" t="s">
        <v>38</v>
      </c>
      <c r="I29" s="1">
        <f>IF(H29="One-Time", G29,IF(H29="Weekly", G29*META!$B$2, G29*META!$B$1))</f>
        <v>0</v>
      </c>
    </row>
    <row r="30" spans="1:9" x14ac:dyDescent="0.2">
      <c r="H30" t="s">
        <v>38</v>
      </c>
      <c r="I30" s="1">
        <f>IF(H30="One-Time", G30,IF(H30="Weekly", G30*META!$B$2, G30*META!$B$1))</f>
        <v>0</v>
      </c>
    </row>
    <row r="31" spans="1:9" x14ac:dyDescent="0.2">
      <c r="H31" t="s">
        <v>38</v>
      </c>
      <c r="I31" s="1">
        <f>IF(H31="One-Time", G31,IF(H31="Weekly", G31*META!$B$2, G31*META!$B$1))</f>
        <v>0</v>
      </c>
    </row>
    <row r="32" spans="1:9" x14ac:dyDescent="0.2">
      <c r="H32" t="s">
        <v>38</v>
      </c>
      <c r="I32" s="1">
        <f>IF(H32="One-Time", G32,IF(H32="Weekly", G32*META!$B$2, G32*META!$B$1))</f>
        <v>0</v>
      </c>
    </row>
    <row r="33" spans="8:9" x14ac:dyDescent="0.2">
      <c r="H33" t="s">
        <v>38</v>
      </c>
      <c r="I33" s="1">
        <f>IF(H33="One-Time", G33,IF(H33="Weekly", G33*META!$B$2, G33*META!$B$1))</f>
        <v>0</v>
      </c>
    </row>
    <row r="34" spans="8:9" x14ac:dyDescent="0.2">
      <c r="H34" t="s">
        <v>38</v>
      </c>
      <c r="I34" s="1">
        <f>IF(H34="One-Time", G34,IF(H34="Weekly", G34*META!$B$2, G34*META!$B$1))</f>
        <v>0</v>
      </c>
    </row>
    <row r="35" spans="8:9" x14ac:dyDescent="0.2">
      <c r="H35" t="s">
        <v>38</v>
      </c>
      <c r="I35" s="1">
        <f>IF(H35="One-Time", G35,IF(H35="Weekly", G35*META!$B$2, G35*META!$B$1))</f>
        <v>0</v>
      </c>
    </row>
    <row r="36" spans="8:9" x14ac:dyDescent="0.2">
      <c r="H36" t="s">
        <v>38</v>
      </c>
      <c r="I36" s="1">
        <f>IF(H36="One-Time", G36,IF(H36="Weekly", G36*META!$B$2, G36*META!$B$1))</f>
        <v>0</v>
      </c>
    </row>
    <row r="37" spans="8:9" x14ac:dyDescent="0.2">
      <c r="H37" t="s">
        <v>38</v>
      </c>
      <c r="I37" s="1">
        <f>IF(H37="One-Time", G37,IF(H37="Weekly", G37*META!$B$2, G37*META!$B$1))</f>
        <v>0</v>
      </c>
    </row>
    <row r="38" spans="8:9" x14ac:dyDescent="0.2">
      <c r="H38" t="s">
        <v>38</v>
      </c>
      <c r="I38" s="1">
        <f>IF(H38="One-Time", G38,IF(H38="Weekly", G38*META!$B$2, G38*META!$B$1))</f>
        <v>0</v>
      </c>
    </row>
    <row r="39" spans="8:9" x14ac:dyDescent="0.2">
      <c r="H39" t="s">
        <v>38</v>
      </c>
      <c r="I39" s="1">
        <f>IF(H39="One-Time", G39,IF(H39="Weekly", G39*META!$B$2, G39*META!$B$1))</f>
        <v>0</v>
      </c>
    </row>
    <row r="40" spans="8:9" x14ac:dyDescent="0.2">
      <c r="H40" t="s">
        <v>38</v>
      </c>
      <c r="I40" s="1">
        <f>IF(H40="One-Time", G40,IF(H40="Weekly", G40*META!$B$2, G40*META!$B$1))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377C30-5486-E04F-A626-814DFB8DC09F}">
          <x14:formula1>
            <xm:f>CONSTANTS!$A$2:$A$5</xm:f>
          </x14:formula1>
          <xm:sqref>H2:H40</xm:sqref>
        </x14:dataValidation>
        <x14:dataValidation type="list" allowBlank="1" showInputMessage="1" showErrorMessage="1" xr:uid="{DF719767-2D5A-CD4B-9890-6E960F04BA01}">
          <x14:formula1>
            <xm:f>CONSTANTS!$B$2:$B$5</xm:f>
          </x14:formula1>
          <xm:sqref>E2:E15 E18:E40</xm:sqref>
        </x14:dataValidation>
        <x14:dataValidation type="list" allowBlank="1" showInputMessage="1" showErrorMessage="1" xr:uid="{679B4D46-56C4-DD40-BE5D-68CF5DE3BFCA}">
          <x14:formula1>
            <xm:f>CONSTANTS!$C$2:$C$3</xm:f>
          </x14:formula1>
          <xm:sqref>B2:B39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48E2-0627-B441-AE13-F68FE46A5720}">
  <dimension ref="A1:J21"/>
  <sheetViews>
    <sheetView topLeftCell="B1" zoomScale="99" workbookViewId="0">
      <selection activeCell="C18" sqref="C18"/>
    </sheetView>
  </sheetViews>
  <sheetFormatPr baseColWidth="10" defaultColWidth="11" defaultRowHeight="16" x14ac:dyDescent="0.2"/>
  <cols>
    <col min="1" max="1" width="39.83203125" customWidth="1"/>
    <col min="2" max="2" width="16.5" customWidth="1"/>
    <col min="3" max="3" width="76.83203125" customWidth="1"/>
    <col min="4" max="4" width="23.83203125" customWidth="1"/>
    <col min="5" max="5" width="13.5" customWidth="1"/>
    <col min="6" max="6" width="45" customWidth="1"/>
    <col min="7" max="7" width="11.6640625" bestFit="1" customWidth="1"/>
    <col min="9" max="9" width="11.6640625" bestFit="1" customWidth="1"/>
  </cols>
  <sheetData>
    <row r="1" spans="1:10" s="2" customFormat="1" ht="18" thickBot="1" x14ac:dyDescent="0.25">
      <c r="A1" s="2" t="s">
        <v>22</v>
      </c>
      <c r="B1" s="2" t="s">
        <v>23</v>
      </c>
      <c r="C1" s="2" t="s">
        <v>24</v>
      </c>
      <c r="D1" s="2" t="s">
        <v>17</v>
      </c>
      <c r="E1" s="2" t="s">
        <v>25</v>
      </c>
      <c r="F1" s="2" t="s">
        <v>26</v>
      </c>
      <c r="G1" s="2" t="s">
        <v>27</v>
      </c>
      <c r="H1" s="2" t="s">
        <v>28</v>
      </c>
      <c r="I1" s="16" t="s">
        <v>29</v>
      </c>
    </row>
    <row r="2" spans="1:10" ht="17" thickTop="1" x14ac:dyDescent="0.2">
      <c r="A2" s="21" t="s">
        <v>81</v>
      </c>
      <c r="B2" s="21" t="s">
        <v>19</v>
      </c>
      <c r="C2" s="21"/>
      <c r="D2" s="21" t="s">
        <v>31</v>
      </c>
      <c r="E2" s="21" t="s">
        <v>32</v>
      </c>
      <c r="F2" s="26"/>
      <c r="G2" s="25">
        <v>2214</v>
      </c>
      <c r="H2" s="29" t="s">
        <v>50</v>
      </c>
      <c r="I2" s="25">
        <f>IF(H2="One-Time", G2,IF(H2="Weekly", G2*META!$B$2, G2*META!$B$1))</f>
        <v>4428</v>
      </c>
      <c r="J2" s="21"/>
    </row>
    <row r="3" spans="1:10" x14ac:dyDescent="0.2">
      <c r="A3" s="26"/>
      <c r="B3" s="26"/>
      <c r="C3" s="26"/>
      <c r="D3" s="30"/>
      <c r="E3" s="26"/>
      <c r="F3" s="26"/>
      <c r="G3" s="31"/>
      <c r="H3" s="26"/>
      <c r="I3" s="25">
        <f>IF(H3="One-Time", G3,IF(H3="Weekly", G3*META!$B$2, G3*META!$B$1))</f>
        <v>0</v>
      </c>
      <c r="J3" s="21"/>
    </row>
    <row r="4" spans="1:10" x14ac:dyDescent="0.2">
      <c r="A4" s="21"/>
      <c r="B4" s="21"/>
      <c r="C4" s="21"/>
      <c r="D4" s="21"/>
      <c r="E4" s="21"/>
      <c r="F4" s="21"/>
      <c r="G4" s="21"/>
      <c r="H4" s="21"/>
      <c r="I4" s="32">
        <f>IF(H4="One-Time", G4,IF(H4="Weekly", G4*META!$B$2, G4*META!$B$1))</f>
        <v>0</v>
      </c>
      <c r="J4" s="21"/>
    </row>
    <row r="5" spans="1:10" x14ac:dyDescent="0.2">
      <c r="A5" s="21"/>
      <c r="B5" s="21"/>
      <c r="C5" s="21"/>
      <c r="D5" s="21"/>
      <c r="E5" s="21"/>
      <c r="F5" s="21"/>
      <c r="G5" s="21"/>
      <c r="H5" s="21"/>
      <c r="I5" s="32">
        <f>IF(H5="One-Time", G5,IF(H5="Weekly", G5*META!$B$2, G5*META!$B$1))</f>
        <v>0</v>
      </c>
      <c r="J5" s="21"/>
    </row>
    <row r="6" spans="1:10" x14ac:dyDescent="0.2">
      <c r="A6" s="21"/>
      <c r="B6" s="21"/>
      <c r="C6" s="21"/>
      <c r="D6" s="21"/>
      <c r="E6" s="21"/>
      <c r="F6" s="21"/>
      <c r="G6" s="21"/>
      <c r="H6" s="21"/>
      <c r="I6" s="32">
        <f>IF(H6="One-Time", G6,IF(H6="Weekly", G6*META!$B$2, G6*META!$B$1))</f>
        <v>0</v>
      </c>
      <c r="J6" s="21"/>
    </row>
    <row r="7" spans="1:10" x14ac:dyDescent="0.2">
      <c r="A7" s="21"/>
      <c r="B7" s="21"/>
      <c r="C7" s="21"/>
      <c r="D7" s="21"/>
      <c r="E7" s="21"/>
      <c r="F7" s="21"/>
      <c r="G7" s="21"/>
      <c r="H7" s="21"/>
      <c r="I7" s="32">
        <f>IF(H7="One-Time", G7,IF(H7="Weekly", G7*META!$B$2, G7*META!$B$1))</f>
        <v>0</v>
      </c>
      <c r="J7" s="21"/>
    </row>
    <row r="8" spans="1:10" x14ac:dyDescent="0.2">
      <c r="A8" s="21"/>
      <c r="B8" s="21"/>
      <c r="C8" s="21"/>
      <c r="D8" s="21"/>
      <c r="E8" s="21"/>
      <c r="F8" s="21"/>
      <c r="G8" s="21"/>
      <c r="H8" s="21"/>
      <c r="I8" s="32">
        <f>IF(H8="One-Time", G8,IF(H8="Weekly", G8*META!$B$2, G8*META!$B$1))</f>
        <v>0</v>
      </c>
      <c r="J8" s="21"/>
    </row>
    <row r="9" spans="1:10" x14ac:dyDescent="0.2">
      <c r="A9" s="21"/>
      <c r="B9" s="21"/>
      <c r="C9" s="21"/>
      <c r="D9" s="21"/>
      <c r="E9" s="21"/>
      <c r="F9" s="21"/>
      <c r="G9" s="21"/>
      <c r="H9" s="21"/>
      <c r="I9" s="32">
        <f>IF(H9="One-Time", G9,IF(H9="Weekly", G9*META!$B$2, G9*META!$B$1))</f>
        <v>0</v>
      </c>
      <c r="J9" s="21"/>
    </row>
    <row r="10" spans="1:10" x14ac:dyDescent="0.2">
      <c r="A10" s="21"/>
      <c r="B10" s="21"/>
      <c r="C10" s="21"/>
      <c r="D10" s="21"/>
      <c r="E10" s="21"/>
      <c r="F10" s="21"/>
      <c r="G10" s="21"/>
      <c r="H10" s="21"/>
      <c r="I10" s="32">
        <f>IF(H10="One-Time", G10,IF(H10="Weekly", G10*META!$B$2, G10*META!$B$1))</f>
        <v>0</v>
      </c>
      <c r="J10" s="21"/>
    </row>
    <row r="11" spans="1:10" x14ac:dyDescent="0.2">
      <c r="A11" s="21"/>
      <c r="B11" s="21"/>
      <c r="C11" s="21"/>
      <c r="D11" s="21"/>
      <c r="E11" s="21"/>
      <c r="F11" s="21"/>
      <c r="G11" s="21"/>
      <c r="H11" s="21"/>
      <c r="I11" s="32">
        <f>IF(H11="One-Time", G11,IF(H11="Weekly", G11*META!$B$2, G11*META!$B$1))</f>
        <v>0</v>
      </c>
      <c r="J11" s="21"/>
    </row>
    <row r="12" spans="1:10" x14ac:dyDescent="0.2">
      <c r="A12" s="21"/>
      <c r="B12" s="21"/>
      <c r="C12" s="21"/>
      <c r="D12" s="21"/>
      <c r="E12" s="21"/>
      <c r="F12" s="21"/>
      <c r="G12" s="21"/>
      <c r="H12" s="21"/>
      <c r="I12" s="32">
        <f>IF(H12="One-Time", G12,IF(H12="Weekly", G12*META!$B$2, G12*META!$B$1))</f>
        <v>0</v>
      </c>
      <c r="J12" s="21"/>
    </row>
    <row r="13" spans="1:10" x14ac:dyDescent="0.2">
      <c r="I13" s="1">
        <f>IF(H13="One-Time", G13,IF(H13="Weekly", G13*META!$B$2, G13*META!$B$1))</f>
        <v>0</v>
      </c>
    </row>
    <row r="14" spans="1:10" x14ac:dyDescent="0.2">
      <c r="I14" s="1">
        <f>IF(H14="One-Time", G14,IF(H14="Weekly", G14*META!$B$2, G14*META!$B$1))</f>
        <v>0</v>
      </c>
    </row>
    <row r="15" spans="1:10" x14ac:dyDescent="0.2">
      <c r="I15" s="1">
        <f>IF(H15="One-Time", G15,IF(H15="Weekly", G15*META!$B$2, G15*META!$B$1))</f>
        <v>0</v>
      </c>
    </row>
    <row r="16" spans="1:10" x14ac:dyDescent="0.2">
      <c r="I16" s="1">
        <f>IF(H16="One-Time", G16,IF(H16="Weekly", G16*META!$B$2, G16*META!$B$1))</f>
        <v>0</v>
      </c>
    </row>
    <row r="17" spans="9:9" x14ac:dyDescent="0.2">
      <c r="I17" s="1">
        <f>IF(H17="One-Time", G17,IF(H17="Weekly", G17*META!$B$2, G17*META!$B$1))</f>
        <v>0</v>
      </c>
    </row>
    <row r="18" spans="9:9" x14ac:dyDescent="0.2">
      <c r="I18" s="1">
        <f>IF(H18="One-Time", G18,IF(H18="Weekly", G18*META!$B$2, G18*META!$B$1))</f>
        <v>0</v>
      </c>
    </row>
    <row r="19" spans="9:9" x14ac:dyDescent="0.2">
      <c r="I19" s="1">
        <f>IF(H19="One-Time", G19,IF(H19="Weekly", G19*META!$B$2, G19*META!$B$1))</f>
        <v>0</v>
      </c>
    </row>
    <row r="20" spans="9:9" x14ac:dyDescent="0.2">
      <c r="I20" s="1">
        <f>IF(H20="One-Time", G20,IF(H20="Weekly", G20*META!$B$2, G20*META!$B$1))</f>
        <v>0</v>
      </c>
    </row>
    <row r="21" spans="9:9" x14ac:dyDescent="0.2">
      <c r="I21" s="1">
        <f>IF(H21="One-Time", G21,IF(H21="Weekly", G21*META!$B$2, G21*META!$B$1))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2D383B-3C32-9B4D-9808-668617FDD9EA}">
          <x14:formula1>
            <xm:f>CONSTANTS!$A$2:$A$5</xm:f>
          </x14:formula1>
          <xm:sqref>H2:H4</xm:sqref>
        </x14:dataValidation>
        <x14:dataValidation type="list" allowBlank="1" showInputMessage="1" showErrorMessage="1" xr:uid="{59B122E9-86E0-7B4D-B884-DBEE7905767A}">
          <x14:formula1>
            <xm:f>CONSTANTS!$B$2:$B$5</xm:f>
          </x14:formula1>
          <xm:sqref>E3:E37</xm:sqref>
        </x14:dataValidation>
        <x14:dataValidation type="list" allowBlank="1" showInputMessage="1" showErrorMessage="1" xr:uid="{DBEFCEEC-21DE-E743-A3A7-A0DDC5CDC366}">
          <x14:formula1>
            <xm:f>CONSTANTS!$C$2:$C$3</xm:f>
          </x14:formula1>
          <xm:sqref>B3:B20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0036-DF5B-FD43-96B7-9E1C1C631AB4}">
  <dimension ref="A1:J3"/>
  <sheetViews>
    <sheetView workbookViewId="0">
      <selection activeCell="G9" sqref="G9"/>
    </sheetView>
  </sheetViews>
  <sheetFormatPr baseColWidth="10" defaultColWidth="11" defaultRowHeight="16" x14ac:dyDescent="0.2"/>
  <cols>
    <col min="1" max="1" width="27" customWidth="1"/>
  </cols>
  <sheetData>
    <row r="1" spans="1:10" x14ac:dyDescent="0.2">
      <c r="A1" s="9" t="s">
        <v>82</v>
      </c>
      <c r="B1">
        <v>2</v>
      </c>
      <c r="D1" s="3" t="s">
        <v>83</v>
      </c>
      <c r="E1" s="3"/>
      <c r="F1" s="3"/>
      <c r="G1" s="3"/>
      <c r="H1" s="3"/>
      <c r="I1" s="3"/>
      <c r="J1" s="3"/>
    </row>
    <row r="2" spans="1:10" x14ac:dyDescent="0.2">
      <c r="A2" s="9" t="s">
        <v>84</v>
      </c>
      <c r="B2">
        <v>9</v>
      </c>
    </row>
    <row r="3" spans="1:10" x14ac:dyDescent="0.2">
      <c r="A3" s="9" t="s">
        <v>85</v>
      </c>
      <c r="B3">
        <f>B2*7</f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4123-DF30-A242-B592-72A99EBCF2D6}">
  <dimension ref="A1:C4"/>
  <sheetViews>
    <sheetView workbookViewId="0">
      <selection activeCell="C16" sqref="C16"/>
    </sheetView>
  </sheetViews>
  <sheetFormatPr baseColWidth="10" defaultColWidth="11" defaultRowHeight="16" x14ac:dyDescent="0.2"/>
  <sheetData>
    <row r="1" spans="1:3" ht="18" thickBot="1" x14ac:dyDescent="0.25">
      <c r="A1" s="2" t="s">
        <v>28</v>
      </c>
      <c r="B1" s="2" t="s">
        <v>25</v>
      </c>
      <c r="C1" s="2" t="s">
        <v>23</v>
      </c>
    </row>
    <row r="2" spans="1:3" ht="17" thickTop="1" x14ac:dyDescent="0.2">
      <c r="A2" t="s">
        <v>38</v>
      </c>
      <c r="B2" t="s">
        <v>32</v>
      </c>
      <c r="C2" t="s">
        <v>19</v>
      </c>
    </row>
    <row r="3" spans="1:3" x14ac:dyDescent="0.2">
      <c r="A3" t="s">
        <v>50</v>
      </c>
      <c r="B3" t="s">
        <v>86</v>
      </c>
      <c r="C3" t="s">
        <v>20</v>
      </c>
    </row>
    <row r="4" spans="1:3" x14ac:dyDescent="0.2">
      <c r="A4" t="s">
        <v>34</v>
      </c>
      <c r="B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7D8B-99CC-1E4C-A66C-7B87E4EAC53A}">
  <dimension ref="A1:B2"/>
  <sheetViews>
    <sheetView workbookViewId="0">
      <selection activeCell="C1" sqref="C1"/>
    </sheetView>
  </sheetViews>
  <sheetFormatPr baseColWidth="10" defaultColWidth="11" defaultRowHeight="16" x14ac:dyDescent="0.2"/>
  <cols>
    <col min="1" max="1" width="18.6640625" customWidth="1"/>
  </cols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Reputation Building</vt:lpstr>
      <vt:lpstr>Demand Creation</vt:lpstr>
      <vt:lpstr>Leasing Enablement</vt:lpstr>
      <vt:lpstr>Market Intelligence</vt:lpstr>
      <vt:lpstr>META</vt:lpstr>
      <vt:lpstr>CONSTANTS</vt:lpstr>
      <vt:lpstr>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Lauren Riebs</cp:lastModifiedBy>
  <cp:revision/>
  <dcterms:created xsi:type="dcterms:W3CDTF">2019-03-29T19:56:20Z</dcterms:created>
  <dcterms:modified xsi:type="dcterms:W3CDTF">2019-04-29T22:57:32Z</dcterms:modified>
  <cp:category/>
  <cp:contentStatus/>
</cp:coreProperties>
</file>