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customXml/itemProps3.xml" ContentType="application/vnd.openxmlformats-officedocument.customXmlProperties+xml"/>
  <Override PartName="/xl/comments2.xml" ContentType="application/vnd.openxmlformats-officedocument.spreadsheetml.comments+xml"/>
  <Override PartName="/customXml/itemProps2.xml" ContentType="application/vnd.openxmlformats-officedocument.customXmlProperties+xml"/>
  <Override PartName="/xl/comments1.xml" ContentType="application/vnd.openxmlformats-officedocument.spreadsheetml.comments+xml"/>
  <Override PartName="/docProps/core.xml" ContentType="application/vnd.openxmlformats-package.core-properti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7809"/>
  <workbookPr/>
  <mc:AlternateContent xmlns:mc="http://schemas.openxmlformats.org/markup-compatibility/2006">
    <mc:Choice Requires="x15">
      <x15ac:absPath xmlns:x15ac="http://schemas.microsoft.com/office/spreadsheetml/2010/11/ac" url="https://d.docs.live.net/a98ee157d53e47f0/Documents/3. Proyectos/Lux Smart - Private/"/>
    </mc:Choice>
  </mc:AlternateContent>
  <xr:revisionPtr revIDLastSave="0" documentId="5D9B391C5871483C4DBD4A933AE8242EA393C6FB" xr6:coauthVersionLast="12" xr6:coauthVersionMax="12" xr10:uidLastSave="{00000000-0000-0000-0000-000000000000}"/>
  <bookViews>
    <workbookView xWindow="0" yWindow="0" windowWidth="20480" windowHeight="15360" tabRatio="560" firstSheet="2" activeTab="2" xr2:uid="{00000000-000D-0000-FFFF-FFFF00000000}"/>
  </bookViews>
  <sheets>
    <sheet name="DATOS" sheetId="11" r:id="rId1"/>
    <sheet name="RECORDS" sheetId="1" r:id="rId2"/>
    <sheet name="RESULTADOS" sheetId="12" r:id="rId3"/>
    <sheet name="Tendencias (2)" sheetId="4" state="hidden" r:id="rId4"/>
    <sheet name="Comentarios de Programacion" sheetId="10" state="hidden" r:id="rId5"/>
    <sheet name="MASTER" sheetId="7" state="hidden" r:id="rId6"/>
    <sheet name="TARIFAS 1A - 1F" sheetId="5" r:id="rId7"/>
    <sheet name="TARIFA DAC" sheetId="9" r:id="rId8"/>
    <sheet name="MATRICES TARIFAS (2)" sheetId="6" state="hidden" r:id="rId9"/>
    <sheet name="MATRICES TARIFAS (3)" sheetId="8" state="hidden" r:id="rId10"/>
    <sheet name="TARIFAS CFE" sheetId="2" state="hidden" r:id="rId11"/>
  </sheets>
  <calcPr calcId="171026" calcComplete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6" i="1" l="1"/>
  <c r="L45" i="1"/>
  <c r="L44" i="1"/>
  <c r="M44" i="1"/>
  <c r="M45" i="1"/>
  <c r="M46" i="1"/>
  <c r="D46" i="1"/>
  <c r="D45" i="1"/>
  <c r="J46" i="1"/>
  <c r="D44" i="1"/>
  <c r="J45" i="1"/>
  <c r="D43" i="1"/>
  <c r="K44" i="1"/>
  <c r="K45" i="1"/>
  <c r="K46" i="1"/>
  <c r="O46" i="1"/>
  <c r="P46" i="1"/>
  <c r="Q46" i="1"/>
  <c r="C12" i="12"/>
  <c r="C11" i="12"/>
  <c r="C10" i="12"/>
  <c r="E52" i="1"/>
  <c r="C4" i="12"/>
  <c r="C16" i="12"/>
  <c r="D22" i="12"/>
  <c r="C15" i="12"/>
  <c r="C7" i="12"/>
  <c r="C5" i="12"/>
  <c r="C6" i="12"/>
  <c r="O45" i="1"/>
  <c r="P9" i="1"/>
  <c r="D37" i="1"/>
  <c r="D36" i="1"/>
  <c r="J37" i="1"/>
  <c r="D35" i="1"/>
  <c r="J36" i="1"/>
  <c r="D34" i="1"/>
  <c r="J35" i="1"/>
  <c r="D33" i="1"/>
  <c r="J34" i="1"/>
  <c r="D32" i="1"/>
  <c r="J33" i="1"/>
  <c r="D31" i="1"/>
  <c r="J32" i="1"/>
  <c r="D30" i="1"/>
  <c r="J31" i="1"/>
  <c r="D29" i="1"/>
  <c r="J30" i="1"/>
  <c r="D28" i="1"/>
  <c r="J29" i="1"/>
  <c r="D27" i="1"/>
  <c r="J28" i="1"/>
  <c r="D26" i="1"/>
  <c r="J27" i="1"/>
  <c r="D25" i="1"/>
  <c r="J26" i="1"/>
  <c r="D24" i="1"/>
  <c r="J25" i="1"/>
  <c r="D23" i="1"/>
  <c r="J24" i="1"/>
  <c r="D22" i="1"/>
  <c r="J23" i="1"/>
  <c r="D21" i="1"/>
  <c r="J22" i="1"/>
  <c r="D20" i="1"/>
  <c r="J21" i="1"/>
  <c r="D19" i="1"/>
  <c r="J20" i="1"/>
  <c r="D18" i="1"/>
  <c r="J19" i="1"/>
  <c r="D17" i="1"/>
  <c r="J18" i="1"/>
  <c r="D16" i="1"/>
  <c r="J17" i="1"/>
  <c r="D15" i="1"/>
  <c r="J16" i="1"/>
  <c r="D14" i="1"/>
  <c r="J15" i="1"/>
  <c r="D13" i="1"/>
  <c r="J14" i="1"/>
  <c r="D12" i="1"/>
  <c r="J13" i="1"/>
  <c r="D11" i="1"/>
  <c r="J12" i="1"/>
  <c r="D10" i="1"/>
  <c r="J11" i="1"/>
  <c r="D9" i="1"/>
  <c r="J10"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P37" i="1"/>
  <c r="O44" i="1"/>
  <c r="D38" i="1"/>
  <c r="K38" i="1"/>
  <c r="E17" i="1"/>
  <c r="B25" i="11"/>
  <c r="F25" i="11"/>
  <c r="B24" i="11"/>
  <c r="F24" i="11"/>
  <c r="B23" i="11"/>
  <c r="F23" i="11"/>
  <c r="B22" i="11"/>
  <c r="F22" i="11"/>
  <c r="B21" i="11"/>
  <c r="F21" i="11"/>
  <c r="B20" i="11"/>
  <c r="F20" i="11"/>
  <c r="B19" i="11"/>
  <c r="F19" i="11"/>
  <c r="B18" i="11"/>
  <c r="F18" i="11"/>
  <c r="B17" i="11"/>
  <c r="F17" i="11"/>
  <c r="B16" i="11"/>
  <c r="F16" i="11"/>
  <c r="B15" i="11"/>
  <c r="F15" i="11"/>
  <c r="B14" i="11"/>
  <c r="F14" i="11"/>
  <c r="B13" i="11"/>
  <c r="F13" i="11"/>
  <c r="B12" i="11"/>
  <c r="F12" i="11"/>
  <c r="B11" i="11"/>
  <c r="F11" i="11"/>
  <c r="B10" i="11"/>
  <c r="F10" i="11"/>
  <c r="B9" i="11"/>
  <c r="F9" i="11"/>
  <c r="B8" i="11"/>
  <c r="F8" i="11"/>
  <c r="B7" i="11"/>
  <c r="F7" i="11"/>
  <c r="F6" i="11"/>
  <c r="L43" i="1"/>
  <c r="L42" i="1"/>
  <c r="L41" i="1"/>
  <c r="L40" i="1"/>
  <c r="L39" i="1"/>
  <c r="L38" i="1"/>
  <c r="M38" i="1"/>
  <c r="M39" i="1"/>
  <c r="M40" i="1"/>
  <c r="M41" i="1"/>
  <c r="M42" i="1"/>
  <c r="M43" i="1"/>
  <c r="D42" i="1"/>
  <c r="J43" i="1"/>
  <c r="D41" i="1"/>
  <c r="J42" i="1"/>
  <c r="D40" i="1"/>
  <c r="J41" i="1"/>
  <c r="D39" i="1"/>
  <c r="J40" i="1"/>
  <c r="J39" i="1"/>
  <c r="K39" i="1"/>
  <c r="K40" i="1"/>
  <c r="K41" i="1"/>
  <c r="K42" i="1"/>
  <c r="K43" i="1"/>
  <c r="O43" i="1"/>
  <c r="P43" i="1"/>
  <c r="Q43" i="1"/>
  <c r="H46" i="1"/>
  <c r="E46" i="1"/>
  <c r="P45" i="1"/>
  <c r="Q45" i="1"/>
  <c r="P44" i="1"/>
  <c r="P38" i="1"/>
  <c r="Q44" i="1"/>
  <c r="E44" i="1"/>
  <c r="H44" i="1"/>
  <c r="J44" i="1"/>
  <c r="E45" i="1"/>
  <c r="H45" i="1"/>
  <c r="P42" i="1"/>
  <c r="O42" i="1"/>
  <c r="Q42" i="1"/>
  <c r="P41" i="1"/>
  <c r="O41" i="1"/>
  <c r="Q41" i="1"/>
  <c r="P40" i="1"/>
  <c r="O40" i="1"/>
  <c r="Q40" i="1"/>
  <c r="P39" i="1"/>
  <c r="O39" i="1"/>
  <c r="Q39" i="1"/>
  <c r="Q1" i="1"/>
  <c r="R1" i="1"/>
  <c r="O38" i="1"/>
  <c r="Q38" i="1"/>
  <c r="L34" i="1"/>
  <c r="L33" i="1"/>
  <c r="L32" i="1"/>
  <c r="L31" i="1"/>
  <c r="L30" i="1"/>
  <c r="L29" i="1"/>
  <c r="L28" i="1"/>
  <c r="L27" i="1"/>
  <c r="L26" i="1"/>
  <c r="L25" i="1"/>
  <c r="L24" i="1"/>
  <c r="L23" i="1"/>
  <c r="L22" i="1"/>
  <c r="L21" i="1"/>
  <c r="L20" i="1"/>
  <c r="L19" i="1"/>
  <c r="L18" i="1"/>
  <c r="L17" i="1"/>
  <c r="L16" i="1"/>
  <c r="L15" i="1"/>
  <c r="L14" i="1"/>
  <c r="L13" i="1"/>
  <c r="L12" i="1"/>
  <c r="L11" i="1"/>
  <c r="L10" i="1"/>
  <c r="M10" i="1"/>
  <c r="M11" i="1"/>
  <c r="M12" i="1"/>
  <c r="M13" i="1"/>
  <c r="M14" i="1"/>
  <c r="M15" i="1"/>
  <c r="M16" i="1"/>
  <c r="M17" i="1"/>
  <c r="M18" i="1"/>
  <c r="M19" i="1"/>
  <c r="M20" i="1"/>
  <c r="M21" i="1"/>
  <c r="M22" i="1"/>
  <c r="M23" i="1"/>
  <c r="M24" i="1"/>
  <c r="M25" i="1"/>
  <c r="M26" i="1"/>
  <c r="M27" i="1"/>
  <c r="M28" i="1"/>
  <c r="M29" i="1"/>
  <c r="M30" i="1"/>
  <c r="M31" i="1"/>
  <c r="M32" i="1"/>
  <c r="M33" i="1"/>
  <c r="M34" i="1"/>
  <c r="O34" i="1"/>
  <c r="O33" i="1"/>
  <c r="L37" i="1"/>
  <c r="H43" i="1"/>
  <c r="H42" i="1"/>
  <c r="E43" i="1"/>
  <c r="E42" i="1"/>
  <c r="H41" i="1"/>
  <c r="E41" i="1"/>
  <c r="J38" i="1"/>
  <c r="H40" i="1"/>
  <c r="H39" i="1"/>
  <c r="H38" i="1"/>
  <c r="E40" i="1"/>
  <c r="E39" i="1"/>
  <c r="E38" i="1"/>
  <c r="L36" i="1"/>
  <c r="L35" i="1"/>
  <c r="M35" i="1"/>
  <c r="M36" i="1"/>
  <c r="M37" i="1"/>
  <c r="O37" i="1"/>
  <c r="Q37"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E37" i="1"/>
  <c r="R2" i="1"/>
  <c r="V5" i="1"/>
  <c r="R4" i="1"/>
  <c r="R5" i="1"/>
  <c r="P36" i="1"/>
  <c r="R6" i="1"/>
  <c r="I15" i="4"/>
  <c r="H15" i="4"/>
  <c r="H18" i="4"/>
  <c r="H17" i="4"/>
  <c r="H16" i="4"/>
  <c r="J15" i="4"/>
  <c r="J14" i="4"/>
  <c r="I14" i="4"/>
  <c r="H14" i="4"/>
  <c r="J13" i="4"/>
  <c r="I13" i="4"/>
  <c r="H13" i="4"/>
  <c r="J12" i="4"/>
  <c r="I12" i="4"/>
  <c r="H12" i="4"/>
  <c r="J11" i="4"/>
  <c r="I11" i="4"/>
  <c r="H11" i="4"/>
  <c r="J10" i="4"/>
  <c r="I10" i="4"/>
  <c r="H10" i="4"/>
  <c r="J9" i="4"/>
  <c r="I9" i="4"/>
  <c r="H9" i="4"/>
  <c r="V6" i="1"/>
  <c r="N19" i="1"/>
  <c r="O36" i="1"/>
  <c r="Q36" i="1"/>
  <c r="P32" i="1"/>
  <c r="O35" i="1"/>
  <c r="P35" i="1"/>
  <c r="Q35" i="1"/>
  <c r="P34" i="1"/>
  <c r="Q34" i="1"/>
  <c r="E36" i="1"/>
  <c r="E35" i="1"/>
  <c r="E34" i="1"/>
  <c r="P33" i="1"/>
  <c r="Q33" i="1"/>
  <c r="E33" i="1"/>
  <c r="O32" i="1"/>
  <c r="Q32" i="1"/>
  <c r="O31" i="1"/>
  <c r="P31" i="1"/>
  <c r="Q31" i="1"/>
  <c r="O30" i="1"/>
  <c r="P30" i="1"/>
  <c r="Q30" i="1"/>
  <c r="O29" i="1"/>
  <c r="P29" i="1"/>
  <c r="Q29" i="1"/>
  <c r="E32" i="1"/>
  <c r="E31" i="1"/>
  <c r="E30" i="1"/>
  <c r="E29" i="1"/>
  <c r="N14" i="1"/>
  <c r="N12" i="1"/>
  <c r="O28" i="1"/>
  <c r="P28" i="1"/>
  <c r="Q28" i="1"/>
  <c r="E28" i="1"/>
  <c r="P27" i="1"/>
  <c r="O26" i="1"/>
  <c r="E27" i="1"/>
  <c r="E26" i="1"/>
  <c r="E25" i="1"/>
  <c r="E24" i="1"/>
  <c r="E23" i="1"/>
  <c r="E22" i="1"/>
  <c r="E21" i="1"/>
  <c r="E20" i="1"/>
  <c r="E19" i="1"/>
  <c r="E18" i="1"/>
  <c r="E16" i="1"/>
  <c r="E15" i="1"/>
  <c r="E14" i="1"/>
  <c r="E13" i="1"/>
  <c r="E12" i="1"/>
  <c r="E11" i="1"/>
  <c r="E10" i="1"/>
  <c r="E9" i="1"/>
  <c r="O22" i="1"/>
  <c r="P22" i="1"/>
  <c r="Q22" i="1"/>
  <c r="O23" i="1"/>
  <c r="P23" i="1"/>
  <c r="Q23" i="1"/>
  <c r="O24" i="1"/>
  <c r="P24" i="1"/>
  <c r="Q24" i="1"/>
  <c r="O25" i="1"/>
  <c r="P25" i="1"/>
  <c r="Q25" i="1"/>
  <c r="P26" i="1"/>
  <c r="Q26" i="1"/>
  <c r="O27" i="1"/>
  <c r="Q27" i="1"/>
  <c r="P21" i="1"/>
  <c r="O21" i="1"/>
  <c r="O11" i="1"/>
  <c r="P11" i="1"/>
  <c r="Q11" i="1"/>
  <c r="O18" i="1"/>
  <c r="P18" i="1"/>
  <c r="Q18" i="1"/>
  <c r="O19" i="1"/>
  <c r="P19" i="1"/>
  <c r="Q19" i="1"/>
  <c r="O20" i="1"/>
  <c r="P20" i="1"/>
  <c r="Q20" i="1"/>
  <c r="Q21" i="1"/>
  <c r="O17" i="1"/>
  <c r="P17" i="1"/>
  <c r="Q17" i="1"/>
  <c r="O14" i="1"/>
  <c r="P14" i="1"/>
  <c r="Q14" i="1"/>
  <c r="O15" i="1"/>
  <c r="P15" i="1"/>
  <c r="Q15" i="1"/>
  <c r="O16" i="1"/>
  <c r="P16" i="1"/>
  <c r="Q16" i="1"/>
  <c r="O12" i="1"/>
  <c r="P12" i="1"/>
  <c r="Q12" i="1"/>
  <c r="O13" i="1"/>
  <c r="P13" i="1"/>
  <c r="Q13" i="1"/>
  <c r="P10" i="1"/>
  <c r="O10" i="1"/>
  <c r="Q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N8" authorId="0" shapeId="0" xr:uid="{00000000-0006-0000-0100-000001000000}">
      <text>
        <r>
          <rPr>
            <b/>
            <sz val="10"/>
            <color indexed="81"/>
            <rFont val="Calibri"/>
          </rPr>
          <t xml:space="preserve">Consumo Real Aproximado en el dia:
Este consumo dependera de la hora en que se toman las mediciones. Se necesita un algoritmo que lleve a una misma referencia de tiempo "dd/mm/aaaa" a las 7 am para comparar estimaciones desde las 7 am de un dia con respecto a las 7 am del otro dia y haciendo las conversiones necesarias en el caso que el usuario no mida exactamante a la misma hora siempre. 
La idea del consumo real es que se puede compara con el promedio global y sirve para tomar las acciones inmediatas de tal manera de poder saber cuanto debe bajar al dia siguiente para que el promedio global baje a una cierta cantidad. </t>
        </r>
      </text>
    </comment>
    <comment ref="O8" authorId="0" shapeId="0" xr:uid="{00000000-0006-0000-0100-000002000000}">
      <text>
        <r>
          <rPr>
            <b/>
            <sz val="10"/>
            <color indexed="81"/>
            <rFont val="Calibri"/>
          </rPr>
          <t xml:space="preserve">Promedio KWH/dia
Se refiere al consumo promedio que se lleva hasta el momento a tomando en cuenta el inicio del mes de facturacion. Esto quiere decir que es el promedio global del consumo hasta ese momento. 
Con este Promedio se puede calcular la proyecccion de consumoe al siguiente corte de recibo con la suposicion de que el consumo promedio se mantiene inalterado hasta fin de mes. Con la tarifa identificada se puede estimar los costos antes q llegue el recibo.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6" authorId="0" shapeId="0" xr:uid="{00000000-0006-0000-0800-000001000000}">
      <text>
        <r>
          <rPr>
            <b/>
            <sz val="10"/>
            <color indexed="81"/>
            <rFont val="Calibri"/>
          </rPr>
          <t xml:space="preserve"> 
por cada uno de los primeros 75 (setenta y cinco)kilowatts-hora.</t>
        </r>
        <r>
          <rPr>
            <sz val="10"/>
            <color indexed="81"/>
            <rFont val="Calibri"/>
          </rPr>
          <t xml:space="preserve">
</t>
        </r>
      </text>
    </comment>
    <comment ref="F6" authorId="0" shapeId="0" xr:uid="{00000000-0006-0000-0800-000002000000}">
      <text>
        <r>
          <rPr>
            <b/>
            <sz val="10"/>
            <color indexed="81"/>
            <rFont val="Calibri"/>
          </rPr>
          <t>por cada kilowatt-hora adicional a los anteriores.</t>
        </r>
      </text>
    </comment>
    <comment ref="L6" authorId="0" shapeId="0" xr:uid="{00000000-0006-0000-0800-000003000000}">
      <text>
        <r>
          <rPr>
            <b/>
            <sz val="10"/>
            <color indexed="81"/>
            <rFont val="Calibri"/>
          </rPr>
          <t xml:space="preserve"> 
por cada uno de los primeros 75 (setenta y cinco)kilowatts-hora.</t>
        </r>
        <r>
          <rPr>
            <sz val="10"/>
            <color indexed="81"/>
            <rFont val="Calibri"/>
          </rPr>
          <t xml:space="preserve">
</t>
        </r>
      </text>
    </comment>
    <comment ref="N6" authorId="0" shapeId="0" xr:uid="{00000000-0006-0000-0800-000004000000}">
      <text>
        <r>
          <rPr>
            <b/>
            <sz val="10"/>
            <color indexed="81"/>
            <rFont val="Calibri"/>
          </rPr>
          <t>por cada kilowatt-hora adicional a los anteriores.</t>
        </r>
      </text>
    </comment>
    <comment ref="T6" authorId="0" shapeId="0" xr:uid="{00000000-0006-0000-0800-000005000000}">
      <text>
        <r>
          <rPr>
            <b/>
            <sz val="10"/>
            <color indexed="81"/>
            <rFont val="Calibri"/>
          </rPr>
          <t xml:space="preserve"> 
por cada uno de los primeros 75 (setenta y cinco)kilowatts-hora.</t>
        </r>
        <r>
          <rPr>
            <sz val="10"/>
            <color indexed="81"/>
            <rFont val="Calibri"/>
          </rPr>
          <t xml:space="preserve">
</t>
        </r>
      </text>
    </comment>
    <comment ref="V6" authorId="0" shapeId="0" xr:uid="{00000000-0006-0000-0800-000006000000}">
      <text>
        <r>
          <rPr>
            <b/>
            <sz val="10"/>
            <color indexed="81"/>
            <rFont val="Calibri"/>
          </rPr>
          <t>por cada kilowatt-hora adicional a los anteriores.</t>
        </r>
      </text>
    </comment>
    <comment ref="AB6" authorId="0" shapeId="0" xr:uid="{00000000-0006-0000-0800-000007000000}">
      <text>
        <r>
          <rPr>
            <b/>
            <sz val="10"/>
            <color indexed="81"/>
            <rFont val="Calibri"/>
          </rPr>
          <t xml:space="preserve"> 
por cada uno de los primeros 75 (setenta y cinco)kilowatts-hora.</t>
        </r>
        <r>
          <rPr>
            <sz val="10"/>
            <color indexed="81"/>
            <rFont val="Calibri"/>
          </rPr>
          <t xml:space="preserve">
</t>
        </r>
      </text>
    </comment>
    <comment ref="AD6" authorId="0" shapeId="0" xr:uid="{00000000-0006-0000-0800-000008000000}">
      <text>
        <r>
          <rPr>
            <b/>
            <sz val="10"/>
            <color indexed="81"/>
            <rFont val="Calibri"/>
          </rPr>
          <t>por cada kilowatt-hora adicional a los anteriores.</t>
        </r>
      </text>
    </comment>
    <comment ref="T26" authorId="0" shapeId="0" xr:uid="{00000000-0006-0000-0800-000009000000}">
      <text>
        <r>
          <rPr>
            <b/>
            <sz val="10"/>
            <color indexed="81"/>
            <rFont val="Calibri"/>
          </rPr>
          <t xml:space="preserve"> 
por cada uno de los primeros 75 (setenta y cinco)kilowatts-hora.</t>
        </r>
        <r>
          <rPr>
            <sz val="10"/>
            <color indexed="81"/>
            <rFont val="Calibri"/>
          </rPr>
          <t xml:space="preserve">
</t>
        </r>
      </text>
    </comment>
    <comment ref="V26" authorId="0" shapeId="0" xr:uid="{00000000-0006-0000-0800-00000A000000}">
      <text>
        <r>
          <rPr>
            <b/>
            <sz val="10"/>
            <color indexed="81"/>
            <rFont val="Calibri"/>
          </rPr>
          <t>por cada kilowatt-hora adicional a los anteriores.</t>
        </r>
      </text>
    </comment>
    <comment ref="AB26" authorId="0" shapeId="0" xr:uid="{00000000-0006-0000-0800-00000B000000}">
      <text>
        <r>
          <rPr>
            <b/>
            <sz val="10"/>
            <color indexed="81"/>
            <rFont val="Calibri"/>
          </rPr>
          <t xml:space="preserve"> 
por cada uno de los primeros 75 (setenta y cinco)kilowatts-hora.</t>
        </r>
        <r>
          <rPr>
            <sz val="10"/>
            <color indexed="81"/>
            <rFont val="Calibri"/>
          </rPr>
          <t xml:space="preserve">
</t>
        </r>
      </text>
    </comment>
    <comment ref="AD26" authorId="0" shapeId="0" xr:uid="{00000000-0006-0000-0800-00000C000000}">
      <text>
        <r>
          <rPr>
            <b/>
            <sz val="10"/>
            <color indexed="81"/>
            <rFont val="Calibri"/>
          </rPr>
          <t>por cada kilowatt-hora adicional a los anteriores.</t>
        </r>
      </text>
    </comment>
    <comment ref="D43" authorId="0" shapeId="0" xr:uid="{00000000-0006-0000-0800-00000D000000}">
      <text>
        <r>
          <rPr>
            <b/>
            <sz val="10"/>
            <color indexed="81"/>
            <rFont val="Calibri"/>
          </rPr>
          <t xml:space="preserve"> 
por cada uno de los primeros 75 (setenta y cinco)kilowatts-hora.</t>
        </r>
        <r>
          <rPr>
            <sz val="10"/>
            <color indexed="81"/>
            <rFont val="Calibri"/>
          </rPr>
          <t xml:space="preserve">
</t>
        </r>
      </text>
    </comment>
    <comment ref="F43" authorId="0" shapeId="0" xr:uid="{00000000-0006-0000-0800-00000E000000}">
      <text>
        <r>
          <rPr>
            <b/>
            <sz val="10"/>
            <color indexed="81"/>
            <rFont val="Calibri"/>
          </rPr>
          <t>por cada kilowatt-hora adicional a los anteriores.</t>
        </r>
      </text>
    </comment>
    <comment ref="N43" authorId="0" shapeId="0" xr:uid="{00000000-0006-0000-0800-00000F000000}">
      <text>
        <r>
          <rPr>
            <b/>
            <sz val="10"/>
            <color indexed="81"/>
            <rFont val="Calibri"/>
          </rPr>
          <t xml:space="preserve"> 
por cada uno de los primeros 75 (setenta y cinco)kilowatts-hora.</t>
        </r>
        <r>
          <rPr>
            <sz val="10"/>
            <color indexed="81"/>
            <rFont val="Calibri"/>
          </rPr>
          <t xml:space="preserve">
</t>
        </r>
      </text>
    </comment>
    <comment ref="P43" authorId="0" shapeId="0" xr:uid="{00000000-0006-0000-0800-000010000000}">
      <text>
        <r>
          <rPr>
            <b/>
            <sz val="10"/>
            <color indexed="81"/>
            <rFont val="Calibri"/>
          </rPr>
          <t>por cada kilowatt-hora adicional a los anteriores.</t>
        </r>
      </text>
    </comment>
    <comment ref="X43" authorId="0" shapeId="0" xr:uid="{00000000-0006-0000-0800-000011000000}">
      <text>
        <r>
          <rPr>
            <b/>
            <sz val="10"/>
            <color indexed="81"/>
            <rFont val="Calibri"/>
          </rPr>
          <t xml:space="preserve"> 
por cada uno de los primeros 75 (setenta y cinco)kilowatts-hora.</t>
        </r>
        <r>
          <rPr>
            <sz val="10"/>
            <color indexed="81"/>
            <rFont val="Calibri"/>
          </rPr>
          <t xml:space="preserve">
</t>
        </r>
      </text>
    </comment>
    <comment ref="Z43" authorId="0" shapeId="0" xr:uid="{00000000-0006-0000-0800-000012000000}">
      <text>
        <r>
          <rPr>
            <b/>
            <sz val="10"/>
            <color indexed="81"/>
            <rFont val="Calibri"/>
          </rPr>
          <t>por cada kilowatt-hora adicional a los anteriores.</t>
        </r>
      </text>
    </comment>
    <comment ref="AH43" authorId="0" shapeId="0" xr:uid="{00000000-0006-0000-0800-000013000000}">
      <text>
        <r>
          <rPr>
            <b/>
            <sz val="10"/>
            <color indexed="81"/>
            <rFont val="Calibri"/>
          </rPr>
          <t xml:space="preserve"> 
por cada uno de los primeros 75 (setenta y cinco)kilowatts-hora.</t>
        </r>
        <r>
          <rPr>
            <sz val="10"/>
            <color indexed="81"/>
            <rFont val="Calibri"/>
          </rPr>
          <t xml:space="preserve">
</t>
        </r>
      </text>
    </comment>
    <comment ref="AJ43" authorId="0" shapeId="0" xr:uid="{00000000-0006-0000-0800-000014000000}">
      <text>
        <r>
          <rPr>
            <b/>
            <sz val="10"/>
            <color indexed="81"/>
            <rFont val="Calibri"/>
          </rPr>
          <t>por cada kilowatt-hora adicional a los anteriores.</t>
        </r>
      </text>
    </comment>
    <comment ref="D59" authorId="0" shapeId="0" xr:uid="{00000000-0006-0000-0800-000015000000}">
      <text>
        <r>
          <rPr>
            <b/>
            <sz val="10"/>
            <color indexed="81"/>
            <rFont val="Calibri"/>
          </rPr>
          <t xml:space="preserve"> 
por cada uno de los primeros 75 (setenta y cinco)kilowatts-hora.</t>
        </r>
        <r>
          <rPr>
            <sz val="10"/>
            <color indexed="81"/>
            <rFont val="Calibri"/>
          </rPr>
          <t xml:space="preserve">
</t>
        </r>
      </text>
    </comment>
    <comment ref="F59" authorId="0" shapeId="0" xr:uid="{00000000-0006-0000-0800-000016000000}">
      <text>
        <r>
          <rPr>
            <b/>
            <sz val="10"/>
            <color indexed="81"/>
            <rFont val="Calibri"/>
          </rPr>
          <t>por cada kilowatt-hora adicional a los anteriores.</t>
        </r>
      </text>
    </comment>
    <comment ref="N59" authorId="0" shapeId="0" xr:uid="{00000000-0006-0000-0800-000017000000}">
      <text>
        <r>
          <rPr>
            <b/>
            <sz val="10"/>
            <color indexed="81"/>
            <rFont val="Calibri"/>
          </rPr>
          <t xml:space="preserve"> 
por cada uno de los primeros 75 (setenta y cinco)kilowatts-hora.</t>
        </r>
        <r>
          <rPr>
            <sz val="10"/>
            <color indexed="81"/>
            <rFont val="Calibri"/>
          </rPr>
          <t xml:space="preserve">
</t>
        </r>
      </text>
    </comment>
    <comment ref="P59" authorId="0" shapeId="0" xr:uid="{00000000-0006-0000-0800-000018000000}">
      <text>
        <r>
          <rPr>
            <b/>
            <sz val="10"/>
            <color indexed="81"/>
            <rFont val="Calibri"/>
          </rPr>
          <t>por cada kilowatt-hora adicional a los anteriores.</t>
        </r>
      </text>
    </comment>
    <comment ref="X59" authorId="0" shapeId="0" xr:uid="{00000000-0006-0000-0800-000019000000}">
      <text>
        <r>
          <rPr>
            <b/>
            <sz val="10"/>
            <color indexed="81"/>
            <rFont val="Calibri"/>
          </rPr>
          <t xml:space="preserve"> 
por cada uno de los primeros 75 (setenta y cinco)kilowatts-hora.</t>
        </r>
        <r>
          <rPr>
            <sz val="10"/>
            <color indexed="81"/>
            <rFont val="Calibri"/>
          </rPr>
          <t xml:space="preserve">
</t>
        </r>
      </text>
    </comment>
    <comment ref="Z59" authorId="0" shapeId="0" xr:uid="{00000000-0006-0000-0800-00001A000000}">
      <text>
        <r>
          <rPr>
            <b/>
            <sz val="10"/>
            <color indexed="81"/>
            <rFont val="Calibri"/>
          </rPr>
          <t>por cada kilowatt-hora adicional a los anteriores.</t>
        </r>
      </text>
    </comment>
    <comment ref="AH59" authorId="0" shapeId="0" xr:uid="{00000000-0006-0000-0800-00001B000000}">
      <text>
        <r>
          <rPr>
            <b/>
            <sz val="10"/>
            <color indexed="81"/>
            <rFont val="Calibri"/>
          </rPr>
          <t xml:space="preserve"> 
por cada uno de los primeros 75 (setenta y cinco)kilowatts-hora.</t>
        </r>
        <r>
          <rPr>
            <sz val="10"/>
            <color indexed="81"/>
            <rFont val="Calibri"/>
          </rPr>
          <t xml:space="preserve">
</t>
        </r>
      </text>
    </comment>
    <comment ref="AJ59" authorId="0" shapeId="0" xr:uid="{00000000-0006-0000-0800-00001C000000}">
      <text>
        <r>
          <rPr>
            <b/>
            <sz val="10"/>
            <color indexed="81"/>
            <rFont val="Calibri"/>
          </rPr>
          <t>por cada kilowatt-hora adicional a los anteriores.</t>
        </r>
      </text>
    </comment>
    <comment ref="D75" authorId="0" shapeId="0" xr:uid="{00000000-0006-0000-0800-00001D000000}">
      <text>
        <r>
          <rPr>
            <b/>
            <sz val="10"/>
            <color indexed="81"/>
            <rFont val="Calibri"/>
          </rPr>
          <t xml:space="preserve"> 
por cada uno de los primeros 75 (setenta y cinco)kilowatts-hora.</t>
        </r>
        <r>
          <rPr>
            <sz val="10"/>
            <color indexed="81"/>
            <rFont val="Calibri"/>
          </rPr>
          <t xml:space="preserve">
</t>
        </r>
      </text>
    </comment>
    <comment ref="F75" authorId="0" shapeId="0" xr:uid="{00000000-0006-0000-0800-00001E000000}">
      <text>
        <r>
          <rPr>
            <b/>
            <sz val="10"/>
            <color indexed="81"/>
            <rFont val="Calibri"/>
          </rPr>
          <t>por cada kilowatt-hora adicional a los anteriores.</t>
        </r>
      </text>
    </comment>
    <comment ref="N75" authorId="0" shapeId="0" xr:uid="{00000000-0006-0000-0800-00001F000000}">
      <text>
        <r>
          <rPr>
            <b/>
            <sz val="10"/>
            <color indexed="81"/>
            <rFont val="Calibri"/>
          </rPr>
          <t xml:space="preserve"> 
por cada uno de los primeros 75 (setenta y cinco)kilowatts-hora.</t>
        </r>
        <r>
          <rPr>
            <sz val="10"/>
            <color indexed="81"/>
            <rFont val="Calibri"/>
          </rPr>
          <t xml:space="preserve">
</t>
        </r>
      </text>
    </comment>
    <comment ref="P75" authorId="0" shapeId="0" xr:uid="{00000000-0006-0000-0800-000020000000}">
      <text>
        <r>
          <rPr>
            <b/>
            <sz val="10"/>
            <color indexed="81"/>
            <rFont val="Calibri"/>
          </rPr>
          <t>por cada kilowatt-hora adicional a los anteriores.</t>
        </r>
      </text>
    </comment>
    <comment ref="X75" authorId="0" shapeId="0" xr:uid="{00000000-0006-0000-0800-000021000000}">
      <text>
        <r>
          <rPr>
            <b/>
            <sz val="10"/>
            <color indexed="81"/>
            <rFont val="Calibri"/>
          </rPr>
          <t xml:space="preserve"> 
por cada uno de los primeros 75 (setenta y cinco)kilowatts-hora.</t>
        </r>
        <r>
          <rPr>
            <sz val="10"/>
            <color indexed="81"/>
            <rFont val="Calibri"/>
          </rPr>
          <t xml:space="preserve">
</t>
        </r>
      </text>
    </comment>
    <comment ref="Z75" authorId="0" shapeId="0" xr:uid="{00000000-0006-0000-0800-000022000000}">
      <text>
        <r>
          <rPr>
            <b/>
            <sz val="10"/>
            <color indexed="81"/>
            <rFont val="Calibri"/>
          </rPr>
          <t>por cada kilowatt-hora adicional a los anteriores.</t>
        </r>
      </text>
    </comment>
    <comment ref="AH75" authorId="0" shapeId="0" xr:uid="{00000000-0006-0000-0800-000023000000}">
      <text>
        <r>
          <rPr>
            <b/>
            <sz val="10"/>
            <color indexed="81"/>
            <rFont val="Calibri"/>
          </rPr>
          <t xml:space="preserve"> 
por cada uno de los primeros 75 (setenta y cinco)kilowatts-hora.</t>
        </r>
        <r>
          <rPr>
            <sz val="10"/>
            <color indexed="81"/>
            <rFont val="Calibri"/>
          </rPr>
          <t xml:space="preserve">
</t>
        </r>
      </text>
    </comment>
    <comment ref="AJ75" authorId="0" shapeId="0" xr:uid="{00000000-0006-0000-0800-000024000000}">
      <text>
        <r>
          <rPr>
            <b/>
            <sz val="10"/>
            <color indexed="81"/>
            <rFont val="Calibri"/>
          </rPr>
          <t>por cada kilowatt-hora adicional a los anteriores.</t>
        </r>
      </text>
    </comment>
    <comment ref="D92" authorId="0" shapeId="0" xr:uid="{00000000-0006-0000-0800-000025000000}">
      <text>
        <r>
          <rPr>
            <b/>
            <sz val="10"/>
            <color indexed="81"/>
            <rFont val="Calibri"/>
          </rPr>
          <t xml:space="preserve"> 
por cada uno de los primeros 75 (setenta y cinco)kilowatts-hora.</t>
        </r>
        <r>
          <rPr>
            <sz val="10"/>
            <color indexed="81"/>
            <rFont val="Calibri"/>
          </rPr>
          <t xml:space="preserve">
</t>
        </r>
      </text>
    </comment>
    <comment ref="F92" authorId="0" shapeId="0" xr:uid="{00000000-0006-0000-0800-000026000000}">
      <text>
        <r>
          <rPr>
            <b/>
            <sz val="10"/>
            <color indexed="81"/>
            <rFont val="Calibri"/>
          </rPr>
          <t>por cada kilowatt-hora adicional a los anteriores.</t>
        </r>
      </text>
    </comment>
    <comment ref="N92" authorId="0" shapeId="0" xr:uid="{00000000-0006-0000-0800-000027000000}">
      <text>
        <r>
          <rPr>
            <b/>
            <sz val="10"/>
            <color indexed="81"/>
            <rFont val="Calibri"/>
          </rPr>
          <t xml:space="preserve"> 
por cada uno de los primeros 75 (setenta y cinco)kilowatts-hora.</t>
        </r>
        <r>
          <rPr>
            <sz val="10"/>
            <color indexed="81"/>
            <rFont val="Calibri"/>
          </rPr>
          <t xml:space="preserve">
</t>
        </r>
      </text>
    </comment>
    <comment ref="P92" authorId="0" shapeId="0" xr:uid="{00000000-0006-0000-0800-000028000000}">
      <text>
        <r>
          <rPr>
            <b/>
            <sz val="10"/>
            <color indexed="81"/>
            <rFont val="Calibri"/>
          </rPr>
          <t>por cada kilowatt-hora adicional a los anteriores.</t>
        </r>
      </text>
    </comment>
    <comment ref="X92" authorId="0" shapeId="0" xr:uid="{00000000-0006-0000-0800-000029000000}">
      <text>
        <r>
          <rPr>
            <b/>
            <sz val="10"/>
            <color indexed="81"/>
            <rFont val="Calibri"/>
          </rPr>
          <t xml:space="preserve"> 
por cada uno de los primeros 75 (setenta y cinco)kilowatts-hora.</t>
        </r>
        <r>
          <rPr>
            <sz val="10"/>
            <color indexed="81"/>
            <rFont val="Calibri"/>
          </rPr>
          <t xml:space="preserve">
</t>
        </r>
      </text>
    </comment>
    <comment ref="Z92" authorId="0" shapeId="0" xr:uid="{00000000-0006-0000-0800-00002A000000}">
      <text>
        <r>
          <rPr>
            <b/>
            <sz val="10"/>
            <color indexed="81"/>
            <rFont val="Calibri"/>
          </rPr>
          <t>por cada kilowatt-hora adicional a los anteriores.</t>
        </r>
      </text>
    </comment>
    <comment ref="AH92" authorId="0" shapeId="0" xr:uid="{00000000-0006-0000-0800-00002B000000}">
      <text>
        <r>
          <rPr>
            <b/>
            <sz val="10"/>
            <color indexed="81"/>
            <rFont val="Calibri"/>
          </rPr>
          <t xml:space="preserve"> 
por cada uno de los primeros 75 (setenta y cinco)kilowatts-hora.</t>
        </r>
        <r>
          <rPr>
            <sz val="10"/>
            <color indexed="81"/>
            <rFont val="Calibri"/>
          </rPr>
          <t xml:space="preserve">
</t>
        </r>
      </text>
    </comment>
    <comment ref="AJ92" authorId="0" shapeId="0" xr:uid="{00000000-0006-0000-0800-00002C000000}">
      <text>
        <r>
          <rPr>
            <b/>
            <sz val="10"/>
            <color indexed="81"/>
            <rFont val="Calibri"/>
          </rPr>
          <t>por cada kilowatt-hora adicional a los anteriores.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3" authorId="0" shapeId="0" xr:uid="{00000000-0006-0000-0A00-000001000000}">
      <text>
        <r>
          <rPr>
            <b/>
            <sz val="10"/>
            <color indexed="81"/>
            <rFont val="Calibri"/>
          </rPr>
          <t xml:space="preserve"> 
por cada uno de los primeros 75 (setenta y cinco)kilowatts-hora.</t>
        </r>
        <r>
          <rPr>
            <sz val="10"/>
            <color indexed="81"/>
            <rFont val="Calibri"/>
          </rPr>
          <t xml:space="preserve">
</t>
        </r>
      </text>
    </comment>
    <comment ref="G23" authorId="0" shapeId="0" xr:uid="{00000000-0006-0000-0A00-000002000000}">
      <text>
        <r>
          <rPr>
            <b/>
            <sz val="10"/>
            <color indexed="81"/>
            <rFont val="Calibri"/>
          </rPr>
          <t>por cada kilowatt-hora adicional a los anteriores.</t>
        </r>
      </text>
    </comment>
    <comment ref="M23" authorId="0" shapeId="0" xr:uid="{00000000-0006-0000-0A00-000003000000}">
      <text>
        <r>
          <rPr>
            <b/>
            <sz val="10"/>
            <color indexed="81"/>
            <rFont val="Calibri"/>
          </rPr>
          <t xml:space="preserve"> 
por cada uno de los primeros 75 (setenta y cinco)kilowatts-hora.</t>
        </r>
        <r>
          <rPr>
            <sz val="10"/>
            <color indexed="81"/>
            <rFont val="Calibri"/>
          </rPr>
          <t xml:space="preserve">
</t>
        </r>
      </text>
    </comment>
    <comment ref="O23" authorId="0" shapeId="0" xr:uid="{00000000-0006-0000-0A00-000004000000}">
      <text>
        <r>
          <rPr>
            <b/>
            <sz val="10"/>
            <color indexed="81"/>
            <rFont val="Calibri"/>
          </rPr>
          <t>por cada kilowatt-hora adicional a los anteriores.</t>
        </r>
      </text>
    </comment>
    <comment ref="U23" authorId="0" shapeId="0" xr:uid="{00000000-0006-0000-0A00-000005000000}">
      <text>
        <r>
          <rPr>
            <b/>
            <sz val="10"/>
            <color indexed="81"/>
            <rFont val="Calibri"/>
          </rPr>
          <t xml:space="preserve"> 
por cada uno de los primeros 75 (setenta y cinco)kilowatts-hora.</t>
        </r>
        <r>
          <rPr>
            <sz val="10"/>
            <color indexed="81"/>
            <rFont val="Calibri"/>
          </rPr>
          <t xml:space="preserve">
</t>
        </r>
      </text>
    </comment>
    <comment ref="W23" authorId="0" shapeId="0" xr:uid="{00000000-0006-0000-0A00-000006000000}">
      <text>
        <r>
          <rPr>
            <b/>
            <sz val="10"/>
            <color indexed="81"/>
            <rFont val="Calibri"/>
          </rPr>
          <t>por cada kilowatt-hora adicional a los anteriores.</t>
        </r>
      </text>
    </comment>
    <comment ref="AC23" authorId="0" shapeId="0" xr:uid="{00000000-0006-0000-0A00-000007000000}">
      <text>
        <r>
          <rPr>
            <b/>
            <sz val="10"/>
            <color indexed="81"/>
            <rFont val="Calibri"/>
          </rPr>
          <t xml:space="preserve"> 
por cada uno de los primeros 75 (setenta y cinco)kilowatts-hora.</t>
        </r>
        <r>
          <rPr>
            <sz val="10"/>
            <color indexed="81"/>
            <rFont val="Calibri"/>
          </rPr>
          <t xml:space="preserve">
</t>
        </r>
      </text>
    </comment>
    <comment ref="AE23" authorId="0" shapeId="0" xr:uid="{00000000-0006-0000-0A00-000008000000}">
      <text>
        <r>
          <rPr>
            <b/>
            <sz val="10"/>
            <color indexed="81"/>
            <rFont val="Calibri"/>
          </rPr>
          <t>por cada kilowatt-hora adicional a los anteriores.</t>
        </r>
      </text>
    </comment>
    <comment ref="U48" authorId="0" shapeId="0" xr:uid="{00000000-0006-0000-0A00-000009000000}">
      <text>
        <r>
          <rPr>
            <b/>
            <sz val="10"/>
            <color indexed="81"/>
            <rFont val="Calibri"/>
          </rPr>
          <t xml:space="preserve"> 
por cada uno de los primeros 75 (setenta y cinco)kilowatts-hora.</t>
        </r>
        <r>
          <rPr>
            <sz val="10"/>
            <color indexed="81"/>
            <rFont val="Calibri"/>
          </rPr>
          <t xml:space="preserve">
</t>
        </r>
      </text>
    </comment>
    <comment ref="W48" authorId="0" shapeId="0" xr:uid="{00000000-0006-0000-0A00-00000A000000}">
      <text>
        <r>
          <rPr>
            <b/>
            <sz val="10"/>
            <color indexed="81"/>
            <rFont val="Calibri"/>
          </rPr>
          <t>por cada kilowatt-hora adicional a los anteriores.</t>
        </r>
      </text>
    </comment>
    <comment ref="AC48" authorId="0" shapeId="0" xr:uid="{00000000-0006-0000-0A00-00000B000000}">
      <text>
        <r>
          <rPr>
            <b/>
            <sz val="10"/>
            <color indexed="81"/>
            <rFont val="Calibri"/>
          </rPr>
          <t xml:space="preserve"> 
por cada uno de los primeros 75 (setenta y cinco)kilowatts-hora.</t>
        </r>
        <r>
          <rPr>
            <sz val="10"/>
            <color indexed="81"/>
            <rFont val="Calibri"/>
          </rPr>
          <t xml:space="preserve">
</t>
        </r>
      </text>
    </comment>
    <comment ref="AE48" authorId="0" shapeId="0" xr:uid="{00000000-0006-0000-0A00-00000C000000}">
      <text>
        <r>
          <rPr>
            <b/>
            <sz val="10"/>
            <color indexed="81"/>
            <rFont val="Calibri"/>
          </rPr>
          <t>por cada kilowatt-hora adicional a los anteriores.</t>
        </r>
      </text>
    </comment>
    <comment ref="E73" authorId="0" shapeId="0" xr:uid="{00000000-0006-0000-0A00-00000D000000}">
      <text>
        <r>
          <rPr>
            <b/>
            <sz val="10"/>
            <color indexed="81"/>
            <rFont val="Calibri"/>
          </rPr>
          <t xml:space="preserve"> 
por cada uno de los primeros 75 (setenta y cinco)kilowatts-hora.</t>
        </r>
        <r>
          <rPr>
            <sz val="10"/>
            <color indexed="81"/>
            <rFont val="Calibri"/>
          </rPr>
          <t xml:space="preserve">
</t>
        </r>
      </text>
    </comment>
    <comment ref="G73" authorId="0" shapeId="0" xr:uid="{00000000-0006-0000-0A00-00000E000000}">
      <text>
        <r>
          <rPr>
            <b/>
            <sz val="10"/>
            <color indexed="81"/>
            <rFont val="Calibri"/>
          </rPr>
          <t>por cada kilowatt-hora adicional a los anteriores.</t>
        </r>
      </text>
    </comment>
    <comment ref="O73" authorId="0" shapeId="0" xr:uid="{00000000-0006-0000-0A00-00000F000000}">
      <text>
        <r>
          <rPr>
            <b/>
            <sz val="10"/>
            <color indexed="81"/>
            <rFont val="Calibri"/>
          </rPr>
          <t xml:space="preserve"> 
por cada uno de los primeros 75 (setenta y cinco)kilowatts-hora.</t>
        </r>
        <r>
          <rPr>
            <sz val="10"/>
            <color indexed="81"/>
            <rFont val="Calibri"/>
          </rPr>
          <t xml:space="preserve">
</t>
        </r>
      </text>
    </comment>
    <comment ref="Q73" authorId="0" shapeId="0" xr:uid="{00000000-0006-0000-0A00-000010000000}">
      <text>
        <r>
          <rPr>
            <b/>
            <sz val="10"/>
            <color indexed="81"/>
            <rFont val="Calibri"/>
          </rPr>
          <t>por cada kilowatt-hora adicional a los anteriores.</t>
        </r>
      </text>
    </comment>
    <comment ref="Y73" authorId="0" shapeId="0" xr:uid="{00000000-0006-0000-0A00-000011000000}">
      <text>
        <r>
          <rPr>
            <b/>
            <sz val="10"/>
            <color indexed="81"/>
            <rFont val="Calibri"/>
          </rPr>
          <t xml:space="preserve"> 
por cada uno de los primeros 75 (setenta y cinco)kilowatts-hora.</t>
        </r>
        <r>
          <rPr>
            <sz val="10"/>
            <color indexed="81"/>
            <rFont val="Calibri"/>
          </rPr>
          <t xml:space="preserve">
</t>
        </r>
      </text>
    </comment>
    <comment ref="AA73" authorId="0" shapeId="0" xr:uid="{00000000-0006-0000-0A00-000012000000}">
      <text>
        <r>
          <rPr>
            <b/>
            <sz val="10"/>
            <color indexed="81"/>
            <rFont val="Calibri"/>
          </rPr>
          <t>por cada kilowatt-hora adicional a los anteriores.</t>
        </r>
      </text>
    </comment>
    <comment ref="AI73" authorId="0" shapeId="0" xr:uid="{00000000-0006-0000-0A00-000013000000}">
      <text>
        <r>
          <rPr>
            <b/>
            <sz val="10"/>
            <color indexed="81"/>
            <rFont val="Calibri"/>
          </rPr>
          <t xml:space="preserve"> 
por cada uno de los primeros 75 (setenta y cinco)kilowatts-hora.</t>
        </r>
        <r>
          <rPr>
            <sz val="10"/>
            <color indexed="81"/>
            <rFont val="Calibri"/>
          </rPr>
          <t xml:space="preserve">
</t>
        </r>
      </text>
    </comment>
    <comment ref="AK73" authorId="0" shapeId="0" xr:uid="{00000000-0006-0000-0A00-000014000000}">
      <text>
        <r>
          <rPr>
            <b/>
            <sz val="10"/>
            <color indexed="81"/>
            <rFont val="Calibri"/>
          </rPr>
          <t>por cada kilowatt-hora adicional a los anteriores.</t>
        </r>
      </text>
    </comment>
    <comment ref="E97" authorId="0" shapeId="0" xr:uid="{00000000-0006-0000-0A00-000015000000}">
      <text>
        <r>
          <rPr>
            <b/>
            <sz val="10"/>
            <color indexed="81"/>
            <rFont val="Calibri"/>
          </rPr>
          <t xml:space="preserve"> 
por cada uno de los primeros 75 (setenta y cinco)kilowatts-hora.</t>
        </r>
        <r>
          <rPr>
            <sz val="10"/>
            <color indexed="81"/>
            <rFont val="Calibri"/>
          </rPr>
          <t xml:space="preserve">
</t>
        </r>
      </text>
    </comment>
    <comment ref="G97" authorId="0" shapeId="0" xr:uid="{00000000-0006-0000-0A00-000016000000}">
      <text>
        <r>
          <rPr>
            <b/>
            <sz val="10"/>
            <color indexed="81"/>
            <rFont val="Calibri"/>
          </rPr>
          <t>por cada kilowatt-hora adicional a los anteriores.</t>
        </r>
      </text>
    </comment>
    <comment ref="O97" authorId="0" shapeId="0" xr:uid="{00000000-0006-0000-0A00-000017000000}">
      <text>
        <r>
          <rPr>
            <b/>
            <sz val="10"/>
            <color indexed="81"/>
            <rFont val="Calibri"/>
          </rPr>
          <t xml:space="preserve"> 
por cada uno de los primeros 75 (setenta y cinco)kilowatts-hora.</t>
        </r>
        <r>
          <rPr>
            <sz val="10"/>
            <color indexed="81"/>
            <rFont val="Calibri"/>
          </rPr>
          <t xml:space="preserve">
</t>
        </r>
      </text>
    </comment>
    <comment ref="Q97" authorId="0" shapeId="0" xr:uid="{00000000-0006-0000-0A00-000018000000}">
      <text>
        <r>
          <rPr>
            <b/>
            <sz val="10"/>
            <color indexed="81"/>
            <rFont val="Calibri"/>
          </rPr>
          <t>por cada kilowatt-hora adicional a los anteriores.</t>
        </r>
      </text>
    </comment>
    <comment ref="Y97" authorId="0" shapeId="0" xr:uid="{00000000-0006-0000-0A00-000019000000}">
      <text>
        <r>
          <rPr>
            <b/>
            <sz val="10"/>
            <color indexed="81"/>
            <rFont val="Calibri"/>
          </rPr>
          <t xml:space="preserve"> 
por cada uno de los primeros 75 (setenta y cinco)kilowatts-hora.</t>
        </r>
        <r>
          <rPr>
            <sz val="10"/>
            <color indexed="81"/>
            <rFont val="Calibri"/>
          </rPr>
          <t xml:space="preserve">
</t>
        </r>
      </text>
    </comment>
    <comment ref="AA97" authorId="0" shapeId="0" xr:uid="{00000000-0006-0000-0A00-00001A000000}">
      <text>
        <r>
          <rPr>
            <b/>
            <sz val="10"/>
            <color indexed="81"/>
            <rFont val="Calibri"/>
          </rPr>
          <t>por cada kilowatt-hora adicional a los anteriores.</t>
        </r>
      </text>
    </comment>
    <comment ref="AI97" authorId="0" shapeId="0" xr:uid="{00000000-0006-0000-0A00-00001B000000}">
      <text>
        <r>
          <rPr>
            <b/>
            <sz val="10"/>
            <color indexed="81"/>
            <rFont val="Calibri"/>
          </rPr>
          <t xml:space="preserve"> 
por cada uno de los primeros 75 (setenta y cinco)kilowatts-hora.</t>
        </r>
        <r>
          <rPr>
            <sz val="10"/>
            <color indexed="81"/>
            <rFont val="Calibri"/>
          </rPr>
          <t xml:space="preserve">
</t>
        </r>
      </text>
    </comment>
    <comment ref="AK97" authorId="0" shapeId="0" xr:uid="{00000000-0006-0000-0A00-00001C000000}">
      <text>
        <r>
          <rPr>
            <b/>
            <sz val="10"/>
            <color indexed="81"/>
            <rFont val="Calibri"/>
          </rPr>
          <t>por cada kilowatt-hora adicional a los anteriores.</t>
        </r>
      </text>
    </comment>
    <comment ref="E121" authorId="0" shapeId="0" xr:uid="{00000000-0006-0000-0A00-00001D000000}">
      <text>
        <r>
          <rPr>
            <b/>
            <sz val="10"/>
            <color indexed="81"/>
            <rFont val="Calibri"/>
          </rPr>
          <t xml:space="preserve"> 
por cada uno de los primeros 75 (setenta y cinco)kilowatts-hora.</t>
        </r>
        <r>
          <rPr>
            <sz val="10"/>
            <color indexed="81"/>
            <rFont val="Calibri"/>
          </rPr>
          <t xml:space="preserve">
</t>
        </r>
      </text>
    </comment>
    <comment ref="G121" authorId="0" shapeId="0" xr:uid="{00000000-0006-0000-0A00-00001E000000}">
      <text>
        <r>
          <rPr>
            <b/>
            <sz val="10"/>
            <color indexed="81"/>
            <rFont val="Calibri"/>
          </rPr>
          <t>por cada kilowatt-hora adicional a los anteriores.</t>
        </r>
      </text>
    </comment>
    <comment ref="O121" authorId="0" shapeId="0" xr:uid="{00000000-0006-0000-0A00-00001F000000}">
      <text>
        <r>
          <rPr>
            <b/>
            <sz val="10"/>
            <color indexed="81"/>
            <rFont val="Calibri"/>
          </rPr>
          <t xml:space="preserve"> 
por cada uno de los primeros 75 (setenta y cinco)kilowatts-hora.</t>
        </r>
        <r>
          <rPr>
            <sz val="10"/>
            <color indexed="81"/>
            <rFont val="Calibri"/>
          </rPr>
          <t xml:space="preserve">
</t>
        </r>
      </text>
    </comment>
    <comment ref="Q121" authorId="0" shapeId="0" xr:uid="{00000000-0006-0000-0A00-000020000000}">
      <text>
        <r>
          <rPr>
            <b/>
            <sz val="10"/>
            <color indexed="81"/>
            <rFont val="Calibri"/>
          </rPr>
          <t>por cada kilowatt-hora adicional a los anteriores.</t>
        </r>
      </text>
    </comment>
    <comment ref="Y121" authorId="0" shapeId="0" xr:uid="{00000000-0006-0000-0A00-000021000000}">
      <text>
        <r>
          <rPr>
            <b/>
            <sz val="10"/>
            <color indexed="81"/>
            <rFont val="Calibri"/>
          </rPr>
          <t xml:space="preserve"> 
por cada uno de los primeros 75 (setenta y cinco)kilowatts-hora.</t>
        </r>
        <r>
          <rPr>
            <sz val="10"/>
            <color indexed="81"/>
            <rFont val="Calibri"/>
          </rPr>
          <t xml:space="preserve">
</t>
        </r>
      </text>
    </comment>
    <comment ref="AA121" authorId="0" shapeId="0" xr:uid="{00000000-0006-0000-0A00-000022000000}">
      <text>
        <r>
          <rPr>
            <b/>
            <sz val="10"/>
            <color indexed="81"/>
            <rFont val="Calibri"/>
          </rPr>
          <t>por cada kilowatt-hora adicional a los anteriores.</t>
        </r>
      </text>
    </comment>
    <comment ref="AI121" authorId="0" shapeId="0" xr:uid="{00000000-0006-0000-0A00-000023000000}">
      <text>
        <r>
          <rPr>
            <b/>
            <sz val="10"/>
            <color indexed="81"/>
            <rFont val="Calibri"/>
          </rPr>
          <t xml:space="preserve"> 
por cada uno de los primeros 75 (setenta y cinco)kilowatts-hora.</t>
        </r>
        <r>
          <rPr>
            <sz val="10"/>
            <color indexed="81"/>
            <rFont val="Calibri"/>
          </rPr>
          <t xml:space="preserve">
</t>
        </r>
      </text>
    </comment>
    <comment ref="AK121" authorId="0" shapeId="0" xr:uid="{00000000-0006-0000-0A00-000024000000}">
      <text>
        <r>
          <rPr>
            <b/>
            <sz val="10"/>
            <color indexed="81"/>
            <rFont val="Calibri"/>
          </rPr>
          <t>por cada kilowatt-hora adicional a los anteriores.</t>
        </r>
      </text>
    </comment>
    <comment ref="E146" authorId="0" shapeId="0" xr:uid="{00000000-0006-0000-0A00-000025000000}">
      <text>
        <r>
          <rPr>
            <b/>
            <sz val="10"/>
            <color indexed="81"/>
            <rFont val="Calibri"/>
          </rPr>
          <t xml:space="preserve"> 
por cada uno de los primeros 75 (setenta y cinco)kilowatts-hora.</t>
        </r>
        <r>
          <rPr>
            <sz val="10"/>
            <color indexed="81"/>
            <rFont val="Calibri"/>
          </rPr>
          <t xml:space="preserve">
</t>
        </r>
      </text>
    </comment>
    <comment ref="G146" authorId="0" shapeId="0" xr:uid="{00000000-0006-0000-0A00-000026000000}">
      <text>
        <r>
          <rPr>
            <b/>
            <sz val="10"/>
            <color indexed="81"/>
            <rFont val="Calibri"/>
          </rPr>
          <t>por cada kilowatt-hora adicional a los anteriores.</t>
        </r>
      </text>
    </comment>
    <comment ref="O146" authorId="0" shapeId="0" xr:uid="{00000000-0006-0000-0A00-000027000000}">
      <text>
        <r>
          <rPr>
            <b/>
            <sz val="10"/>
            <color indexed="81"/>
            <rFont val="Calibri"/>
          </rPr>
          <t xml:space="preserve"> 
por cada uno de los primeros 75 (setenta y cinco)kilowatts-hora.</t>
        </r>
        <r>
          <rPr>
            <sz val="10"/>
            <color indexed="81"/>
            <rFont val="Calibri"/>
          </rPr>
          <t xml:space="preserve">
</t>
        </r>
      </text>
    </comment>
    <comment ref="Q146" authorId="0" shapeId="0" xr:uid="{00000000-0006-0000-0A00-000028000000}">
      <text>
        <r>
          <rPr>
            <b/>
            <sz val="10"/>
            <color indexed="81"/>
            <rFont val="Calibri"/>
          </rPr>
          <t>por cada kilowatt-hora adicional a los anteriores.</t>
        </r>
      </text>
    </comment>
    <comment ref="Y146" authorId="0" shapeId="0" xr:uid="{00000000-0006-0000-0A00-000029000000}">
      <text>
        <r>
          <rPr>
            <b/>
            <sz val="10"/>
            <color indexed="81"/>
            <rFont val="Calibri"/>
          </rPr>
          <t xml:space="preserve"> 
por cada uno de los primeros 75 (setenta y cinco)kilowatts-hora.</t>
        </r>
        <r>
          <rPr>
            <sz val="10"/>
            <color indexed="81"/>
            <rFont val="Calibri"/>
          </rPr>
          <t xml:space="preserve">
</t>
        </r>
      </text>
    </comment>
    <comment ref="AA146" authorId="0" shapeId="0" xr:uid="{00000000-0006-0000-0A00-00002A000000}">
      <text>
        <r>
          <rPr>
            <b/>
            <sz val="10"/>
            <color indexed="81"/>
            <rFont val="Calibri"/>
          </rPr>
          <t>por cada kilowatt-hora adicional a los anteriores.</t>
        </r>
      </text>
    </comment>
    <comment ref="AI146" authorId="0" shapeId="0" xr:uid="{00000000-0006-0000-0A00-00002B000000}">
      <text>
        <r>
          <rPr>
            <b/>
            <sz val="10"/>
            <color indexed="81"/>
            <rFont val="Calibri"/>
          </rPr>
          <t xml:space="preserve"> 
por cada uno de los primeros 75 (setenta y cinco)kilowatts-hora.</t>
        </r>
        <r>
          <rPr>
            <sz val="10"/>
            <color indexed="81"/>
            <rFont val="Calibri"/>
          </rPr>
          <t xml:space="preserve">
</t>
        </r>
      </text>
    </comment>
    <comment ref="AK146" authorId="0" shapeId="0" xr:uid="{00000000-0006-0000-0A00-00002C000000}">
      <text>
        <r>
          <rPr>
            <b/>
            <sz val="10"/>
            <color indexed="81"/>
            <rFont val="Calibri"/>
          </rPr>
          <t>por cada kilowatt-hora adicional a los anteriores.</t>
        </r>
      </text>
    </comment>
  </commentList>
</comments>
</file>

<file path=xl/sharedStrings.xml><?xml version="1.0" encoding="utf-8"?>
<sst xmlns="http://schemas.openxmlformats.org/spreadsheetml/2006/main" count="6287" uniqueCount="233">
  <si>
    <t>REGIME TARIFARIO</t>
  </si>
  <si>
    <t>BIMENSUAL</t>
  </si>
  <si>
    <t>ESTADO</t>
  </si>
  <si>
    <t>DATOS DE ENTRADA</t>
  </si>
  <si>
    <t>MUNICIPIO</t>
  </si>
  <si>
    <t>PERIODO</t>
  </si>
  <si>
    <t>KWH</t>
  </si>
  <si>
    <t>IMPORTE</t>
  </si>
  <si>
    <t>DIAS</t>
  </si>
  <si>
    <t>TARIFA</t>
  </si>
  <si>
    <t>1D</t>
  </si>
  <si>
    <t>Base de Datos de Municipios</t>
  </si>
  <si>
    <t>INICIO DE VERANO</t>
  </si>
  <si>
    <t>ABRIL - SEPTIEMBRE</t>
  </si>
  <si>
    <t>MES DE INTERES</t>
  </si>
  <si>
    <t>OCTUBRE</t>
  </si>
  <si>
    <t>Periodo de Evaluacion (bimensual o mensual)</t>
  </si>
  <si>
    <t>Estos datos sirven para estimar la tarifa a aplicar</t>
  </si>
  <si>
    <t>LECTURA ACTUAL</t>
  </si>
  <si>
    <t>LECTURA ANTERIOR</t>
  </si>
  <si>
    <t>PERIODO DE CONSUMO</t>
  </si>
  <si>
    <t>Este dato hara que haga el acumlado del medidor por los ultimos 2 años</t>
  </si>
  <si>
    <t>FECHA LIMITE DE PAGO</t>
  </si>
  <si>
    <t xml:space="preserve">Aquí siempre se debe pedir el ultimo periodo facturado, para actualizar </t>
  </si>
  <si>
    <t>Fecha de Corte</t>
  </si>
  <si>
    <t>Dias Restantes</t>
  </si>
  <si>
    <t>dias</t>
  </si>
  <si>
    <t xml:space="preserve">Estimacion Tendencial </t>
  </si>
  <si>
    <t>REGISTRO DE LECTURAS DE MEDIDOR Y ANALISIS DE CONSUMO REAL CON PROYECCIONES</t>
  </si>
  <si>
    <t>KWH Objetivo</t>
  </si>
  <si>
    <t>KWH/dia Real Esperado</t>
  </si>
  <si>
    <t>Consumo Objetivo Restante</t>
  </si>
  <si>
    <t>KWH Total Proyectado</t>
  </si>
  <si>
    <t>Consumo Diario Objetivo Restante</t>
  </si>
  <si>
    <t>Consumo Diario Promedio Final Esperado</t>
  </si>
  <si>
    <t>Referencia de Calculo</t>
  </si>
  <si>
    <t>Fecha</t>
  </si>
  <si>
    <t>Hora</t>
  </si>
  <si>
    <t>Fecha y Hora</t>
  </si>
  <si>
    <t>Dia</t>
  </si>
  <si>
    <t>Lectura (KWH)</t>
  </si>
  <si>
    <t>Horas Transcurridas</t>
  </si>
  <si>
    <t>Horas Totales</t>
  </si>
  <si>
    <t>Dias Transcurridos</t>
  </si>
  <si>
    <t>Dias Totales</t>
  </si>
  <si>
    <t>Consumo (KWH)</t>
  </si>
  <si>
    <t>Consumo Acum (KWH)</t>
  </si>
  <si>
    <t>Consumo Real KWH/dia</t>
  </si>
  <si>
    <t>Promedio Global KWH/dia</t>
  </si>
  <si>
    <t>Proyección</t>
  </si>
  <si>
    <t>Comentarios</t>
  </si>
  <si>
    <t>Consumo Diurno - Lavando</t>
  </si>
  <si>
    <t>Consumo Nocturno - 3 Climas</t>
  </si>
  <si>
    <t>Consumo Diurno</t>
  </si>
  <si>
    <t>Consumo Nocturno - Funciono Solo EL Clima Cuarto Principal</t>
  </si>
  <si>
    <t xml:space="preserve">Consumo Diurno </t>
  </si>
  <si>
    <t>Salida a Casa de Papas de Karla</t>
  </si>
  <si>
    <t>Llegada a la Casa</t>
  </si>
  <si>
    <t>Salida al Bautizo</t>
  </si>
  <si>
    <t>Llegada del Bautizo</t>
  </si>
  <si>
    <t>Salida de Paseo</t>
  </si>
  <si>
    <t>Consumo de clima y pruebas</t>
  </si>
  <si>
    <t>Solo clima del estar prendido</t>
  </si>
  <si>
    <t>Consumo Normal Nocturno luego de mantenimientos</t>
  </si>
  <si>
    <t>Antes del Cambio de Climas Inverter</t>
  </si>
  <si>
    <t>CONSUMO LIMITE</t>
  </si>
  <si>
    <t>CONSUMO PROMEDIO HISTORICO</t>
  </si>
  <si>
    <t>CONSUMO PROMEDIO DEL PERIODO</t>
  </si>
  <si>
    <t>BAJO CONSUMO</t>
  </si>
  <si>
    <t>COSTO DEL CONSUMO</t>
  </si>
  <si>
    <t>COSTO CON TARIFA DAC</t>
  </si>
  <si>
    <t>COSTO DE TARIFA</t>
  </si>
  <si>
    <t>COSTO</t>
  </si>
  <si>
    <t>BASICO</t>
  </si>
  <si>
    <t>INTERMEDIO</t>
  </si>
  <si>
    <t>INTERMEDIO ALTO</t>
  </si>
  <si>
    <t>EXCEDENTE</t>
  </si>
  <si>
    <t>TARIFA DAC</t>
  </si>
  <si>
    <t>DETERMINACION DE LA TARIFA DESEADA EN FUNCION A LOS 6 ULTIMOS RECIBOS DE PAGO (UN AÑO)</t>
  </si>
  <si>
    <t>Rebibos bimensuales</t>
  </si>
  <si>
    <r>
      <t>Número de servicio: </t>
    </r>
    <r>
      <rPr>
        <sz val="11"/>
        <color rgb="FF333333"/>
        <rFont val="Arial"/>
      </rPr>
      <t>749100902924 </t>
    </r>
  </si>
  <si>
    <r>
      <t>Nombre: </t>
    </r>
    <r>
      <rPr>
        <sz val="11"/>
        <color rgb="FF333333"/>
        <rFont val="Arial"/>
      </rPr>
      <t>MALIBRAN KESS KARLA IVETTE </t>
    </r>
  </si>
  <si>
    <t>INFORMACION DEL RECIBO CFE</t>
  </si>
  <si>
    <t>RESTRICCIONES Y CONDICIONES CFE</t>
  </si>
  <si>
    <t>Fecha Pago</t>
  </si>
  <si>
    <t>Monto</t>
  </si>
  <si>
    <t>Dias</t>
  </si>
  <si>
    <t>KWH/dia</t>
  </si>
  <si>
    <t>Promedio KWH</t>
  </si>
  <si>
    <t>Consumo Annual</t>
  </si>
  <si>
    <t>ESTIMACION</t>
  </si>
  <si>
    <t>20/ene/2016</t>
  </si>
  <si>
    <t>13/ene/2015</t>
  </si>
  <si>
    <t>19/ene/2014</t>
  </si>
  <si>
    <t>TARIFAS CFE</t>
  </si>
  <si>
    <t xml:space="preserve">La hoja de Mediciones puede ser una matriz de datos que se vaya llenando conforme al mes en curso. </t>
  </si>
  <si>
    <t>Se debe acotar el periodo de evaluacion para que se selecciones el numero de filas que tendra la submatriz y con ellos hacer los calculos correspondientes</t>
  </si>
  <si>
    <t>Hay que definir las fechas de corte de los servicios de luz</t>
  </si>
  <si>
    <t>La matriz principal puede ser acumulativa y puede contener los datos de fecha (en todos sus formatos) y lectura del registro</t>
  </si>
  <si>
    <t xml:space="preserve">Elegido el periodo de evaluacion se puede realizar una matriz de resultados que arrojen datos acerca de los consumos de ese periodo para proyeccion </t>
  </si>
  <si>
    <t xml:space="preserve">Se puede colocar un comparativo entre lo que se puede pagar entre DAC y con subsidio una vez proyectado par que el usuario vea la gran diferencia de ahorro que tiene </t>
  </si>
  <si>
    <t>26-09-2016</t>
  </si>
  <si>
    <t>INTRODUZCA LOS DATOS DE FACTURACION ANTERIORES (11 PERIODOS) - PERIODO, KWH, IMPORTE</t>
  </si>
  <si>
    <t>INTRODUZCA LOS DATOS DEL ULTIMO PERIODO DE FACTURACION - PERIODO, KWH, IMPORTE</t>
  </si>
  <si>
    <t>INTRODUZCA LA TARIFA DE SU LOCACION</t>
  </si>
  <si>
    <t>VERIFICAR EL MES ACTUAL (DATOS  DE FECHA DEL TELEFONO) - SINO CORREGIR</t>
  </si>
  <si>
    <t xml:space="preserve">INTRODUZCA EL PERIODO DE VERANO DE SU LOCACIÓN </t>
  </si>
  <si>
    <t xml:space="preserve">Estos datos puedes representar el primer estimado en el consumo basado en el historial </t>
  </si>
  <si>
    <t>Se crea una Matriz para los datos de entrada</t>
  </si>
  <si>
    <t xml:space="preserve">se asume una fecha de corte </t>
  </si>
  <si>
    <t>Los datos de entrada son los limites inferiores y superiores del rango</t>
  </si>
  <si>
    <t xml:space="preserve">Me gusta la organización de la app de tripcase </t>
  </si>
  <si>
    <t>BUSCADOR DE TARIFAS</t>
  </si>
  <si>
    <t>LISTAS</t>
  </si>
  <si>
    <t>VERANO</t>
  </si>
  <si>
    <t>MES</t>
  </si>
  <si>
    <t>ENTRADA</t>
  </si>
  <si>
    <t>TEMPORADA DE VERANO</t>
  </si>
  <si>
    <t>MARZO - AGOSTO</t>
  </si>
  <si>
    <t>FEBRERO - JULIO</t>
  </si>
  <si>
    <t>TARIFA 1A</t>
  </si>
  <si>
    <t>ENERO</t>
  </si>
  <si>
    <t>TIPO DE TARIFA</t>
  </si>
  <si>
    <t>TARIFA 1C</t>
  </si>
  <si>
    <t>TARIFA 1B</t>
  </si>
  <si>
    <t>FEBRERO</t>
  </si>
  <si>
    <t xml:space="preserve">MES DE INTERES </t>
  </si>
  <si>
    <t xml:space="preserve">ABRIL </t>
  </si>
  <si>
    <t>MARZO</t>
  </si>
  <si>
    <t>MAYO - OCTUBRE</t>
  </si>
  <si>
    <t>TARIFA 1D</t>
  </si>
  <si>
    <t>SALIDA</t>
  </si>
  <si>
    <t>TARIFA 1E</t>
  </si>
  <si>
    <t>MAYO</t>
  </si>
  <si>
    <t>Precio ($)</t>
  </si>
  <si>
    <t>KWh</t>
  </si>
  <si>
    <t>Consumo Basico</t>
  </si>
  <si>
    <t>TARIFA 1F</t>
  </si>
  <si>
    <t>JUNIO</t>
  </si>
  <si>
    <t>Consumo Intermedio</t>
  </si>
  <si>
    <t>JULIO</t>
  </si>
  <si>
    <t>Consumo Intermedio Alto</t>
  </si>
  <si>
    <t>AGOSTO</t>
  </si>
  <si>
    <t>Consumo Excedente</t>
  </si>
  <si>
    <t>SEPTIEMBRE</t>
  </si>
  <si>
    <t>Temporada</t>
  </si>
  <si>
    <t>NOVIEMBRE</t>
  </si>
  <si>
    <t>DICIEMBRE</t>
  </si>
  <si>
    <t>MES DE INICIO DE TEMPORADA DE VERANO</t>
  </si>
  <si>
    <t>Consumo Basico ($)</t>
  </si>
  <si>
    <t>Consumo Basico (KWH)</t>
  </si>
  <si>
    <t>Consumo Intermedio ($)</t>
  </si>
  <si>
    <t>Consumo Intermedio (KWH)</t>
  </si>
  <si>
    <t>Consumo Intermedio Alto ($)</t>
  </si>
  <si>
    <t>Consumo Intermedio Alto (KWH)</t>
  </si>
  <si>
    <t>Consumo Excedente ($)</t>
  </si>
  <si>
    <t>-</t>
  </si>
  <si>
    <t>Fuera de Verano</t>
  </si>
  <si>
    <t>Verano</t>
  </si>
  <si>
    <t xml:space="preserve">TARIFA 1B </t>
  </si>
  <si>
    <t>TARIFA DAC - ALTO CONSUMO</t>
  </si>
  <si>
    <t>Baja California</t>
  </si>
  <si>
    <t>Baja California Sur</t>
  </si>
  <si>
    <t>Region Central</t>
  </si>
  <si>
    <t>Noreste</t>
  </si>
  <si>
    <t>Norte y Noreste</t>
  </si>
  <si>
    <t>Sur y Peninsular</t>
  </si>
  <si>
    <t>$/mes</t>
  </si>
  <si>
    <t>No - Verano</t>
  </si>
  <si>
    <t>Tarifa Unica</t>
  </si>
  <si>
    <t>4.- Límite de alto consumo</t>
  </si>
  <si>
    <t>El límite de alto consumo se define para cada localidad en función de la tarifa en la que se encuentre clasificada:</t>
  </si>
  <si>
    <t>Tarifa 1:</t>
  </si>
  <si>
    <t>kWh/mes.</t>
  </si>
  <si>
    <t>Tarifa 1A:</t>
  </si>
  <si>
    <t>Tarifa 1B:</t>
  </si>
  <si>
    <t>Tarifa 1C:</t>
  </si>
  <si>
    <t>Tarifa 1D:</t>
  </si>
  <si>
    <t>Tarifa 1E:</t>
  </si>
  <si>
    <t>Tarifa 1F:</t>
  </si>
  <si>
    <t>etapas de verano</t>
  </si>
  <si>
    <t>TARIFA 1</t>
  </si>
  <si>
    <t>EN QUE MES COMIENZA EL VERANO EN TU LOCALIDAD</t>
  </si>
  <si>
    <t>FEBRERO a JULIO</t>
  </si>
  <si>
    <t>MARZO A AGOSTO</t>
  </si>
  <si>
    <t>ABRIL A SEPTIEMBRE</t>
  </si>
  <si>
    <t>MAYO A OCTUBRE</t>
  </si>
  <si>
    <t>75 KWH</t>
  </si>
  <si>
    <t>Siguientes 100 KWH</t>
  </si>
  <si>
    <t>100 KWH</t>
  </si>
  <si>
    <t>50 KWH</t>
  </si>
  <si>
    <t>TARIFA 1B - 28 C</t>
  </si>
  <si>
    <t>125 KWH</t>
  </si>
  <si>
    <t>150 KWH</t>
  </si>
  <si>
    <t>175 KWH</t>
  </si>
  <si>
    <t>225 KWH</t>
  </si>
  <si>
    <t>200 KWH</t>
  </si>
  <si>
    <t>300 KWH</t>
  </si>
  <si>
    <t>450 KWH</t>
  </si>
  <si>
    <t>900 KWH</t>
  </si>
  <si>
    <t>1300 KWH</t>
  </si>
  <si>
    <t>TARIFA DAF - Alto Consumo</t>
  </si>
  <si>
    <t>Region Noreste</t>
  </si>
  <si>
    <t>Region Norte y Noreste</t>
  </si>
  <si>
    <t>Region Sur y Peninsular</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</si>
  <si>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Estos servicios sólo se suministrarán en baja tensión y no deberá aplicárseles ninguna otra tarifa de uso general.</t>
  </si>
  <si>
    <t>Cargos por energía consumida</t>
  </si>
  <si>
    <t>Consumo básico</t>
  </si>
  <si>
    <t>por cada uno de los primeros 75 (setenta y cinco) kilowatts-hora.</t>
  </si>
  <si>
    <t>Consumo intermedio</t>
  </si>
  <si>
    <t>por cada uno de los siguientes 65 (sesenta y cinco) kilowatts-hora.</t>
  </si>
  <si>
    <t>Consumo excedente</t>
  </si>
  <si>
    <t>por cada kilowatt-hora adicional a los anteriores.</t>
  </si>
  <si>
    <r>
      <t>3. Mínimo mensual</t>
    </r>
    <r>
      <rPr>
        <sz val="11"/>
        <color rgb="FF333333"/>
        <rFont val="Arial"/>
      </rPr>
      <t> El equivalente a 25 (veinticinco) kilowatts-hora.</t>
    </r>
  </si>
  <si>
    <t>TARIFA 1A - 25 C</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</si>
  <si>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25 grados centígrados como mínimo. Estos servicios sólo se suministrarán en baja tensión y no deberá aplicárseles ninguna otra tarifa de uso general.
Se considerará que una localidad alcanza la temperatura media mínima en verano de 25 grados centígrados, cuando alcance el límite indicado durante tres ó más años de los últimos cinco de que se disponga de la información correspondiente. Se considerará que durante un año alcanzó el límite indicado cuando registre la temperatura media mensual durante dos meses consecutivos ó más, según los reportes elaborados por la Secretaría de Medio Ambiente y Recursos Naturales.</t>
  </si>
  <si>
    <t>2.- Cuotas aplicables mensualmente</t>
  </si>
  <si>
    <t>Se aplicarán los siguientes cargos por la energía consumida en función de la temporada del año:</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</si>
  <si>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28 grados centígrados como mínimo. Estos servicios sólo se suministrarán en baja tensión y no deberá aplicárseles ninguna otra tarifa de uso general.
Se considerará que una localidad alcanza la temperatura media mínima en verano de 28 grados centígrados, cuando alcance el límite indicado durante tres ó más años de los últimos cinco de que se disponga de la información correspondiente. Se considerará que durante un año alcanzó el límite indicado cuando registre la temperatura media mensual durante dos meses consecutivos ó más, según los reportes elaborados por la Secretaría de Medio Ambiente y Recursos Naturales.</t>
  </si>
  <si>
    <t>TARIFA 1C - 30 C</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</si>
  <si>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30 grados centígrados como mínimo. Estos servicios sólo se suministrarán en baja tensión y no deberá aplicárseles ninguna otra tarifa de uso general.
Se considerará que una localidad alcanza la temperatura media mínima en verano de 30 grados centígrados, cuando alcance el límite indicado durante tres ó más años de los últimos cinco de que se disponga de la información correspondiente. Se considerará que durante un año alcanzó el límite indicado cuando registre la temperatura media mensual durante dos meses consecutivos ó más, según los reportes elaborados por la Secretaría de Medio Ambiente y Recursos Naturales.</t>
  </si>
  <si>
    <t>TARIFA 1D - 31 C</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</si>
  <si>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31 grados centígrados como mínimo. Estos servicios sólo se suministrarán en baja tensión y no deberá aplicárseles ninguna otra tarifa de uso general.
Se considerará que una localidad alcanza la temperatura media mínima en verano de 31 grados centígrados, cuando alcance el límite indicado durante tres ó más años de los últimos cinco de que se disponga de la información correspondiente. Se considerará que durante un año alcanzó el límite indicado cuando registre la temperatura media mensual durante dos meses consecutivos ó más, según los reportes elaborados por la Secretaría de Medio Ambiente y Recursos Naturales.</t>
  </si>
  <si>
    <t>TARIFA 1E - 32 C</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</si>
  <si>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32 grados centígrados como mínimo. Estos servicios sólo se suministrarán en baja tensión y no deberá aplicárseles ninguna otra tarifa de uso general.
Se considerará que una localidad alcanza la temperatura media mínima en verano de 32 grados centígrados, cuando alcance el límite indicado durante tres ó más años de los últimos cinco de que se disponga de la información correspondiente. Se considerará que durante un año alcanzó el límite indicado cuando registre la temperatura media mensual durante dos meses consecutivos ó más, según los reportes elaborados por la Secretaría de Medio Ambiente y Recursos Naturales.</t>
  </si>
  <si>
    <t>Cuando el consumo mensual promedio registrado en los últimos 12 meses sea superior a 2,500 kWh/mes, se reclasificará el servicio en la Tarifa Doméstica de Alto Consumo (DAC) que le corresponda, de acuerdo a tu localidad</t>
  </si>
  <si>
    <t>TARIFA 1F - 33 C</t>
  </si>
  <si>
    <t>Esta tarifa se aplicará a todos los servicios que destinen la energía para uso exclusivamente doméstico, para cargas que no sean consideradas de alto consumo de acuerdo a lo establecido en la Tarifa DAC, conectadas individualmente a cada residencia, apartamento, apartamento en condominio o vivienda, en localidades cuya temperatura media mensual en verano sea de 33 grados centígrados como mínimo. Estos servicios sólo se suministrarán en baja tensión y no deberá aplicárseles ninguna otra tarifa de uso general.
Se considerará que una localidad alcanza la temperatura media mínima en verano de 33 grados centígrados, cuando alcance el límite indicado durante tres o más años de los últimos cinco de que se disponga de la información correspondiente. Se considerará que durante un año alcanzó el límite indicado cuando registre la temperatura media mensual durante dos meses consecutivos o más, según los reportes elaborados por la Secretaría de Medio Ambiente y Recursos Naturales.</t>
  </si>
  <si>
    <t>Se considera que un servicio es de alto consumo cuando registra un consumo mensual promedio superior al límite de alto consumo definido para su localidad.</t>
  </si>
  <si>
    <t>3.- Consumo mensual promedio</t>
  </si>
  <si>
    <t>Aqui estan las normas para el calculo del DAF</t>
  </si>
  <si>
    <t>El consumo mensual promedio registrado por el usuario se determinará con el promedio móvil del consumo durante los últimos 12 meses.</t>
  </si>
  <si>
    <t>http://www.cfe.gob.mx/casa/Conocetutarifa/Paginas/Disposiciones-complementarias.aspx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</si>
</sst>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_(* #,##0.00_);_(* \(#,##0.00\);_(* &quot;-&quot;??_);_(@_)"/>
    <numFmt numFmtId="166" formatCode="0.0"/>
    <numFmt numFmtId="167" formatCode="&quot;$&quot;#,##0.000_);[Red]\(&quot;$&quot;#,##0.000\)"/>
    <numFmt numFmtId="168" formatCode="_(* #,##0_);_(* \(#,##0\);_(* &quot;-&quot;??_);_(@_)"/>
  </numFmts>
  <fonts count="17">
    <font>
      <sz val="12"/>
      <color theme="1"/>
      <name val="Calibri"/>
      <family val="2"/>
      <scheme val="minor"/>
    </font>
    <font>
      <sz val="11"/>
      <color rgb="FF333333"/>
      <name val="Arial"/>
    </font>
    <font>
      <b/>
      <sz val="11"/>
      <color rgb="FF333333"/>
      <name val="Arial"/>
    </font>
    <font>
      <u/>
      <sz val="12"/>
      <color theme="11"/>
      <name val="Calibri"/>
      <family val="2"/>
      <scheme val="minor"/>
    </font>
    <font>
      <u/>
      <sz val="12"/>
      <color theme="10"/>
      <name val="Calibri"/>
      <family val="2"/>
      <scheme val="minor"/>
    </font>
    <font>
      <sz val="10"/>
      <color indexed="81"/>
      <name val="Calibri"/>
    </font>
    <font>
      <b/>
      <sz val="10"/>
      <color indexed="81"/>
      <name val="Calibri"/>
    </font>
    <font>
      <sz val="11"/>
      <color theme="1"/>
      <name val="Arial"/>
    </font>
    <font>
      <b/>
      <sz val="12"/>
      <color rgb="FF333333"/>
      <name val="Arial"/>
    </font>
    <font>
      <sz val="8"/>
      <name val="Calibri"/>
      <family val="2"/>
      <scheme val="minor"/>
    </font>
    <font>
      <sz val="12"/>
      <color rgb="FFFF0000"/>
      <name val="Calibri"/>
      <family val="2"/>
      <scheme val="minor"/>
    </font>
    <font>
      <b/>
      <sz val="12"/>
      <color theme="1"/>
      <name val="Calibri"/>
      <family val="2"/>
      <scheme val="minor"/>
    </font>
    <font>
      <sz val="12"/>
      <color theme="1"/>
      <name val="Calibri"/>
      <family val="2"/>
      <scheme val="minor"/>
    </font>
    <font>
      <sz val="12"/>
      <name val="Calibri"/>
      <family val="2"/>
      <scheme val="minor"/>
    </font>
    <font>
      <sz val="11"/>
      <color rgb="FF333333"/>
      <name val="Arial"/>
      <family val="2"/>
    </font>
    <font>
      <sz val="10"/>
      <color rgb="FFFF0000"/>
      <name val="Calibri"/>
      <family val="2"/>
      <scheme val="minor"/>
    </font>
    <font>
      <b/>
      <sz val="12"/>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5" fontId="12" fillId="0" borderId="0" applyFont="0" applyFill="0" applyBorder="0" applyAlignment="0" applyProtection="0"/>
  </cellStyleXfs>
  <cellXfs count="102">
    <xf numFmtId="0" fontId="0" fillId="0" borderId="0" xfId="0"/>
    <xf numFmtId="15" fontId="0" fillId="0" borderId="0" xfId="0" applyNumberFormat="1"/>
    <xf numFmtId="164" fontId="0" fillId="0" borderId="0" xfId="0" applyNumberFormat="1"/>
    <xf numFmtId="164" fontId="1" fillId="0" borderId="0" xfId="0" applyNumberFormat="1" applyFont="1"/>
    <xf numFmtId="0" fontId="1" fillId="0" borderId="0" xfId="0" applyFont="1" applyAlignment="1">
      <alignment horizontal="center"/>
    </xf>
    <xf numFmtId="2" fontId="0" fillId="0" borderId="0" xfId="0" applyNumberFormat="1" applyAlignment="1">
      <alignment horizontal="center"/>
    </xf>
    <xf numFmtId="2" fontId="0" fillId="0" borderId="0" xfId="0" applyNumberFormat="1"/>
    <xf numFmtId="166" fontId="0" fillId="0" borderId="0" xfId="0" applyNumberFormat="1"/>
    <xf numFmtId="0" fontId="0" fillId="2" borderId="0" xfId="0" applyFill="1"/>
    <xf numFmtId="20" fontId="0" fillId="0" borderId="0" xfId="0" applyNumberFormat="1"/>
    <xf numFmtId="0" fontId="0" fillId="0" borderId="0" xfId="0" applyAlignment="1">
      <alignment horizontal="center" wrapText="1"/>
    </xf>
    <xf numFmtId="22" fontId="0" fillId="0" borderId="0" xfId="0" applyNumberFormat="1"/>
    <xf numFmtId="166" fontId="0" fillId="0" borderId="0" xfId="0" applyNumberFormat="1" applyAlignment="1">
      <alignment horizontal="center"/>
    </xf>
    <xf numFmtId="166" fontId="0" fillId="0" borderId="0" xfId="0" applyNumberFormat="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15" fontId="0" fillId="2" borderId="0" xfId="0" applyNumberFormat="1" applyFill="1"/>
    <xf numFmtId="20" fontId="0" fillId="2" borderId="0" xfId="0" applyNumberFormat="1" applyFill="1"/>
    <xf numFmtId="22" fontId="0" fillId="2" borderId="0" xfId="0" applyNumberFormat="1" applyFill="1"/>
    <xf numFmtId="0" fontId="0" fillId="3" borderId="0" xfId="0" applyFill="1"/>
    <xf numFmtId="2" fontId="0" fillId="3" borderId="0" xfId="0" applyNumberFormat="1" applyFill="1"/>
    <xf numFmtId="0" fontId="0" fillId="0" borderId="1" xfId="0" applyBorder="1"/>
    <xf numFmtId="15" fontId="1" fillId="0" borderId="1" xfId="0" applyNumberFormat="1" applyFont="1" applyBorder="1"/>
    <xf numFmtId="164" fontId="1" fillId="0" borderId="1" xfId="0" applyNumberFormat="1" applyFont="1" applyBorder="1"/>
    <xf numFmtId="0" fontId="1" fillId="0" borderId="1" xfId="0" applyFont="1" applyBorder="1" applyAlignment="1">
      <alignment horizontal="center"/>
    </xf>
    <xf numFmtId="0" fontId="0" fillId="0" borderId="1" xfId="0" applyBorder="1" applyAlignment="1">
      <alignment vertical="center"/>
    </xf>
    <xf numFmtId="0" fontId="0" fillId="0" borderId="1" xfId="0" applyBorder="1"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7" fillId="0" borderId="0" xfId="0" applyFont="1"/>
    <xf numFmtId="164" fontId="7" fillId="0" borderId="0" xfId="0" applyNumberFormat="1" applyFont="1"/>
    <xf numFmtId="167" fontId="1" fillId="0" borderId="0" xfId="0" applyNumberFormat="1" applyFont="1"/>
    <xf numFmtId="0" fontId="0" fillId="0" borderId="0" xfId="0" applyAlignment="1"/>
    <xf numFmtId="167" fontId="1" fillId="0" borderId="0" xfId="0" applyNumberFormat="1" applyFont="1" applyAlignment="1">
      <alignment horizontal="center"/>
    </xf>
    <xf numFmtId="3" fontId="7" fillId="0" borderId="0" xfId="0" applyNumberFormat="1" applyFont="1"/>
    <xf numFmtId="0" fontId="4" fillId="0" borderId="0" xfId="5"/>
    <xf numFmtId="0" fontId="0" fillId="0" borderId="0" xfId="0" applyNumberFormat="1"/>
    <xf numFmtId="0" fontId="11" fillId="0" borderId="0" xfId="0" applyFont="1"/>
    <xf numFmtId="164" fontId="1" fillId="0" borderId="0" xfId="0" applyNumberFormat="1" applyFont="1" applyAlignment="1">
      <alignment horizontal="center"/>
    </xf>
    <xf numFmtId="0" fontId="0" fillId="4" borderId="1" xfId="0" applyFill="1" applyBorder="1" applyAlignment="1">
      <alignment horizontal="center"/>
    </xf>
    <xf numFmtId="0" fontId="0" fillId="0" borderId="1" xfId="0" applyBorder="1" applyAlignment="1">
      <alignment horizontal="left" vertical="center" wrapText="1"/>
    </xf>
    <xf numFmtId="0" fontId="0" fillId="5" borderId="1" xfId="0" applyFill="1" applyBorder="1"/>
    <xf numFmtId="15" fontId="0" fillId="0" borderId="0" xfId="0" applyNumberFormat="1" applyFill="1"/>
    <xf numFmtId="20" fontId="0" fillId="0" borderId="0" xfId="0" applyNumberFormat="1" applyFill="1"/>
    <xf numFmtId="22" fontId="0" fillId="0" borderId="0" xfId="0" applyNumberFormat="1" applyFill="1"/>
    <xf numFmtId="0" fontId="0" fillId="0" borderId="0" xfId="0" applyFill="1"/>
    <xf numFmtId="166" fontId="0" fillId="2" borderId="0" xfId="0" applyNumberFormat="1" applyFill="1" applyAlignment="1">
      <alignment horizontal="center"/>
    </xf>
    <xf numFmtId="166" fontId="0" fillId="2" borderId="0" xfId="0" applyNumberFormat="1" applyFill="1" applyAlignment="1">
      <alignment horizontal="right"/>
    </xf>
    <xf numFmtId="0" fontId="0" fillId="2" borderId="0" xfId="0" applyFill="1" applyAlignment="1">
      <alignment horizontal="center"/>
    </xf>
    <xf numFmtId="2" fontId="0" fillId="2" borderId="0" xfId="0" applyNumberFormat="1" applyFill="1" applyAlignment="1">
      <alignment horizontal="center"/>
    </xf>
    <xf numFmtId="166" fontId="0" fillId="2" borderId="0" xfId="0" applyNumberFormat="1" applyFill="1"/>
    <xf numFmtId="166" fontId="10" fillId="0" borderId="0" xfId="0" applyNumberFormat="1" applyFont="1" applyAlignment="1">
      <alignment horizontal="center"/>
    </xf>
    <xf numFmtId="165" fontId="1" fillId="0" borderId="0" xfId="6" applyFont="1" applyAlignment="1">
      <alignment horizontal="center"/>
    </xf>
    <xf numFmtId="165" fontId="0" fillId="0" borderId="0" xfId="0" applyNumberFormat="1"/>
    <xf numFmtId="168" fontId="1" fillId="0" borderId="0" xfId="6" applyNumberFormat="1" applyFont="1" applyAlignment="1">
      <alignment horizontal="right"/>
    </xf>
    <xf numFmtId="168" fontId="1" fillId="0" borderId="0" xfId="0" applyNumberFormat="1" applyFont="1" applyAlignment="1">
      <alignment horizontal="right"/>
    </xf>
    <xf numFmtId="1" fontId="1" fillId="0" borderId="0" xfId="0" applyNumberFormat="1" applyFont="1" applyAlignment="1">
      <alignment horizontal="right"/>
    </xf>
    <xf numFmtId="0" fontId="0" fillId="4" borderId="0" xfId="0" applyFill="1" applyBorder="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0" fontId="0" fillId="0" borderId="1" xfId="0" applyBorder="1" applyAlignment="1">
      <alignment horizontal="center" vertical="center" wrapText="1"/>
    </xf>
    <xf numFmtId="168" fontId="1" fillId="0" borderId="1" xfId="6" applyNumberFormat="1" applyFont="1" applyBorder="1" applyAlignment="1">
      <alignment horizontal="center"/>
    </xf>
    <xf numFmtId="0" fontId="0" fillId="0" borderId="0" xfId="0" applyBorder="1" applyAlignment="1"/>
    <xf numFmtId="0" fontId="15" fillId="0" borderId="0" xfId="0" applyFont="1"/>
    <xf numFmtId="0" fontId="10" fillId="0" borderId="0" xfId="0" applyFont="1"/>
    <xf numFmtId="0" fontId="0" fillId="2" borderId="1" xfId="0" applyFill="1" applyBorder="1" applyAlignment="1">
      <alignment horizontal="center" vertical="center"/>
    </xf>
    <xf numFmtId="15" fontId="1" fillId="6" borderId="1" xfId="0" applyNumberFormat="1" applyFont="1" applyFill="1" applyBorder="1"/>
    <xf numFmtId="0" fontId="1" fillId="6" borderId="1" xfId="0" applyFont="1" applyFill="1" applyBorder="1" applyAlignment="1">
      <alignment horizontal="center"/>
    </xf>
    <xf numFmtId="164" fontId="1" fillId="6" borderId="1" xfId="0" applyNumberFormat="1" applyFont="1" applyFill="1" applyBorder="1"/>
    <xf numFmtId="15" fontId="14" fillId="6" borderId="1" xfId="0" applyNumberFormat="1" applyFont="1" applyFill="1" applyBorder="1"/>
    <xf numFmtId="0" fontId="13" fillId="2" borderId="1" xfId="0" applyFont="1" applyFill="1" applyBorder="1"/>
    <xf numFmtId="0" fontId="0" fillId="6" borderId="1" xfId="0" applyFill="1" applyBorder="1" applyAlignment="1">
      <alignment horizontal="center"/>
    </xf>
    <xf numFmtId="0" fontId="13" fillId="2" borderId="0" xfId="0" applyFont="1" applyFill="1" applyBorder="1"/>
    <xf numFmtId="15" fontId="1" fillId="6" borderId="1" xfId="0" applyNumberFormat="1" applyFont="1" applyFill="1" applyBorder="1" applyAlignment="1">
      <alignment horizontal="center"/>
    </xf>
    <xf numFmtId="0" fontId="0" fillId="7" borderId="1" xfId="0" applyFill="1" applyBorder="1" applyAlignment="1">
      <alignment horizontal="center"/>
    </xf>
    <xf numFmtId="1" fontId="0" fillId="7" borderId="1" xfId="0" applyNumberFormat="1" applyFill="1" applyBorder="1" applyAlignment="1">
      <alignment horizontal="center"/>
    </xf>
    <xf numFmtId="0" fontId="16" fillId="2" borderId="1" xfId="0" applyFont="1" applyFill="1" applyBorder="1" applyAlignment="1">
      <alignment horizontal="center"/>
    </xf>
    <xf numFmtId="167" fontId="1" fillId="0" borderId="1" xfId="0" applyNumberFormat="1" applyFont="1" applyBorder="1" applyAlignment="1">
      <alignment horizontal="center"/>
    </xf>
    <xf numFmtId="0" fontId="10" fillId="2" borderId="1" xfId="0" applyFont="1" applyFill="1" applyBorder="1"/>
    <xf numFmtId="164" fontId="0" fillId="7" borderId="1" xfId="0" applyNumberFormat="1" applyFill="1" applyBorder="1"/>
    <xf numFmtId="164" fontId="10" fillId="7" borderId="1" xfId="0" applyNumberFormat="1" applyFont="1" applyFill="1" applyBorder="1"/>
    <xf numFmtId="1" fontId="0" fillId="0" borderId="1" xfId="0" applyNumberFormat="1" applyBorder="1" applyAlignment="1">
      <alignment horizontal="center"/>
    </xf>
    <xf numFmtId="0" fontId="0" fillId="8" borderId="1" xfId="0" applyFill="1" applyBorder="1" applyAlignment="1">
      <alignment horizontal="center"/>
    </xf>
    <xf numFmtId="0" fontId="0" fillId="9" borderId="0" xfId="0" applyFill="1" applyAlignment="1">
      <alignment horizontal="center"/>
    </xf>
    <xf numFmtId="167" fontId="1" fillId="9" borderId="0" xfId="0" applyNumberFormat="1" applyFont="1" applyFill="1" applyAlignment="1">
      <alignment horizontal="center"/>
    </xf>
    <xf numFmtId="168" fontId="1" fillId="9" borderId="0" xfId="0" applyNumberFormat="1" applyFont="1" applyFill="1" applyAlignment="1">
      <alignment horizontal="right"/>
    </xf>
    <xf numFmtId="1" fontId="1" fillId="9" borderId="0" xfId="0" applyNumberFormat="1" applyFont="1" applyFill="1" applyAlignment="1">
      <alignment horizontal="right"/>
    </xf>
    <xf numFmtId="168" fontId="1" fillId="9" borderId="0" xfId="6" applyNumberFormat="1" applyFont="1" applyFill="1" applyAlignment="1">
      <alignment horizontal="right"/>
    </xf>
    <xf numFmtId="0" fontId="8" fillId="0" borderId="0" xfId="0" applyFont="1"/>
    <xf numFmtId="0" fontId="1" fillId="0" borderId="0" xfId="0" applyFont="1"/>
    <xf numFmtId="0" fontId="2" fillId="0" borderId="0" xfId="0" applyFont="1"/>
    <xf numFmtId="0" fontId="0" fillId="0" borderId="1" xfId="0" applyBorder="1" applyAlignment="1">
      <alignment horizontal="center"/>
    </xf>
    <xf numFmtId="0" fontId="0" fillId="0" borderId="0" xfId="0" applyAlignment="1">
      <alignment horizont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8" fillId="0" borderId="0" xfId="0" applyFont="1" applyAlignment="1"/>
    <xf numFmtId="0" fontId="1" fillId="0" borderId="0" xfId="0" applyFont="1" applyAlignment="1"/>
    <xf numFmtId="0" fontId="2" fillId="0" borderId="0" xfId="0" applyFont="1" applyAlignment="1"/>
  </cellXfs>
  <cellStyles count="7">
    <cellStyle name="Hipervínculo" xfId="2" builtinId="8" hidden="1"/>
    <cellStyle name="Hipervínculo" xfId="3" builtinId="8" hidden="1"/>
    <cellStyle name="Hipervínculo" xfId="5" builtinId="8"/>
    <cellStyle name="Hipervínculo visitado" xfId="1" builtinId="9" hidden="1"/>
    <cellStyle name="Hipervínculo visitado" xfId="4" builtinId="9" hidden="1"/>
    <cellStyle name="Millares" xfId="6"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app.cfe.gob.mx/Aplicaciones/CCFE/Tarifas/Tarifas/tarifas_casa.asp?Tarifa=DAC2003&amp;anio=2016"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J26"/>
  <sheetViews>
    <sheetView showGridLines="0" topLeftCell="D12" workbookViewId="0" xr3:uid="{AEA406A1-0E4B-5B11-9CD5-51D6E497D94C}">
      <selection activeCell="B6" sqref="B6:E16"/>
    </sheetView>
  </sheetViews>
  <sheetFormatPr defaultColWidth="11" defaultRowHeight="15.95"/>
  <cols>
    <col min="5" max="5" width="11.875" bestFit="1" customWidth="1"/>
    <col min="8" max="8" width="20" customWidth="1"/>
    <col min="9" max="9" width="17.625" bestFit="1" customWidth="1"/>
  </cols>
  <sheetData>
    <row r="2" spans="2:10">
      <c r="H2" s="70" t="s">
        <v>0</v>
      </c>
      <c r="I2" s="71" t="s">
        <v>1</v>
      </c>
    </row>
    <row r="3" spans="2:10">
      <c r="H3" s="70" t="s">
        <v>2</v>
      </c>
      <c r="I3" s="71" t="s">
        <v>2</v>
      </c>
    </row>
    <row r="4" spans="2:10">
      <c r="B4" s="95" t="s">
        <v>3</v>
      </c>
      <c r="C4" s="95"/>
      <c r="D4" s="95"/>
      <c r="E4" s="95"/>
      <c r="F4" s="62"/>
      <c r="H4" s="70" t="s">
        <v>4</v>
      </c>
      <c r="I4" s="71" t="s">
        <v>4</v>
      </c>
    </row>
    <row r="5" spans="2:10">
      <c r="B5" s="93" t="s">
        <v>5</v>
      </c>
      <c r="C5" s="94"/>
      <c r="D5" s="65" t="s">
        <v>6</v>
      </c>
      <c r="E5" s="65" t="s">
        <v>7</v>
      </c>
      <c r="F5" s="60" t="s">
        <v>8</v>
      </c>
      <c r="H5" s="70" t="s">
        <v>9</v>
      </c>
      <c r="I5" s="82" t="s">
        <v>10</v>
      </c>
      <c r="J5" s="64" t="s">
        <v>11</v>
      </c>
    </row>
    <row r="6" spans="2:10">
      <c r="B6" s="66">
        <v>41458</v>
      </c>
      <c r="C6" s="66">
        <v>41519</v>
      </c>
      <c r="D6" s="67">
        <v>31</v>
      </c>
      <c r="E6" s="68">
        <v>40</v>
      </c>
      <c r="F6" s="61">
        <f t="shared" ref="F6:F25" si="0">C6-B6</f>
        <v>61</v>
      </c>
      <c r="H6" s="70" t="s">
        <v>12</v>
      </c>
      <c r="I6" s="82" t="s">
        <v>13</v>
      </c>
      <c r="J6" s="64" t="s">
        <v>11</v>
      </c>
    </row>
    <row r="7" spans="2:10">
      <c r="B7" s="66">
        <f>C6</f>
        <v>41519</v>
      </c>
      <c r="C7" s="66">
        <v>41578</v>
      </c>
      <c r="D7" s="67">
        <v>653</v>
      </c>
      <c r="E7" s="68">
        <v>924</v>
      </c>
      <c r="F7" s="61">
        <f t="shared" si="0"/>
        <v>59</v>
      </c>
      <c r="H7" s="70" t="s">
        <v>14</v>
      </c>
      <c r="I7" s="82" t="s">
        <v>15</v>
      </c>
      <c r="J7" s="64" t="s">
        <v>16</v>
      </c>
    </row>
    <row r="8" spans="2:10">
      <c r="B8" s="66">
        <f t="shared" ref="B8:B25" si="1">C7</f>
        <v>41578</v>
      </c>
      <c r="C8" s="66">
        <v>41641</v>
      </c>
      <c r="D8" s="67">
        <v>1527</v>
      </c>
      <c r="E8" s="68">
        <v>4087</v>
      </c>
      <c r="F8" s="61">
        <f t="shared" si="0"/>
        <v>63</v>
      </c>
      <c r="H8" s="63" t="s">
        <v>17</v>
      </c>
      <c r="I8" s="92"/>
    </row>
    <row r="9" spans="2:10">
      <c r="B9" s="66">
        <f t="shared" si="1"/>
        <v>41641</v>
      </c>
      <c r="C9" s="66">
        <v>41702</v>
      </c>
      <c r="D9" s="67">
        <v>1172</v>
      </c>
      <c r="E9" s="68">
        <v>2949</v>
      </c>
      <c r="F9" s="61">
        <f t="shared" si="0"/>
        <v>61</v>
      </c>
      <c r="H9" s="70" t="s">
        <v>18</v>
      </c>
      <c r="I9" s="71">
        <v>53428</v>
      </c>
    </row>
    <row r="10" spans="2:10">
      <c r="B10" s="66">
        <f t="shared" si="1"/>
        <v>41702</v>
      </c>
      <c r="C10" s="66">
        <v>41764</v>
      </c>
      <c r="D10" s="67">
        <v>2359</v>
      </c>
      <c r="E10" s="68">
        <v>5769</v>
      </c>
      <c r="F10" s="61">
        <f t="shared" si="0"/>
        <v>62</v>
      </c>
      <c r="H10" s="70" t="s">
        <v>19</v>
      </c>
      <c r="I10" s="71">
        <v>51365</v>
      </c>
    </row>
    <row r="11" spans="2:10">
      <c r="B11" s="66">
        <f t="shared" si="1"/>
        <v>41764</v>
      </c>
      <c r="C11" s="66">
        <v>41823</v>
      </c>
      <c r="D11" s="67">
        <v>2209</v>
      </c>
      <c r="E11" s="68">
        <v>4573</v>
      </c>
      <c r="F11" s="61">
        <f t="shared" si="0"/>
        <v>59</v>
      </c>
      <c r="H11" s="70" t="s">
        <v>20</v>
      </c>
      <c r="I11" s="73">
        <v>42556</v>
      </c>
    </row>
    <row r="12" spans="2:10">
      <c r="B12" s="66">
        <f t="shared" si="1"/>
        <v>41823</v>
      </c>
      <c r="C12" s="66">
        <v>41883</v>
      </c>
      <c r="D12" s="67">
        <v>2337</v>
      </c>
      <c r="E12" s="68">
        <v>5030</v>
      </c>
      <c r="F12" s="61">
        <f t="shared" si="0"/>
        <v>60</v>
      </c>
      <c r="H12" s="70" t="s">
        <v>19</v>
      </c>
      <c r="I12" s="73">
        <v>42614</v>
      </c>
    </row>
    <row r="13" spans="2:10">
      <c r="B13" s="66">
        <f t="shared" si="1"/>
        <v>41883</v>
      </c>
      <c r="C13" s="66">
        <v>41946</v>
      </c>
      <c r="D13" s="67">
        <v>2217</v>
      </c>
      <c r="E13" s="68">
        <v>5571</v>
      </c>
      <c r="F13" s="61">
        <f t="shared" si="0"/>
        <v>63</v>
      </c>
      <c r="H13" s="63" t="s">
        <v>21</v>
      </c>
    </row>
    <row r="14" spans="2:10">
      <c r="B14" s="66">
        <f t="shared" si="1"/>
        <v>41946</v>
      </c>
      <c r="C14" s="66">
        <v>42006</v>
      </c>
      <c r="D14" s="67">
        <v>1252</v>
      </c>
      <c r="E14" s="68">
        <v>3316</v>
      </c>
      <c r="F14" s="61">
        <f t="shared" si="0"/>
        <v>60</v>
      </c>
    </row>
    <row r="15" spans="2:10">
      <c r="B15" s="66">
        <f t="shared" si="1"/>
        <v>42006</v>
      </c>
      <c r="C15" s="66">
        <v>42066</v>
      </c>
      <c r="D15" s="67">
        <v>1218</v>
      </c>
      <c r="E15" s="68">
        <v>3136</v>
      </c>
      <c r="F15" s="61">
        <f t="shared" si="0"/>
        <v>60</v>
      </c>
      <c r="H15" s="72" t="s">
        <v>22</v>
      </c>
      <c r="I15" s="73">
        <v>42630</v>
      </c>
    </row>
    <row r="16" spans="2:10">
      <c r="B16" s="66">
        <f t="shared" si="1"/>
        <v>42066</v>
      </c>
      <c r="C16" s="66">
        <v>42128</v>
      </c>
      <c r="D16" s="67">
        <v>1925</v>
      </c>
      <c r="E16" s="68">
        <v>4401</v>
      </c>
      <c r="F16" s="61">
        <f t="shared" si="0"/>
        <v>62</v>
      </c>
    </row>
    <row r="17" spans="2:8">
      <c r="B17" s="66">
        <f t="shared" si="1"/>
        <v>42128</v>
      </c>
      <c r="C17" s="66">
        <v>42187</v>
      </c>
      <c r="D17" s="67">
        <v>2257</v>
      </c>
      <c r="E17" s="68">
        <v>4729</v>
      </c>
      <c r="F17" s="61">
        <f t="shared" si="0"/>
        <v>59</v>
      </c>
    </row>
    <row r="18" spans="2:8">
      <c r="B18" s="66">
        <f t="shared" si="1"/>
        <v>42187</v>
      </c>
      <c r="C18" s="66">
        <v>42248</v>
      </c>
      <c r="D18" s="67">
        <v>3105</v>
      </c>
      <c r="E18" s="68">
        <v>7542</v>
      </c>
      <c r="F18" s="61">
        <f t="shared" si="0"/>
        <v>61</v>
      </c>
    </row>
    <row r="19" spans="2:8">
      <c r="B19" s="66">
        <f t="shared" si="1"/>
        <v>42248</v>
      </c>
      <c r="C19" s="66">
        <v>42307</v>
      </c>
      <c r="D19" s="67">
        <v>2165</v>
      </c>
      <c r="E19" s="68">
        <v>8426</v>
      </c>
      <c r="F19" s="61">
        <f t="shared" si="0"/>
        <v>59</v>
      </c>
    </row>
    <row r="20" spans="2:8">
      <c r="B20" s="66">
        <f t="shared" si="1"/>
        <v>42307</v>
      </c>
      <c r="C20" s="69">
        <v>42369</v>
      </c>
      <c r="D20" s="67">
        <v>1698</v>
      </c>
      <c r="E20" s="68">
        <v>6178</v>
      </c>
      <c r="F20" s="61">
        <f t="shared" si="0"/>
        <v>62</v>
      </c>
    </row>
    <row r="21" spans="2:8">
      <c r="B21" s="66">
        <f t="shared" si="1"/>
        <v>42369</v>
      </c>
      <c r="C21" s="66">
        <v>42432</v>
      </c>
      <c r="D21" s="67">
        <v>1057</v>
      </c>
      <c r="E21" s="68">
        <v>4108</v>
      </c>
      <c r="F21" s="61">
        <f t="shared" si="0"/>
        <v>63</v>
      </c>
    </row>
    <row r="22" spans="2:8">
      <c r="B22" s="66">
        <f t="shared" si="1"/>
        <v>42432</v>
      </c>
      <c r="C22" s="66">
        <v>42494</v>
      </c>
      <c r="D22" s="67">
        <v>2129</v>
      </c>
      <c r="E22" s="68">
        <v>8305</v>
      </c>
      <c r="F22" s="61">
        <f t="shared" si="0"/>
        <v>62</v>
      </c>
    </row>
    <row r="23" spans="2:8">
      <c r="B23" s="66">
        <f t="shared" si="1"/>
        <v>42494</v>
      </c>
      <c r="C23" s="66">
        <v>42556</v>
      </c>
      <c r="D23" s="67">
        <v>2183</v>
      </c>
      <c r="E23" s="68">
        <v>8231</v>
      </c>
      <c r="F23" s="61">
        <f t="shared" si="0"/>
        <v>62</v>
      </c>
    </row>
    <row r="24" spans="2:8">
      <c r="B24" s="66">
        <f t="shared" si="1"/>
        <v>42556</v>
      </c>
      <c r="C24" s="66">
        <v>42614</v>
      </c>
      <c r="D24" s="67">
        <v>1455</v>
      </c>
      <c r="E24" s="68">
        <v>2028</v>
      </c>
      <c r="F24" s="61">
        <f t="shared" si="0"/>
        <v>58</v>
      </c>
      <c r="H24" s="64" t="s">
        <v>23</v>
      </c>
    </row>
    <row r="25" spans="2:8">
      <c r="B25" s="66">
        <f t="shared" si="1"/>
        <v>42614</v>
      </c>
      <c r="C25" s="66">
        <v>42674</v>
      </c>
      <c r="D25" s="67"/>
      <c r="E25" s="68"/>
      <c r="F25" s="61">
        <f t="shared" si="0"/>
        <v>60</v>
      </c>
    </row>
    <row r="26" spans="2:8">
      <c r="B26" s="22"/>
      <c r="C26" s="22"/>
      <c r="D26" s="24"/>
      <c r="E26" s="23"/>
      <c r="F26" s="22"/>
    </row>
  </sheetData>
  <mergeCells count="2">
    <mergeCell ref="B5:C5"/>
    <mergeCell ref="B4:E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B2:AO103"/>
  <sheetViews>
    <sheetView showGridLines="0" zoomScale="138" workbookViewId="0" xr3:uid="{7BE570AB-09E9-518F-B8F7-3F91B7162CA9}">
      <pane xSplit="2" ySplit="3" topLeftCell="C4" activePane="bottomRight" state="frozen"/>
      <selection pane="bottomLeft" activeCell="A4" sqref="A4"/>
      <selection pane="topRight" activeCell="C1" sqref="C1"/>
      <selection pane="bottomRight" activeCell="M76" sqref="M76"/>
    </sheetView>
  </sheetViews>
  <sheetFormatPr defaultColWidth="11" defaultRowHeight="15.95"/>
  <cols>
    <col min="2" max="2" width="16.625" customWidth="1"/>
    <col min="4" max="4" width="13.875" customWidth="1"/>
    <col min="5" max="5" width="10.625" customWidth="1"/>
    <col min="6" max="6" width="18.375" customWidth="1"/>
    <col min="7" max="7" width="12" customWidth="1"/>
    <col min="8" max="8" width="17.625" bestFit="1" customWidth="1"/>
    <col min="9" max="9" width="14.5" bestFit="1" customWidth="1"/>
    <col min="10" max="10" width="13.5" customWidth="1"/>
    <col min="11" max="11" width="15.375" bestFit="1" customWidth="1"/>
    <col min="19" max="19" width="12.625" customWidth="1"/>
    <col min="20" max="20" width="18.5" bestFit="1" customWidth="1"/>
    <col min="21" max="21" width="15.375" bestFit="1" customWidth="1"/>
    <col min="30" max="30" width="19.125" bestFit="1" customWidth="1"/>
    <col min="31" max="31" width="15.375" bestFit="1" customWidth="1"/>
    <col min="41" max="41" width="15.125" bestFit="1" customWidth="1"/>
  </cols>
  <sheetData>
    <row r="2" spans="2:41">
      <c r="C2" s="98" t="s">
        <v>183</v>
      </c>
      <c r="D2" s="98"/>
      <c r="E2" s="98"/>
      <c r="F2" s="98"/>
      <c r="G2" s="98"/>
      <c r="H2" s="98"/>
      <c r="I2" s="98"/>
      <c r="J2" s="98"/>
      <c r="K2" s="98"/>
      <c r="M2" s="98" t="s">
        <v>184</v>
      </c>
      <c r="N2" s="98"/>
      <c r="O2" s="98"/>
      <c r="P2" s="98"/>
      <c r="Q2" s="98"/>
      <c r="R2" s="98"/>
      <c r="S2" s="98"/>
      <c r="T2" s="98"/>
      <c r="U2" s="98"/>
      <c r="W2" s="98" t="s">
        <v>185</v>
      </c>
      <c r="X2" s="98"/>
      <c r="Y2" s="98"/>
      <c r="Z2" s="98"/>
      <c r="AA2" s="98"/>
      <c r="AB2" s="98"/>
      <c r="AC2" s="98"/>
      <c r="AD2" s="98"/>
      <c r="AE2" s="98"/>
      <c r="AG2" s="98" t="s">
        <v>186</v>
      </c>
      <c r="AH2" s="98"/>
      <c r="AI2" s="98"/>
      <c r="AJ2" s="98"/>
      <c r="AK2" s="98"/>
      <c r="AL2" s="98"/>
      <c r="AM2" s="98"/>
      <c r="AN2" s="98"/>
      <c r="AO2" s="98"/>
    </row>
    <row r="3" spans="2:41" ht="48">
      <c r="D3" s="15" t="s">
        <v>149</v>
      </c>
      <c r="E3" s="15" t="s">
        <v>150</v>
      </c>
      <c r="F3" s="15" t="s">
        <v>151</v>
      </c>
      <c r="G3" s="15" t="s">
        <v>152</v>
      </c>
      <c r="H3" s="15" t="s">
        <v>153</v>
      </c>
      <c r="I3" s="15" t="s">
        <v>154</v>
      </c>
      <c r="J3" s="15" t="s">
        <v>155</v>
      </c>
      <c r="K3" s="15" t="s">
        <v>145</v>
      </c>
      <c r="L3" s="15"/>
      <c r="M3" s="15"/>
      <c r="N3" s="15" t="s">
        <v>149</v>
      </c>
      <c r="O3" s="15" t="s">
        <v>150</v>
      </c>
      <c r="P3" s="15" t="s">
        <v>151</v>
      </c>
      <c r="Q3" s="15" t="s">
        <v>152</v>
      </c>
      <c r="R3" s="15" t="s">
        <v>153</v>
      </c>
      <c r="S3" s="15" t="s">
        <v>154</v>
      </c>
      <c r="T3" s="15" t="s">
        <v>155</v>
      </c>
      <c r="U3" s="15" t="s">
        <v>145</v>
      </c>
      <c r="V3" s="15"/>
      <c r="W3" s="15"/>
      <c r="X3" s="15" t="s">
        <v>149</v>
      </c>
      <c r="Y3" s="15" t="s">
        <v>150</v>
      </c>
      <c r="Z3" s="15" t="s">
        <v>151</v>
      </c>
      <c r="AA3" s="15" t="s">
        <v>152</v>
      </c>
      <c r="AB3" s="15" t="s">
        <v>153</v>
      </c>
      <c r="AC3" s="15" t="s">
        <v>154</v>
      </c>
      <c r="AD3" s="15" t="s">
        <v>155</v>
      </c>
      <c r="AE3" s="15" t="s">
        <v>145</v>
      </c>
      <c r="AF3" s="15"/>
      <c r="AG3" s="15"/>
      <c r="AH3" s="15" t="s">
        <v>149</v>
      </c>
      <c r="AI3" s="15" t="s">
        <v>150</v>
      </c>
      <c r="AJ3" s="15" t="s">
        <v>151</v>
      </c>
      <c r="AK3" s="15" t="s">
        <v>152</v>
      </c>
      <c r="AL3" s="15" t="s">
        <v>153</v>
      </c>
      <c r="AM3" s="15" t="s">
        <v>154</v>
      </c>
      <c r="AN3" s="15" t="s">
        <v>155</v>
      </c>
      <c r="AO3" s="15" t="s">
        <v>145</v>
      </c>
    </row>
    <row r="4" spans="2:41">
      <c r="B4" s="92" t="s">
        <v>120</v>
      </c>
      <c r="C4" s="92" t="s">
        <v>121</v>
      </c>
      <c r="D4" s="33">
        <v>0.79300000000000004</v>
      </c>
      <c r="E4" s="33" t="s">
        <v>187</v>
      </c>
      <c r="F4" s="33">
        <v>0.95599999999999996</v>
      </c>
      <c r="G4" s="33" t="s">
        <v>187</v>
      </c>
      <c r="H4" s="33">
        <v>0</v>
      </c>
      <c r="I4" s="33" t="s">
        <v>156</v>
      </c>
      <c r="J4" s="33">
        <v>2.802</v>
      </c>
      <c r="K4" s="92" t="s">
        <v>157</v>
      </c>
      <c r="L4" s="92"/>
      <c r="M4" s="92" t="s">
        <v>121</v>
      </c>
      <c r="N4" s="33">
        <v>0.79300000000000004</v>
      </c>
      <c r="O4" s="33" t="s">
        <v>187</v>
      </c>
      <c r="P4" s="33">
        <v>0.95599999999999996</v>
      </c>
      <c r="Q4" s="33" t="s">
        <v>187</v>
      </c>
      <c r="R4" s="33">
        <v>0</v>
      </c>
      <c r="S4" s="33" t="s">
        <v>156</v>
      </c>
      <c r="T4" s="33">
        <v>2.802</v>
      </c>
      <c r="U4" s="92" t="s">
        <v>157</v>
      </c>
      <c r="V4" s="92"/>
      <c r="W4" s="92" t="s">
        <v>121</v>
      </c>
      <c r="X4" s="33">
        <v>0.79300000000000004</v>
      </c>
      <c r="Y4" s="33" t="s">
        <v>187</v>
      </c>
      <c r="Z4" s="33">
        <v>0.95599999999999996</v>
      </c>
      <c r="AA4" s="33" t="s">
        <v>187</v>
      </c>
      <c r="AB4" s="33">
        <v>0</v>
      </c>
      <c r="AC4" s="33" t="s">
        <v>156</v>
      </c>
      <c r="AD4" s="33">
        <v>2.802</v>
      </c>
      <c r="AE4" s="92" t="s">
        <v>157</v>
      </c>
      <c r="AF4" s="92"/>
      <c r="AG4" s="92" t="s">
        <v>121</v>
      </c>
      <c r="AH4" s="33">
        <v>0.79300000000000004</v>
      </c>
      <c r="AI4" s="33" t="s">
        <v>187</v>
      </c>
      <c r="AJ4" s="33">
        <v>0.95599999999999996</v>
      </c>
      <c r="AK4" s="33" t="s">
        <v>187</v>
      </c>
      <c r="AL4" s="33">
        <v>0</v>
      </c>
      <c r="AM4" s="33" t="s">
        <v>156</v>
      </c>
      <c r="AN4" s="33">
        <v>2.802</v>
      </c>
      <c r="AO4" s="92" t="s">
        <v>157</v>
      </c>
    </row>
    <row r="5" spans="2:41">
      <c r="B5" s="92" t="s">
        <v>120</v>
      </c>
      <c r="C5" s="92" t="s">
        <v>125</v>
      </c>
      <c r="D5" s="33">
        <v>0.69699999999999995</v>
      </c>
      <c r="E5" s="33" t="s">
        <v>189</v>
      </c>
      <c r="F5" s="33">
        <v>0.82199999999999995</v>
      </c>
      <c r="G5" s="33" t="s">
        <v>190</v>
      </c>
      <c r="H5" s="33">
        <v>0</v>
      </c>
      <c r="I5" s="33" t="s">
        <v>156</v>
      </c>
      <c r="J5" s="33">
        <v>2.802</v>
      </c>
      <c r="K5" s="92" t="s">
        <v>158</v>
      </c>
      <c r="L5" s="92"/>
      <c r="M5" s="92" t="s">
        <v>125</v>
      </c>
      <c r="N5" s="33">
        <v>0.79300000000000004</v>
      </c>
      <c r="O5" s="33" t="s">
        <v>187</v>
      </c>
      <c r="P5" s="33">
        <v>0.95599999999999996</v>
      </c>
      <c r="Q5" s="33" t="s">
        <v>187</v>
      </c>
      <c r="R5" s="33">
        <v>0</v>
      </c>
      <c r="S5" s="33" t="s">
        <v>156</v>
      </c>
      <c r="T5" s="33">
        <v>2.802</v>
      </c>
      <c r="U5" s="92" t="s">
        <v>157</v>
      </c>
      <c r="V5" s="92"/>
      <c r="W5" s="92" t="s">
        <v>125</v>
      </c>
      <c r="X5" s="33">
        <v>0.79300000000000004</v>
      </c>
      <c r="Y5" s="33" t="s">
        <v>187</v>
      </c>
      <c r="Z5" s="33">
        <v>0.95599999999999996</v>
      </c>
      <c r="AA5" s="33" t="s">
        <v>187</v>
      </c>
      <c r="AB5" s="33">
        <v>0</v>
      </c>
      <c r="AC5" s="33" t="s">
        <v>156</v>
      </c>
      <c r="AD5" s="33">
        <v>2.802</v>
      </c>
      <c r="AE5" s="92" t="s">
        <v>157</v>
      </c>
      <c r="AF5" s="92"/>
      <c r="AG5" s="92" t="s">
        <v>125</v>
      </c>
      <c r="AH5" s="33">
        <v>0.79300000000000004</v>
      </c>
      <c r="AI5" s="33" t="s">
        <v>187</v>
      </c>
      <c r="AJ5" s="33">
        <v>0.95599999999999996</v>
      </c>
      <c r="AK5" s="33" t="s">
        <v>187</v>
      </c>
      <c r="AL5" s="33">
        <v>0</v>
      </c>
      <c r="AM5" s="33" t="s">
        <v>156</v>
      </c>
      <c r="AN5" s="33">
        <v>2.802</v>
      </c>
      <c r="AO5" s="92" t="s">
        <v>157</v>
      </c>
    </row>
    <row r="6" spans="2:41">
      <c r="B6" s="92" t="s">
        <v>120</v>
      </c>
      <c r="C6" s="92" t="s">
        <v>128</v>
      </c>
      <c r="D6" s="33">
        <v>0.69699999999999995</v>
      </c>
      <c r="E6" s="33" t="s">
        <v>189</v>
      </c>
      <c r="F6" s="33">
        <v>0.82199999999999995</v>
      </c>
      <c r="G6" s="33" t="s">
        <v>190</v>
      </c>
      <c r="H6" s="33">
        <v>0</v>
      </c>
      <c r="I6" s="33" t="s">
        <v>156</v>
      </c>
      <c r="J6" s="33">
        <v>2.802</v>
      </c>
      <c r="K6" s="92" t="s">
        <v>158</v>
      </c>
      <c r="L6" s="92"/>
      <c r="M6" s="92" t="s">
        <v>128</v>
      </c>
      <c r="N6" s="33">
        <v>0.69699999999999995</v>
      </c>
      <c r="O6" s="33" t="s">
        <v>189</v>
      </c>
      <c r="P6" s="33">
        <v>0.82199999999999995</v>
      </c>
      <c r="Q6" s="33" t="s">
        <v>190</v>
      </c>
      <c r="R6" s="33">
        <v>0</v>
      </c>
      <c r="S6" s="33" t="s">
        <v>156</v>
      </c>
      <c r="T6" s="33">
        <v>2.802</v>
      </c>
      <c r="U6" s="92" t="s">
        <v>158</v>
      </c>
      <c r="V6" s="92"/>
      <c r="W6" s="92" t="s">
        <v>128</v>
      </c>
      <c r="X6" s="33">
        <v>0.79300000000000004</v>
      </c>
      <c r="Y6" s="33" t="s">
        <v>187</v>
      </c>
      <c r="Z6" s="33">
        <v>0.95599999999999996</v>
      </c>
      <c r="AA6" s="33" t="s">
        <v>187</v>
      </c>
      <c r="AB6" s="33">
        <v>0</v>
      </c>
      <c r="AC6" s="33" t="s">
        <v>156</v>
      </c>
      <c r="AD6" s="33">
        <v>2.802</v>
      </c>
      <c r="AE6" s="92" t="s">
        <v>157</v>
      </c>
      <c r="AF6" s="92"/>
      <c r="AG6" s="92" t="s">
        <v>128</v>
      </c>
      <c r="AH6" s="33">
        <v>0.79300000000000004</v>
      </c>
      <c r="AI6" s="33" t="s">
        <v>187</v>
      </c>
      <c r="AJ6" s="33">
        <v>0.95599999999999996</v>
      </c>
      <c r="AK6" s="33" t="s">
        <v>187</v>
      </c>
      <c r="AL6" s="33">
        <v>0</v>
      </c>
      <c r="AM6" s="33" t="s">
        <v>156</v>
      </c>
      <c r="AN6" s="33">
        <v>2.802</v>
      </c>
      <c r="AO6" s="92" t="s">
        <v>157</v>
      </c>
    </row>
    <row r="7" spans="2:41">
      <c r="B7" s="92" t="s">
        <v>120</v>
      </c>
      <c r="C7" s="92" t="s">
        <v>127</v>
      </c>
      <c r="D7" s="33">
        <v>0.69699999999999995</v>
      </c>
      <c r="E7" s="33" t="s">
        <v>189</v>
      </c>
      <c r="F7" s="33">
        <v>0.82199999999999995</v>
      </c>
      <c r="G7" s="33" t="s">
        <v>190</v>
      </c>
      <c r="H7" s="33">
        <v>0</v>
      </c>
      <c r="I7" s="33" t="s">
        <v>156</v>
      </c>
      <c r="J7" s="33">
        <v>2.802</v>
      </c>
      <c r="K7" s="92" t="s">
        <v>158</v>
      </c>
      <c r="L7" s="92"/>
      <c r="M7" s="92" t="s">
        <v>127</v>
      </c>
      <c r="N7" s="33">
        <v>0.69699999999999995</v>
      </c>
      <c r="O7" s="33" t="s">
        <v>189</v>
      </c>
      <c r="P7" s="33">
        <v>0.82199999999999995</v>
      </c>
      <c r="Q7" s="33" t="s">
        <v>190</v>
      </c>
      <c r="R7" s="33">
        <v>0</v>
      </c>
      <c r="S7" s="33" t="s">
        <v>156</v>
      </c>
      <c r="T7" s="33">
        <v>2.802</v>
      </c>
      <c r="U7" s="92" t="s">
        <v>158</v>
      </c>
      <c r="V7" s="92"/>
      <c r="W7" s="92" t="s">
        <v>127</v>
      </c>
      <c r="X7" s="33">
        <v>0.69699999999999995</v>
      </c>
      <c r="Y7" s="33" t="s">
        <v>189</v>
      </c>
      <c r="Z7" s="33">
        <v>0.82199999999999995</v>
      </c>
      <c r="AA7" s="33" t="s">
        <v>190</v>
      </c>
      <c r="AB7" s="33">
        <v>0</v>
      </c>
      <c r="AC7" s="33" t="s">
        <v>156</v>
      </c>
      <c r="AD7" s="33">
        <v>2.802</v>
      </c>
      <c r="AE7" s="92" t="s">
        <v>158</v>
      </c>
      <c r="AF7" s="92"/>
      <c r="AG7" s="92" t="s">
        <v>127</v>
      </c>
      <c r="AH7" s="33">
        <v>0.79300000000000004</v>
      </c>
      <c r="AI7" s="33" t="s">
        <v>187</v>
      </c>
      <c r="AJ7" s="33">
        <v>0.95599999999999996</v>
      </c>
      <c r="AK7" s="33" t="s">
        <v>187</v>
      </c>
      <c r="AL7" s="33">
        <v>0</v>
      </c>
      <c r="AM7" s="33" t="s">
        <v>156</v>
      </c>
      <c r="AN7" s="33">
        <v>2.802</v>
      </c>
      <c r="AO7" s="92" t="s">
        <v>157</v>
      </c>
    </row>
    <row r="8" spans="2:41">
      <c r="B8" s="92" t="s">
        <v>120</v>
      </c>
      <c r="C8" s="92" t="s">
        <v>133</v>
      </c>
      <c r="D8" s="33">
        <v>0.69699999999999995</v>
      </c>
      <c r="E8" s="33" t="s">
        <v>189</v>
      </c>
      <c r="F8" s="33">
        <v>0.82199999999999995</v>
      </c>
      <c r="G8" s="33" t="s">
        <v>190</v>
      </c>
      <c r="H8" s="33">
        <v>0</v>
      </c>
      <c r="I8" s="33" t="s">
        <v>156</v>
      </c>
      <c r="J8" s="33">
        <v>2.802</v>
      </c>
      <c r="K8" s="92" t="s">
        <v>158</v>
      </c>
      <c r="L8" s="92"/>
      <c r="M8" s="92" t="s">
        <v>133</v>
      </c>
      <c r="N8" s="33">
        <v>0.69699999999999995</v>
      </c>
      <c r="O8" s="33" t="s">
        <v>189</v>
      </c>
      <c r="P8" s="33">
        <v>0.82199999999999995</v>
      </c>
      <c r="Q8" s="33" t="s">
        <v>190</v>
      </c>
      <c r="R8" s="33">
        <v>0</v>
      </c>
      <c r="S8" s="33" t="s">
        <v>156</v>
      </c>
      <c r="T8" s="33">
        <v>2.802</v>
      </c>
      <c r="U8" s="92" t="s">
        <v>158</v>
      </c>
      <c r="V8" s="92"/>
      <c r="W8" s="92" t="s">
        <v>133</v>
      </c>
      <c r="X8" s="33">
        <v>0.69699999999999995</v>
      </c>
      <c r="Y8" s="33" t="s">
        <v>189</v>
      </c>
      <c r="Z8" s="33">
        <v>0.82199999999999995</v>
      </c>
      <c r="AA8" s="33" t="s">
        <v>190</v>
      </c>
      <c r="AB8" s="33">
        <v>0</v>
      </c>
      <c r="AC8" s="33" t="s">
        <v>156</v>
      </c>
      <c r="AD8" s="33">
        <v>2.802</v>
      </c>
      <c r="AE8" s="92" t="s">
        <v>158</v>
      </c>
      <c r="AF8" s="92"/>
      <c r="AG8" s="92" t="s">
        <v>133</v>
      </c>
      <c r="AH8" s="33">
        <v>0.69699999999999995</v>
      </c>
      <c r="AI8" s="33" t="s">
        <v>189</v>
      </c>
      <c r="AJ8" s="33">
        <v>0.82199999999999995</v>
      </c>
      <c r="AK8" s="33" t="s">
        <v>190</v>
      </c>
      <c r="AL8" s="33">
        <v>0</v>
      </c>
      <c r="AM8" s="33" t="s">
        <v>156</v>
      </c>
      <c r="AN8" s="33">
        <v>2.802</v>
      </c>
      <c r="AO8" s="92" t="s">
        <v>158</v>
      </c>
    </row>
    <row r="9" spans="2:41">
      <c r="B9" s="92" t="s">
        <v>120</v>
      </c>
      <c r="C9" s="92" t="s">
        <v>138</v>
      </c>
      <c r="D9" s="33">
        <v>0.69699999999999995</v>
      </c>
      <c r="E9" s="33" t="s">
        <v>189</v>
      </c>
      <c r="F9" s="33">
        <v>0.82199999999999995</v>
      </c>
      <c r="G9" s="33" t="s">
        <v>190</v>
      </c>
      <c r="H9" s="33">
        <v>0</v>
      </c>
      <c r="I9" s="33" t="s">
        <v>156</v>
      </c>
      <c r="J9" s="33">
        <v>2.802</v>
      </c>
      <c r="K9" s="92" t="s">
        <v>158</v>
      </c>
      <c r="L9" s="92"/>
      <c r="M9" s="92" t="s">
        <v>138</v>
      </c>
      <c r="N9" s="33">
        <v>0.69699999999999995</v>
      </c>
      <c r="O9" s="33" t="s">
        <v>189</v>
      </c>
      <c r="P9" s="33">
        <v>0.82199999999999995</v>
      </c>
      <c r="Q9" s="33" t="s">
        <v>190</v>
      </c>
      <c r="R9" s="33">
        <v>0</v>
      </c>
      <c r="S9" s="33" t="s">
        <v>156</v>
      </c>
      <c r="T9" s="33">
        <v>2.802</v>
      </c>
      <c r="U9" s="92" t="s">
        <v>158</v>
      </c>
      <c r="V9" s="92"/>
      <c r="W9" s="92" t="s">
        <v>138</v>
      </c>
      <c r="X9" s="33">
        <v>0.69699999999999995</v>
      </c>
      <c r="Y9" s="33" t="s">
        <v>189</v>
      </c>
      <c r="Z9" s="33">
        <v>0.82199999999999995</v>
      </c>
      <c r="AA9" s="33" t="s">
        <v>190</v>
      </c>
      <c r="AB9" s="33">
        <v>0</v>
      </c>
      <c r="AC9" s="33" t="s">
        <v>156</v>
      </c>
      <c r="AD9" s="33">
        <v>2.802</v>
      </c>
      <c r="AE9" s="92" t="s">
        <v>158</v>
      </c>
      <c r="AF9" s="92"/>
      <c r="AG9" s="92" t="s">
        <v>138</v>
      </c>
      <c r="AH9" s="33">
        <v>0.69699999999999995</v>
      </c>
      <c r="AI9" s="33" t="s">
        <v>189</v>
      </c>
      <c r="AJ9" s="33">
        <v>0.82199999999999995</v>
      </c>
      <c r="AK9" s="33" t="s">
        <v>190</v>
      </c>
      <c r="AL9" s="33">
        <v>0</v>
      </c>
      <c r="AM9" s="33" t="s">
        <v>156</v>
      </c>
      <c r="AN9" s="33">
        <v>2.802</v>
      </c>
      <c r="AO9" s="92" t="s">
        <v>158</v>
      </c>
    </row>
    <row r="10" spans="2:41">
      <c r="B10" s="92" t="s">
        <v>120</v>
      </c>
      <c r="C10" s="92" t="s">
        <v>140</v>
      </c>
      <c r="D10" s="33">
        <v>0.69699999999999995</v>
      </c>
      <c r="E10" s="33" t="s">
        <v>189</v>
      </c>
      <c r="F10" s="33">
        <v>0.82199999999999995</v>
      </c>
      <c r="G10" s="33" t="s">
        <v>190</v>
      </c>
      <c r="H10" s="33">
        <v>0</v>
      </c>
      <c r="I10" s="33" t="s">
        <v>156</v>
      </c>
      <c r="J10" s="33">
        <v>2.802</v>
      </c>
      <c r="K10" s="92" t="s">
        <v>158</v>
      </c>
      <c r="L10" s="92"/>
      <c r="M10" s="92" t="s">
        <v>140</v>
      </c>
      <c r="N10" s="33">
        <v>0.69699999999999995</v>
      </c>
      <c r="O10" s="33" t="s">
        <v>189</v>
      </c>
      <c r="P10" s="33">
        <v>0.82199999999999995</v>
      </c>
      <c r="Q10" s="33" t="s">
        <v>190</v>
      </c>
      <c r="R10" s="33">
        <v>0</v>
      </c>
      <c r="S10" s="33" t="s">
        <v>156</v>
      </c>
      <c r="T10" s="33">
        <v>2.802</v>
      </c>
      <c r="U10" s="92" t="s">
        <v>158</v>
      </c>
      <c r="V10" s="92"/>
      <c r="W10" s="92" t="s">
        <v>140</v>
      </c>
      <c r="X10" s="33">
        <v>0.69699999999999995</v>
      </c>
      <c r="Y10" s="33" t="s">
        <v>189</v>
      </c>
      <c r="Z10" s="33">
        <v>0.82199999999999995</v>
      </c>
      <c r="AA10" s="33" t="s">
        <v>190</v>
      </c>
      <c r="AB10" s="33">
        <v>0</v>
      </c>
      <c r="AC10" s="33" t="s">
        <v>156</v>
      </c>
      <c r="AD10" s="33">
        <v>2.802</v>
      </c>
      <c r="AE10" s="92" t="s">
        <v>158</v>
      </c>
      <c r="AF10" s="92"/>
      <c r="AG10" s="92" t="s">
        <v>140</v>
      </c>
      <c r="AH10" s="33">
        <v>0.69699999999999995</v>
      </c>
      <c r="AI10" s="33" t="s">
        <v>189</v>
      </c>
      <c r="AJ10" s="33">
        <v>0.82199999999999995</v>
      </c>
      <c r="AK10" s="33" t="s">
        <v>190</v>
      </c>
      <c r="AL10" s="33">
        <v>0</v>
      </c>
      <c r="AM10" s="33" t="s">
        <v>156</v>
      </c>
      <c r="AN10" s="33">
        <v>2.802</v>
      </c>
      <c r="AO10" s="92" t="s">
        <v>158</v>
      </c>
    </row>
    <row r="11" spans="2:41">
      <c r="B11" s="92" t="s">
        <v>120</v>
      </c>
      <c r="C11" s="92" t="s">
        <v>142</v>
      </c>
      <c r="D11" s="33">
        <v>0.79300000000000004</v>
      </c>
      <c r="E11" s="33" t="s">
        <v>187</v>
      </c>
      <c r="F11" s="33">
        <v>0.95599999999999996</v>
      </c>
      <c r="G11" s="33" t="s">
        <v>187</v>
      </c>
      <c r="H11" s="33">
        <v>0</v>
      </c>
      <c r="I11" s="33" t="s">
        <v>156</v>
      </c>
      <c r="J11" s="33">
        <v>2.802</v>
      </c>
      <c r="K11" s="92" t="s">
        <v>157</v>
      </c>
      <c r="L11" s="92"/>
      <c r="M11" s="92" t="s">
        <v>142</v>
      </c>
      <c r="N11" s="33">
        <v>0.69699999999999995</v>
      </c>
      <c r="O11" s="33" t="s">
        <v>189</v>
      </c>
      <c r="P11" s="33">
        <v>0.82199999999999995</v>
      </c>
      <c r="Q11" s="33" t="s">
        <v>190</v>
      </c>
      <c r="R11" s="33">
        <v>0</v>
      </c>
      <c r="S11" s="33" t="s">
        <v>156</v>
      </c>
      <c r="T11" s="33">
        <v>2.802</v>
      </c>
      <c r="U11" s="92" t="s">
        <v>158</v>
      </c>
      <c r="V11" s="92"/>
      <c r="W11" s="92" t="s">
        <v>142</v>
      </c>
      <c r="X11" s="33">
        <v>0.69699999999999995</v>
      </c>
      <c r="Y11" s="33" t="s">
        <v>189</v>
      </c>
      <c r="Z11" s="33">
        <v>0.82199999999999995</v>
      </c>
      <c r="AA11" s="33" t="s">
        <v>190</v>
      </c>
      <c r="AB11" s="33">
        <v>0</v>
      </c>
      <c r="AC11" s="33" t="s">
        <v>156</v>
      </c>
      <c r="AD11" s="33">
        <v>2.802</v>
      </c>
      <c r="AE11" s="92" t="s">
        <v>158</v>
      </c>
      <c r="AF11" s="92"/>
      <c r="AG11" s="92" t="s">
        <v>142</v>
      </c>
      <c r="AH11" s="33">
        <v>0.69699999999999995</v>
      </c>
      <c r="AI11" s="33" t="s">
        <v>189</v>
      </c>
      <c r="AJ11" s="33">
        <v>0.82199999999999995</v>
      </c>
      <c r="AK11" s="33" t="s">
        <v>190</v>
      </c>
      <c r="AL11" s="33">
        <v>0</v>
      </c>
      <c r="AM11" s="33" t="s">
        <v>156</v>
      </c>
      <c r="AN11" s="33">
        <v>2.802</v>
      </c>
      <c r="AO11" s="92" t="s">
        <v>158</v>
      </c>
    </row>
    <row r="12" spans="2:41">
      <c r="B12" s="92" t="s">
        <v>120</v>
      </c>
      <c r="C12" s="92" t="s">
        <v>144</v>
      </c>
      <c r="D12" s="33">
        <v>0.79300000000000004</v>
      </c>
      <c r="E12" s="33" t="s">
        <v>187</v>
      </c>
      <c r="F12" s="33">
        <v>0.95599999999999996</v>
      </c>
      <c r="G12" s="33" t="s">
        <v>187</v>
      </c>
      <c r="H12" s="33">
        <v>0</v>
      </c>
      <c r="I12" s="33" t="s">
        <v>156</v>
      </c>
      <c r="J12" s="33">
        <v>2.802</v>
      </c>
      <c r="K12" s="92" t="s">
        <v>157</v>
      </c>
      <c r="L12" s="92"/>
      <c r="M12" s="92" t="s">
        <v>144</v>
      </c>
      <c r="N12" s="33">
        <v>0.79300000000000004</v>
      </c>
      <c r="O12" s="33" t="s">
        <v>187</v>
      </c>
      <c r="P12" s="33">
        <v>0.95599999999999996</v>
      </c>
      <c r="Q12" s="33" t="s">
        <v>187</v>
      </c>
      <c r="R12" s="33">
        <v>0</v>
      </c>
      <c r="S12" s="33" t="s">
        <v>156</v>
      </c>
      <c r="T12" s="33">
        <v>2.802</v>
      </c>
      <c r="U12" s="92" t="s">
        <v>157</v>
      </c>
      <c r="V12" s="92"/>
      <c r="W12" s="92" t="s">
        <v>144</v>
      </c>
      <c r="X12" s="33">
        <v>0.69699999999999995</v>
      </c>
      <c r="Y12" s="33" t="s">
        <v>189</v>
      </c>
      <c r="Z12" s="33">
        <v>0.82199999999999995</v>
      </c>
      <c r="AA12" s="33" t="s">
        <v>190</v>
      </c>
      <c r="AB12" s="33">
        <v>0</v>
      </c>
      <c r="AC12" s="33" t="s">
        <v>156</v>
      </c>
      <c r="AD12" s="33">
        <v>2.802</v>
      </c>
      <c r="AE12" s="92" t="s">
        <v>158</v>
      </c>
      <c r="AF12" s="92"/>
      <c r="AG12" s="92" t="s">
        <v>144</v>
      </c>
      <c r="AH12" s="33">
        <v>0.69699999999999995</v>
      </c>
      <c r="AI12" s="33" t="s">
        <v>189</v>
      </c>
      <c r="AJ12" s="33">
        <v>0.82199999999999995</v>
      </c>
      <c r="AK12" s="33" t="s">
        <v>190</v>
      </c>
      <c r="AL12" s="33">
        <v>0</v>
      </c>
      <c r="AM12" s="33" t="s">
        <v>156</v>
      </c>
      <c r="AN12" s="33">
        <v>2.802</v>
      </c>
      <c r="AO12" s="92" t="s">
        <v>158</v>
      </c>
    </row>
    <row r="13" spans="2:41">
      <c r="B13" s="92" t="s">
        <v>120</v>
      </c>
      <c r="C13" s="92" t="s">
        <v>15</v>
      </c>
      <c r="D13" s="33">
        <v>0.79300000000000004</v>
      </c>
      <c r="E13" s="33" t="s">
        <v>187</v>
      </c>
      <c r="F13" s="33">
        <v>0.95599999999999996</v>
      </c>
      <c r="G13" s="33" t="s">
        <v>187</v>
      </c>
      <c r="H13" s="33">
        <v>0</v>
      </c>
      <c r="I13" s="33" t="s">
        <v>156</v>
      </c>
      <c r="J13" s="33">
        <v>2.802</v>
      </c>
      <c r="K13" s="92" t="s">
        <v>157</v>
      </c>
      <c r="L13" s="92"/>
      <c r="M13" s="92" t="s">
        <v>15</v>
      </c>
      <c r="N13" s="33">
        <v>0.79300000000000004</v>
      </c>
      <c r="O13" s="33" t="s">
        <v>187</v>
      </c>
      <c r="P13" s="33">
        <v>0.95599999999999996</v>
      </c>
      <c r="Q13" s="33" t="s">
        <v>187</v>
      </c>
      <c r="R13" s="33">
        <v>0</v>
      </c>
      <c r="S13" s="33" t="s">
        <v>156</v>
      </c>
      <c r="T13" s="33">
        <v>2.802</v>
      </c>
      <c r="U13" s="92" t="s">
        <v>157</v>
      </c>
      <c r="V13" s="92"/>
      <c r="W13" s="92" t="s">
        <v>15</v>
      </c>
      <c r="X13" s="33">
        <v>0.79300000000000004</v>
      </c>
      <c r="Y13" s="33" t="s">
        <v>187</v>
      </c>
      <c r="Z13" s="33">
        <v>0.95599999999999996</v>
      </c>
      <c r="AA13" s="33" t="s">
        <v>187</v>
      </c>
      <c r="AB13" s="33">
        <v>0</v>
      </c>
      <c r="AC13" s="33" t="s">
        <v>156</v>
      </c>
      <c r="AD13" s="33">
        <v>2.802</v>
      </c>
      <c r="AE13" s="92" t="s">
        <v>157</v>
      </c>
      <c r="AF13" s="92"/>
      <c r="AG13" s="92" t="s">
        <v>15</v>
      </c>
      <c r="AH13" s="33">
        <v>0.69699999999999995</v>
      </c>
      <c r="AI13" s="33" t="s">
        <v>189</v>
      </c>
      <c r="AJ13" s="33">
        <v>0.82199999999999995</v>
      </c>
      <c r="AK13" s="33" t="s">
        <v>190</v>
      </c>
      <c r="AL13" s="33">
        <v>0</v>
      </c>
      <c r="AM13" s="33" t="s">
        <v>156</v>
      </c>
      <c r="AN13" s="33">
        <v>2.802</v>
      </c>
      <c r="AO13" s="92" t="s">
        <v>158</v>
      </c>
    </row>
    <row r="14" spans="2:41">
      <c r="B14" s="92" t="s">
        <v>120</v>
      </c>
      <c r="C14" s="92" t="s">
        <v>146</v>
      </c>
      <c r="D14" s="33">
        <v>0.79300000000000004</v>
      </c>
      <c r="E14" s="33" t="s">
        <v>187</v>
      </c>
      <c r="F14" s="33">
        <v>0.95599999999999996</v>
      </c>
      <c r="G14" s="33" t="s">
        <v>187</v>
      </c>
      <c r="H14" s="33">
        <v>0</v>
      </c>
      <c r="I14" s="33" t="s">
        <v>156</v>
      </c>
      <c r="J14" s="33">
        <v>2.802</v>
      </c>
      <c r="K14" s="92" t="s">
        <v>157</v>
      </c>
      <c r="L14" s="92"/>
      <c r="M14" s="92" t="s">
        <v>146</v>
      </c>
      <c r="N14" s="33">
        <v>0.79300000000000004</v>
      </c>
      <c r="O14" s="33" t="s">
        <v>187</v>
      </c>
      <c r="P14" s="33">
        <v>0.95599999999999996</v>
      </c>
      <c r="Q14" s="33" t="s">
        <v>187</v>
      </c>
      <c r="R14" s="33">
        <v>0</v>
      </c>
      <c r="S14" s="33" t="s">
        <v>156</v>
      </c>
      <c r="T14" s="33">
        <v>2.802</v>
      </c>
      <c r="U14" s="92" t="s">
        <v>157</v>
      </c>
      <c r="V14" s="92"/>
      <c r="W14" s="92" t="s">
        <v>146</v>
      </c>
      <c r="X14" s="33">
        <v>0.79300000000000004</v>
      </c>
      <c r="Y14" s="33" t="s">
        <v>187</v>
      </c>
      <c r="Z14" s="33">
        <v>0.95599999999999996</v>
      </c>
      <c r="AA14" s="33" t="s">
        <v>187</v>
      </c>
      <c r="AB14" s="33">
        <v>0</v>
      </c>
      <c r="AC14" s="33" t="s">
        <v>156</v>
      </c>
      <c r="AD14" s="33">
        <v>2.802</v>
      </c>
      <c r="AE14" s="92" t="s">
        <v>157</v>
      </c>
      <c r="AF14" s="92"/>
      <c r="AG14" s="92" t="s">
        <v>146</v>
      </c>
      <c r="AH14" s="33">
        <v>0.79300000000000004</v>
      </c>
      <c r="AI14" s="33" t="s">
        <v>187</v>
      </c>
      <c r="AJ14" s="33">
        <v>0.95599999999999996</v>
      </c>
      <c r="AK14" s="33" t="s">
        <v>187</v>
      </c>
      <c r="AL14" s="33">
        <v>0</v>
      </c>
      <c r="AM14" s="33" t="s">
        <v>156</v>
      </c>
      <c r="AN14" s="33">
        <v>2.802</v>
      </c>
      <c r="AO14" s="92" t="s">
        <v>157</v>
      </c>
    </row>
    <row r="15" spans="2:41">
      <c r="B15" s="92" t="s">
        <v>120</v>
      </c>
      <c r="C15" s="92" t="s">
        <v>147</v>
      </c>
      <c r="D15" s="33">
        <v>0.79300000000000004</v>
      </c>
      <c r="E15" s="33" t="s">
        <v>187</v>
      </c>
      <c r="F15" s="33">
        <v>0.95599999999999996</v>
      </c>
      <c r="G15" s="33" t="s">
        <v>187</v>
      </c>
      <c r="H15" s="33">
        <v>0</v>
      </c>
      <c r="I15" s="33" t="s">
        <v>156</v>
      </c>
      <c r="J15" s="33">
        <v>2.802</v>
      </c>
      <c r="K15" s="92" t="s">
        <v>157</v>
      </c>
      <c r="L15" s="92"/>
      <c r="M15" s="92" t="s">
        <v>147</v>
      </c>
      <c r="N15" s="33">
        <v>0.79300000000000004</v>
      </c>
      <c r="O15" s="33" t="s">
        <v>187</v>
      </c>
      <c r="P15" s="33">
        <v>0.95599999999999996</v>
      </c>
      <c r="Q15" s="33" t="s">
        <v>187</v>
      </c>
      <c r="R15" s="33">
        <v>0</v>
      </c>
      <c r="S15" s="33" t="s">
        <v>156</v>
      </c>
      <c r="T15" s="33">
        <v>2.802</v>
      </c>
      <c r="U15" s="92" t="s">
        <v>157</v>
      </c>
      <c r="V15" s="92"/>
      <c r="W15" s="92" t="s">
        <v>147</v>
      </c>
      <c r="X15" s="33">
        <v>0.79300000000000004</v>
      </c>
      <c r="Y15" s="33" t="s">
        <v>187</v>
      </c>
      <c r="Z15" s="33">
        <v>0.95599999999999996</v>
      </c>
      <c r="AA15" s="33" t="s">
        <v>187</v>
      </c>
      <c r="AB15" s="33">
        <v>0</v>
      </c>
      <c r="AC15" s="33" t="s">
        <v>156</v>
      </c>
      <c r="AD15" s="33">
        <v>2.802</v>
      </c>
      <c r="AE15" s="92" t="s">
        <v>157</v>
      </c>
      <c r="AF15" s="92"/>
      <c r="AG15" s="92" t="s">
        <v>147</v>
      </c>
      <c r="AH15" s="33">
        <v>0.79300000000000004</v>
      </c>
      <c r="AI15" s="33" t="s">
        <v>187</v>
      </c>
      <c r="AJ15" s="33">
        <v>0.95599999999999996</v>
      </c>
      <c r="AK15" s="33" t="s">
        <v>187</v>
      </c>
      <c r="AL15" s="33">
        <v>0</v>
      </c>
      <c r="AM15" s="33" t="s">
        <v>156</v>
      </c>
      <c r="AN15" s="33">
        <v>2.802</v>
      </c>
      <c r="AO15" s="92" t="s">
        <v>157</v>
      </c>
    </row>
    <row r="16" spans="2:41">
      <c r="B16" s="92" t="s">
        <v>159</v>
      </c>
      <c r="C16" s="92" t="s">
        <v>121</v>
      </c>
      <c r="D16" s="33">
        <v>0.79300000000000004</v>
      </c>
      <c r="E16" s="33" t="s">
        <v>187</v>
      </c>
      <c r="F16" s="33">
        <v>0.95599999999999996</v>
      </c>
      <c r="G16" s="33" t="s">
        <v>189</v>
      </c>
      <c r="H16" s="33">
        <v>0</v>
      </c>
      <c r="I16" s="33" t="s">
        <v>156</v>
      </c>
      <c r="J16" s="33">
        <v>2.802</v>
      </c>
      <c r="K16" s="92" t="s">
        <v>157</v>
      </c>
      <c r="L16" s="92"/>
      <c r="M16" s="92" t="s">
        <v>121</v>
      </c>
      <c r="N16" s="33">
        <v>0.79300000000000004</v>
      </c>
      <c r="O16" s="33" t="s">
        <v>187</v>
      </c>
      <c r="P16" s="33">
        <v>0.95599999999999996</v>
      </c>
      <c r="Q16" s="33" t="s">
        <v>189</v>
      </c>
      <c r="R16" s="33">
        <v>0</v>
      </c>
      <c r="S16" s="33" t="s">
        <v>156</v>
      </c>
      <c r="T16" s="33">
        <v>2.802</v>
      </c>
      <c r="U16" s="92" t="s">
        <v>157</v>
      </c>
      <c r="V16" s="92"/>
      <c r="W16" s="92" t="s">
        <v>121</v>
      </c>
      <c r="X16" s="33">
        <v>0.79300000000000004</v>
      </c>
      <c r="Y16" s="33" t="s">
        <v>187</v>
      </c>
      <c r="Z16" s="33">
        <v>0.95599999999999996</v>
      </c>
      <c r="AA16" s="33" t="s">
        <v>189</v>
      </c>
      <c r="AB16" s="33">
        <v>0</v>
      </c>
      <c r="AC16" s="33" t="s">
        <v>156</v>
      </c>
      <c r="AD16" s="33">
        <v>2.802</v>
      </c>
      <c r="AE16" s="92" t="s">
        <v>157</v>
      </c>
      <c r="AF16" s="92"/>
      <c r="AG16" s="92" t="s">
        <v>121</v>
      </c>
      <c r="AH16" s="33">
        <v>0.79300000000000004</v>
      </c>
      <c r="AI16" s="33" t="s">
        <v>187</v>
      </c>
      <c r="AJ16" s="33">
        <v>0.95599999999999996</v>
      </c>
      <c r="AK16" s="33" t="s">
        <v>189</v>
      </c>
      <c r="AL16" s="33">
        <v>0</v>
      </c>
      <c r="AM16" s="33" t="s">
        <v>156</v>
      </c>
      <c r="AN16" s="33">
        <v>2.802</v>
      </c>
      <c r="AO16" s="92" t="s">
        <v>157</v>
      </c>
    </row>
    <row r="17" spans="2:41">
      <c r="B17" s="92" t="s">
        <v>159</v>
      </c>
      <c r="C17" s="92" t="s">
        <v>125</v>
      </c>
      <c r="D17" s="33">
        <v>0.69699999999999995</v>
      </c>
      <c r="E17" s="33" t="s">
        <v>192</v>
      </c>
      <c r="F17" s="33">
        <v>0.82199999999999995</v>
      </c>
      <c r="G17" s="33" t="s">
        <v>189</v>
      </c>
      <c r="H17" s="33">
        <v>0</v>
      </c>
      <c r="I17" s="33" t="s">
        <v>156</v>
      </c>
      <c r="J17" s="33">
        <v>2.802</v>
      </c>
      <c r="K17" s="92" t="s">
        <v>158</v>
      </c>
      <c r="L17" s="92"/>
      <c r="M17" s="92" t="s">
        <v>125</v>
      </c>
      <c r="N17" s="33">
        <v>0.79300000000000004</v>
      </c>
      <c r="O17" s="33" t="s">
        <v>187</v>
      </c>
      <c r="P17" s="33">
        <v>0.95599999999999996</v>
      </c>
      <c r="Q17" s="33" t="s">
        <v>189</v>
      </c>
      <c r="R17" s="33">
        <v>0</v>
      </c>
      <c r="S17" s="33" t="s">
        <v>156</v>
      </c>
      <c r="T17" s="33">
        <v>2.802</v>
      </c>
      <c r="U17" s="92" t="s">
        <v>157</v>
      </c>
      <c r="V17" s="92"/>
      <c r="W17" s="92" t="s">
        <v>125</v>
      </c>
      <c r="X17" s="33">
        <v>0.79300000000000004</v>
      </c>
      <c r="Y17" s="33" t="s">
        <v>187</v>
      </c>
      <c r="Z17" s="33">
        <v>0.95599999999999996</v>
      </c>
      <c r="AA17" s="33" t="s">
        <v>189</v>
      </c>
      <c r="AB17" s="33">
        <v>0</v>
      </c>
      <c r="AC17" s="33" t="s">
        <v>156</v>
      </c>
      <c r="AD17" s="33">
        <v>2.802</v>
      </c>
      <c r="AE17" s="92" t="s">
        <v>157</v>
      </c>
      <c r="AF17" s="92"/>
      <c r="AG17" s="92" t="s">
        <v>125</v>
      </c>
      <c r="AH17" s="33">
        <v>0.79300000000000004</v>
      </c>
      <c r="AI17" s="33" t="s">
        <v>187</v>
      </c>
      <c r="AJ17" s="33">
        <v>0.95599999999999996</v>
      </c>
      <c r="AK17" s="33" t="s">
        <v>189</v>
      </c>
      <c r="AL17" s="33">
        <v>0</v>
      </c>
      <c r="AM17" s="33" t="s">
        <v>156</v>
      </c>
      <c r="AN17" s="33">
        <v>2.802</v>
      </c>
      <c r="AO17" s="92" t="s">
        <v>157</v>
      </c>
    </row>
    <row r="18" spans="2:41">
      <c r="B18" s="92" t="s">
        <v>159</v>
      </c>
      <c r="C18" s="92" t="s">
        <v>128</v>
      </c>
      <c r="D18" s="33">
        <v>0.69699999999999995</v>
      </c>
      <c r="E18" s="33" t="s">
        <v>192</v>
      </c>
      <c r="F18" s="33">
        <v>0.82199999999999995</v>
      </c>
      <c r="G18" s="33" t="s">
        <v>189</v>
      </c>
      <c r="H18" s="33">
        <v>0</v>
      </c>
      <c r="I18" s="33" t="s">
        <v>156</v>
      </c>
      <c r="J18" s="33">
        <v>2.802</v>
      </c>
      <c r="K18" s="92" t="s">
        <v>158</v>
      </c>
      <c r="L18" s="92"/>
      <c r="M18" s="92" t="s">
        <v>128</v>
      </c>
      <c r="N18" s="33">
        <v>0.69699999999999995</v>
      </c>
      <c r="O18" s="33" t="s">
        <v>192</v>
      </c>
      <c r="P18" s="33">
        <v>0.82199999999999995</v>
      </c>
      <c r="Q18" s="33" t="s">
        <v>189</v>
      </c>
      <c r="R18" s="33">
        <v>0</v>
      </c>
      <c r="S18" s="33" t="s">
        <v>156</v>
      </c>
      <c r="T18" s="33">
        <v>2.802</v>
      </c>
      <c r="U18" s="92" t="s">
        <v>158</v>
      </c>
      <c r="V18" s="92"/>
      <c r="W18" s="92" t="s">
        <v>128</v>
      </c>
      <c r="X18" s="33">
        <v>0.79300000000000004</v>
      </c>
      <c r="Y18" s="33" t="s">
        <v>187</v>
      </c>
      <c r="Z18" s="33">
        <v>0.95599999999999996</v>
      </c>
      <c r="AA18" s="33" t="s">
        <v>189</v>
      </c>
      <c r="AB18" s="33">
        <v>0</v>
      </c>
      <c r="AC18" s="33" t="s">
        <v>156</v>
      </c>
      <c r="AD18" s="33">
        <v>2.802</v>
      </c>
      <c r="AE18" s="92" t="s">
        <v>157</v>
      </c>
      <c r="AF18" s="92"/>
      <c r="AG18" s="92" t="s">
        <v>128</v>
      </c>
      <c r="AH18" s="33">
        <v>0.79300000000000004</v>
      </c>
      <c r="AI18" s="33" t="s">
        <v>187</v>
      </c>
      <c r="AJ18" s="33">
        <v>0.95599999999999996</v>
      </c>
      <c r="AK18" s="33" t="s">
        <v>189</v>
      </c>
      <c r="AL18" s="33">
        <v>0</v>
      </c>
      <c r="AM18" s="33" t="s">
        <v>156</v>
      </c>
      <c r="AN18" s="33">
        <v>2.802</v>
      </c>
      <c r="AO18" s="92" t="s">
        <v>157</v>
      </c>
    </row>
    <row r="19" spans="2:41">
      <c r="B19" s="92" t="s">
        <v>159</v>
      </c>
      <c r="C19" s="92" t="s">
        <v>127</v>
      </c>
      <c r="D19" s="33">
        <v>0.69699999999999995</v>
      </c>
      <c r="E19" s="33" t="s">
        <v>192</v>
      </c>
      <c r="F19" s="33">
        <v>0.82199999999999995</v>
      </c>
      <c r="G19" s="33" t="s">
        <v>189</v>
      </c>
      <c r="H19" s="33">
        <v>0</v>
      </c>
      <c r="I19" s="33" t="s">
        <v>156</v>
      </c>
      <c r="J19" s="33">
        <v>2.802</v>
      </c>
      <c r="K19" s="92" t="s">
        <v>158</v>
      </c>
      <c r="L19" s="92"/>
      <c r="M19" s="92" t="s">
        <v>127</v>
      </c>
      <c r="N19" s="33">
        <v>0.69699999999999995</v>
      </c>
      <c r="O19" s="33" t="s">
        <v>192</v>
      </c>
      <c r="P19" s="33">
        <v>0.82199999999999995</v>
      </c>
      <c r="Q19" s="33" t="s">
        <v>189</v>
      </c>
      <c r="R19" s="33">
        <v>0</v>
      </c>
      <c r="S19" s="33" t="s">
        <v>156</v>
      </c>
      <c r="T19" s="33">
        <v>2.802</v>
      </c>
      <c r="U19" s="92" t="s">
        <v>158</v>
      </c>
      <c r="V19" s="92"/>
      <c r="W19" s="92" t="s">
        <v>127</v>
      </c>
      <c r="X19" s="33">
        <v>0.69699999999999995</v>
      </c>
      <c r="Y19" s="33" t="s">
        <v>192</v>
      </c>
      <c r="Z19" s="33">
        <v>0.82199999999999995</v>
      </c>
      <c r="AA19" s="33" t="s">
        <v>189</v>
      </c>
      <c r="AB19" s="33">
        <v>0</v>
      </c>
      <c r="AC19" s="33" t="s">
        <v>156</v>
      </c>
      <c r="AD19" s="33">
        <v>2.802</v>
      </c>
      <c r="AE19" s="92" t="s">
        <v>158</v>
      </c>
      <c r="AF19" s="92"/>
      <c r="AG19" s="92" t="s">
        <v>127</v>
      </c>
      <c r="AH19" s="33">
        <v>0.79300000000000004</v>
      </c>
      <c r="AI19" s="33" t="s">
        <v>187</v>
      </c>
      <c r="AJ19" s="33">
        <v>0.95599999999999996</v>
      </c>
      <c r="AK19" s="33" t="s">
        <v>189</v>
      </c>
      <c r="AL19" s="33">
        <v>0</v>
      </c>
      <c r="AM19" s="33" t="s">
        <v>156</v>
      </c>
      <c r="AN19" s="33">
        <v>2.802</v>
      </c>
      <c r="AO19" s="92" t="s">
        <v>157</v>
      </c>
    </row>
    <row r="20" spans="2:41">
      <c r="B20" s="92" t="s">
        <v>159</v>
      </c>
      <c r="C20" s="92" t="s">
        <v>133</v>
      </c>
      <c r="D20" s="33">
        <v>0.69699999999999995</v>
      </c>
      <c r="E20" s="33" t="s">
        <v>192</v>
      </c>
      <c r="F20" s="33">
        <v>0.82199999999999995</v>
      </c>
      <c r="G20" s="33" t="s">
        <v>189</v>
      </c>
      <c r="H20" s="33">
        <v>0</v>
      </c>
      <c r="I20" s="33" t="s">
        <v>156</v>
      </c>
      <c r="J20" s="33">
        <v>2.802</v>
      </c>
      <c r="K20" s="92" t="s">
        <v>158</v>
      </c>
      <c r="L20" s="92"/>
      <c r="M20" s="92" t="s">
        <v>133</v>
      </c>
      <c r="N20" s="33">
        <v>0.69699999999999995</v>
      </c>
      <c r="O20" s="33" t="s">
        <v>192</v>
      </c>
      <c r="P20" s="33">
        <v>0.82199999999999995</v>
      </c>
      <c r="Q20" s="33" t="s">
        <v>189</v>
      </c>
      <c r="R20" s="33">
        <v>0</v>
      </c>
      <c r="S20" s="33" t="s">
        <v>156</v>
      </c>
      <c r="T20" s="33">
        <v>2.802</v>
      </c>
      <c r="U20" s="92" t="s">
        <v>158</v>
      </c>
      <c r="V20" s="92"/>
      <c r="W20" s="92" t="s">
        <v>133</v>
      </c>
      <c r="X20" s="33">
        <v>0.69699999999999995</v>
      </c>
      <c r="Y20" s="33" t="s">
        <v>192</v>
      </c>
      <c r="Z20" s="33">
        <v>0.82199999999999995</v>
      </c>
      <c r="AA20" s="33" t="s">
        <v>189</v>
      </c>
      <c r="AB20" s="33">
        <v>0</v>
      </c>
      <c r="AC20" s="33" t="s">
        <v>156</v>
      </c>
      <c r="AD20" s="33">
        <v>2.802</v>
      </c>
      <c r="AE20" s="92" t="s">
        <v>158</v>
      </c>
      <c r="AF20" s="92"/>
      <c r="AG20" s="92" t="s">
        <v>133</v>
      </c>
      <c r="AH20" s="33">
        <v>0.69699999999999995</v>
      </c>
      <c r="AI20" s="33" t="s">
        <v>192</v>
      </c>
      <c r="AJ20" s="33">
        <v>0.82199999999999995</v>
      </c>
      <c r="AK20" s="33" t="s">
        <v>189</v>
      </c>
      <c r="AL20" s="33">
        <v>0</v>
      </c>
      <c r="AM20" s="33" t="s">
        <v>156</v>
      </c>
      <c r="AN20" s="33">
        <v>2.802</v>
      </c>
      <c r="AO20" s="92" t="s">
        <v>158</v>
      </c>
    </row>
    <row r="21" spans="2:41">
      <c r="B21" s="92" t="s">
        <v>159</v>
      </c>
      <c r="C21" s="92" t="s">
        <v>138</v>
      </c>
      <c r="D21" s="33">
        <v>0.69699999999999995</v>
      </c>
      <c r="E21" s="33" t="s">
        <v>192</v>
      </c>
      <c r="F21" s="33">
        <v>0.82199999999999995</v>
      </c>
      <c r="G21" s="33" t="s">
        <v>189</v>
      </c>
      <c r="H21" s="33">
        <v>0</v>
      </c>
      <c r="I21" s="33" t="s">
        <v>156</v>
      </c>
      <c r="J21" s="33">
        <v>2.802</v>
      </c>
      <c r="K21" s="92" t="s">
        <v>158</v>
      </c>
      <c r="L21" s="92"/>
      <c r="M21" s="92" t="s">
        <v>138</v>
      </c>
      <c r="N21" s="33">
        <v>0.69699999999999995</v>
      </c>
      <c r="O21" s="33" t="s">
        <v>192</v>
      </c>
      <c r="P21" s="33">
        <v>0.82199999999999995</v>
      </c>
      <c r="Q21" s="33" t="s">
        <v>189</v>
      </c>
      <c r="R21" s="33">
        <v>0</v>
      </c>
      <c r="S21" s="33" t="s">
        <v>156</v>
      </c>
      <c r="T21" s="33">
        <v>2.802</v>
      </c>
      <c r="U21" s="92" t="s">
        <v>158</v>
      </c>
      <c r="V21" s="92"/>
      <c r="W21" s="92" t="s">
        <v>138</v>
      </c>
      <c r="X21" s="33">
        <v>0.69699999999999995</v>
      </c>
      <c r="Y21" s="33" t="s">
        <v>192</v>
      </c>
      <c r="Z21" s="33">
        <v>0.82199999999999995</v>
      </c>
      <c r="AA21" s="33" t="s">
        <v>189</v>
      </c>
      <c r="AB21" s="33">
        <v>0</v>
      </c>
      <c r="AC21" s="33" t="s">
        <v>156</v>
      </c>
      <c r="AD21" s="33">
        <v>2.802</v>
      </c>
      <c r="AE21" s="92" t="s">
        <v>158</v>
      </c>
      <c r="AF21" s="92"/>
      <c r="AG21" s="92" t="s">
        <v>138</v>
      </c>
      <c r="AH21" s="33">
        <v>0.69699999999999995</v>
      </c>
      <c r="AI21" s="33" t="s">
        <v>192</v>
      </c>
      <c r="AJ21" s="33">
        <v>0.82199999999999995</v>
      </c>
      <c r="AK21" s="33" t="s">
        <v>189</v>
      </c>
      <c r="AL21" s="33">
        <v>0</v>
      </c>
      <c r="AM21" s="33" t="s">
        <v>156</v>
      </c>
      <c r="AN21" s="33">
        <v>2.802</v>
      </c>
      <c r="AO21" s="92" t="s">
        <v>158</v>
      </c>
    </row>
    <row r="22" spans="2:41">
      <c r="B22" s="92" t="s">
        <v>159</v>
      </c>
      <c r="C22" s="92" t="s">
        <v>140</v>
      </c>
      <c r="D22" s="33">
        <v>0.69699999999999995</v>
      </c>
      <c r="E22" s="33" t="s">
        <v>192</v>
      </c>
      <c r="F22" s="33">
        <v>0.82199999999999995</v>
      </c>
      <c r="G22" s="33" t="s">
        <v>189</v>
      </c>
      <c r="H22" s="33">
        <v>0</v>
      </c>
      <c r="I22" s="33" t="s">
        <v>156</v>
      </c>
      <c r="J22" s="33">
        <v>2.802</v>
      </c>
      <c r="K22" s="92" t="s">
        <v>158</v>
      </c>
      <c r="L22" s="92"/>
      <c r="M22" s="92" t="s">
        <v>140</v>
      </c>
      <c r="N22" s="33">
        <v>0.69699999999999995</v>
      </c>
      <c r="O22" s="33" t="s">
        <v>192</v>
      </c>
      <c r="P22" s="33">
        <v>0.82199999999999995</v>
      </c>
      <c r="Q22" s="33" t="s">
        <v>189</v>
      </c>
      <c r="R22" s="33">
        <v>0</v>
      </c>
      <c r="S22" s="33" t="s">
        <v>156</v>
      </c>
      <c r="T22" s="33">
        <v>2.802</v>
      </c>
      <c r="U22" s="92" t="s">
        <v>158</v>
      </c>
      <c r="V22" s="92"/>
      <c r="W22" s="92" t="s">
        <v>140</v>
      </c>
      <c r="X22" s="33">
        <v>0.69699999999999995</v>
      </c>
      <c r="Y22" s="33" t="s">
        <v>192</v>
      </c>
      <c r="Z22" s="33">
        <v>0.82199999999999995</v>
      </c>
      <c r="AA22" s="33" t="s">
        <v>189</v>
      </c>
      <c r="AB22" s="33">
        <v>0</v>
      </c>
      <c r="AC22" s="33" t="s">
        <v>156</v>
      </c>
      <c r="AD22" s="33">
        <v>2.802</v>
      </c>
      <c r="AE22" s="92" t="s">
        <v>158</v>
      </c>
      <c r="AF22" s="92"/>
      <c r="AG22" s="92" t="s">
        <v>140</v>
      </c>
      <c r="AH22" s="33">
        <v>0.69699999999999995</v>
      </c>
      <c r="AI22" s="33" t="s">
        <v>192</v>
      </c>
      <c r="AJ22" s="33">
        <v>0.82199999999999995</v>
      </c>
      <c r="AK22" s="33" t="s">
        <v>189</v>
      </c>
      <c r="AL22" s="33">
        <v>0</v>
      </c>
      <c r="AM22" s="33" t="s">
        <v>156</v>
      </c>
      <c r="AN22" s="33">
        <v>2.802</v>
      </c>
      <c r="AO22" s="92" t="s">
        <v>158</v>
      </c>
    </row>
    <row r="23" spans="2:41">
      <c r="B23" s="92" t="s">
        <v>159</v>
      </c>
      <c r="C23" s="92" t="s">
        <v>142</v>
      </c>
      <c r="D23" s="33">
        <v>0.79300000000000004</v>
      </c>
      <c r="E23" s="33" t="s">
        <v>187</v>
      </c>
      <c r="F23" s="33">
        <v>0.95599999999999996</v>
      </c>
      <c r="G23" s="33" t="s">
        <v>189</v>
      </c>
      <c r="H23" s="33">
        <v>0</v>
      </c>
      <c r="I23" s="33" t="s">
        <v>156</v>
      </c>
      <c r="J23" s="33">
        <v>2.802</v>
      </c>
      <c r="K23" s="92" t="s">
        <v>157</v>
      </c>
      <c r="L23" s="92"/>
      <c r="M23" s="92" t="s">
        <v>142</v>
      </c>
      <c r="N23" s="33">
        <v>0.69699999999999995</v>
      </c>
      <c r="O23" s="33" t="s">
        <v>192</v>
      </c>
      <c r="P23" s="33">
        <v>0.82199999999999995</v>
      </c>
      <c r="Q23" s="33" t="s">
        <v>189</v>
      </c>
      <c r="R23" s="33">
        <v>0</v>
      </c>
      <c r="S23" s="33" t="s">
        <v>156</v>
      </c>
      <c r="T23" s="33">
        <v>2.802</v>
      </c>
      <c r="U23" s="92" t="s">
        <v>158</v>
      </c>
      <c r="V23" s="92"/>
      <c r="W23" s="92" t="s">
        <v>142</v>
      </c>
      <c r="X23" s="33">
        <v>0.69699999999999995</v>
      </c>
      <c r="Y23" s="33" t="s">
        <v>192</v>
      </c>
      <c r="Z23" s="33">
        <v>0.82199999999999995</v>
      </c>
      <c r="AA23" s="33" t="s">
        <v>189</v>
      </c>
      <c r="AB23" s="33">
        <v>0</v>
      </c>
      <c r="AC23" s="33" t="s">
        <v>156</v>
      </c>
      <c r="AD23" s="33">
        <v>2.802</v>
      </c>
      <c r="AE23" s="92" t="s">
        <v>158</v>
      </c>
      <c r="AF23" s="92"/>
      <c r="AG23" s="92" t="s">
        <v>142</v>
      </c>
      <c r="AH23" s="33">
        <v>0.69699999999999995</v>
      </c>
      <c r="AI23" s="33" t="s">
        <v>192</v>
      </c>
      <c r="AJ23" s="33">
        <v>0.82199999999999995</v>
      </c>
      <c r="AK23" s="33" t="s">
        <v>189</v>
      </c>
      <c r="AL23" s="33">
        <v>0</v>
      </c>
      <c r="AM23" s="33" t="s">
        <v>156</v>
      </c>
      <c r="AN23" s="33">
        <v>2.802</v>
      </c>
      <c r="AO23" s="92" t="s">
        <v>158</v>
      </c>
    </row>
    <row r="24" spans="2:41">
      <c r="B24" s="92" t="s">
        <v>159</v>
      </c>
      <c r="C24" s="92" t="s">
        <v>144</v>
      </c>
      <c r="D24" s="33">
        <v>0.79300000000000004</v>
      </c>
      <c r="E24" s="33" t="s">
        <v>187</v>
      </c>
      <c r="F24" s="33">
        <v>0.95599999999999996</v>
      </c>
      <c r="G24" s="33" t="s">
        <v>189</v>
      </c>
      <c r="H24" s="33">
        <v>0</v>
      </c>
      <c r="I24" s="33" t="s">
        <v>156</v>
      </c>
      <c r="J24" s="33">
        <v>2.802</v>
      </c>
      <c r="K24" s="92" t="s">
        <v>157</v>
      </c>
      <c r="L24" s="92"/>
      <c r="M24" s="92" t="s">
        <v>144</v>
      </c>
      <c r="N24" s="33">
        <v>0.79300000000000004</v>
      </c>
      <c r="O24" s="33" t="s">
        <v>187</v>
      </c>
      <c r="P24" s="33">
        <v>0.95599999999999996</v>
      </c>
      <c r="Q24" s="33" t="s">
        <v>189</v>
      </c>
      <c r="R24" s="33">
        <v>0</v>
      </c>
      <c r="S24" s="33" t="s">
        <v>156</v>
      </c>
      <c r="T24" s="33">
        <v>2.802</v>
      </c>
      <c r="U24" s="92" t="s">
        <v>157</v>
      </c>
      <c r="V24" s="92"/>
      <c r="W24" s="92" t="s">
        <v>144</v>
      </c>
      <c r="X24" s="33">
        <v>0.69699999999999995</v>
      </c>
      <c r="Y24" s="33" t="s">
        <v>192</v>
      </c>
      <c r="Z24" s="33">
        <v>0.82199999999999995</v>
      </c>
      <c r="AA24" s="33" t="s">
        <v>189</v>
      </c>
      <c r="AB24" s="33">
        <v>0</v>
      </c>
      <c r="AC24" s="33" t="s">
        <v>156</v>
      </c>
      <c r="AD24" s="33">
        <v>2.802</v>
      </c>
      <c r="AE24" s="92" t="s">
        <v>158</v>
      </c>
      <c r="AF24" s="92"/>
      <c r="AG24" s="92" t="s">
        <v>144</v>
      </c>
      <c r="AH24" s="33">
        <v>0.69699999999999995</v>
      </c>
      <c r="AI24" s="33" t="s">
        <v>192</v>
      </c>
      <c r="AJ24" s="33">
        <v>0.82199999999999995</v>
      </c>
      <c r="AK24" s="33" t="s">
        <v>189</v>
      </c>
      <c r="AL24" s="33">
        <v>0</v>
      </c>
      <c r="AM24" s="33" t="s">
        <v>156</v>
      </c>
      <c r="AN24" s="33">
        <v>2.802</v>
      </c>
      <c r="AO24" s="92" t="s">
        <v>158</v>
      </c>
    </row>
    <row r="25" spans="2:41">
      <c r="B25" s="92" t="s">
        <v>159</v>
      </c>
      <c r="C25" s="92" t="s">
        <v>15</v>
      </c>
      <c r="D25" s="33">
        <v>0.79300000000000004</v>
      </c>
      <c r="E25" s="33" t="s">
        <v>187</v>
      </c>
      <c r="F25" s="33">
        <v>0.95599999999999996</v>
      </c>
      <c r="G25" s="33" t="s">
        <v>189</v>
      </c>
      <c r="H25" s="33">
        <v>0</v>
      </c>
      <c r="I25" s="33" t="s">
        <v>156</v>
      </c>
      <c r="J25" s="33">
        <v>2.802</v>
      </c>
      <c r="K25" s="92" t="s">
        <v>157</v>
      </c>
      <c r="L25" s="92"/>
      <c r="M25" s="92" t="s">
        <v>15</v>
      </c>
      <c r="N25" s="33">
        <v>0.79300000000000004</v>
      </c>
      <c r="O25" s="33" t="s">
        <v>187</v>
      </c>
      <c r="P25" s="33">
        <v>0.95599999999999996</v>
      </c>
      <c r="Q25" s="33" t="s">
        <v>189</v>
      </c>
      <c r="R25" s="33">
        <v>0</v>
      </c>
      <c r="S25" s="33" t="s">
        <v>156</v>
      </c>
      <c r="T25" s="33">
        <v>2.802</v>
      </c>
      <c r="U25" s="92" t="s">
        <v>157</v>
      </c>
      <c r="V25" s="92"/>
      <c r="W25" s="92" t="s">
        <v>15</v>
      </c>
      <c r="X25" s="33">
        <v>0.79300000000000004</v>
      </c>
      <c r="Y25" s="33" t="s">
        <v>187</v>
      </c>
      <c r="Z25" s="33">
        <v>0.95599999999999996</v>
      </c>
      <c r="AA25" s="33" t="s">
        <v>189</v>
      </c>
      <c r="AB25" s="33">
        <v>0</v>
      </c>
      <c r="AC25" s="33" t="s">
        <v>156</v>
      </c>
      <c r="AD25" s="33">
        <v>2.802</v>
      </c>
      <c r="AE25" s="92" t="s">
        <v>157</v>
      </c>
      <c r="AF25" s="92"/>
      <c r="AG25" s="92" t="s">
        <v>15</v>
      </c>
      <c r="AH25" s="33">
        <v>0.69699999999999995</v>
      </c>
      <c r="AI25" s="33" t="s">
        <v>192</v>
      </c>
      <c r="AJ25" s="33">
        <v>0.82199999999999995</v>
      </c>
      <c r="AK25" s="33" t="s">
        <v>189</v>
      </c>
      <c r="AL25" s="33">
        <v>0</v>
      </c>
      <c r="AM25" s="33" t="s">
        <v>156</v>
      </c>
      <c r="AN25" s="33">
        <v>2.802</v>
      </c>
      <c r="AO25" s="92" t="s">
        <v>158</v>
      </c>
    </row>
    <row r="26" spans="2:41">
      <c r="B26" s="92" t="s">
        <v>159</v>
      </c>
      <c r="C26" s="92" t="s">
        <v>146</v>
      </c>
      <c r="D26" s="33">
        <v>0.79300000000000004</v>
      </c>
      <c r="E26" s="33" t="s">
        <v>187</v>
      </c>
      <c r="F26" s="33">
        <v>0.95599999999999996</v>
      </c>
      <c r="G26" s="33" t="s">
        <v>189</v>
      </c>
      <c r="H26" s="33">
        <v>0</v>
      </c>
      <c r="I26" s="33" t="s">
        <v>156</v>
      </c>
      <c r="J26" s="33">
        <v>2.802</v>
      </c>
      <c r="K26" s="92" t="s">
        <v>157</v>
      </c>
      <c r="L26" s="92"/>
      <c r="M26" s="92" t="s">
        <v>146</v>
      </c>
      <c r="N26" s="33">
        <v>0.79300000000000004</v>
      </c>
      <c r="O26" s="33" t="s">
        <v>187</v>
      </c>
      <c r="P26" s="33">
        <v>0.95599999999999996</v>
      </c>
      <c r="Q26" s="33" t="s">
        <v>189</v>
      </c>
      <c r="R26" s="33">
        <v>0</v>
      </c>
      <c r="S26" s="33" t="s">
        <v>156</v>
      </c>
      <c r="T26" s="33">
        <v>2.802</v>
      </c>
      <c r="U26" s="92" t="s">
        <v>157</v>
      </c>
      <c r="V26" s="92"/>
      <c r="W26" s="92" t="s">
        <v>146</v>
      </c>
      <c r="X26" s="33">
        <v>0.79300000000000004</v>
      </c>
      <c r="Y26" s="33" t="s">
        <v>187</v>
      </c>
      <c r="Z26" s="33">
        <v>0.95599999999999996</v>
      </c>
      <c r="AA26" s="33" t="s">
        <v>189</v>
      </c>
      <c r="AB26" s="33">
        <v>0</v>
      </c>
      <c r="AC26" s="33" t="s">
        <v>156</v>
      </c>
      <c r="AD26" s="33">
        <v>2.802</v>
      </c>
      <c r="AE26" s="92" t="s">
        <v>157</v>
      </c>
      <c r="AF26" s="92"/>
      <c r="AG26" s="92" t="s">
        <v>146</v>
      </c>
      <c r="AH26" s="33">
        <v>0.79300000000000004</v>
      </c>
      <c r="AI26" s="33" t="s">
        <v>187</v>
      </c>
      <c r="AJ26" s="33">
        <v>0.95599999999999996</v>
      </c>
      <c r="AK26" s="33" t="s">
        <v>189</v>
      </c>
      <c r="AL26" s="33">
        <v>0</v>
      </c>
      <c r="AM26" s="33" t="s">
        <v>156</v>
      </c>
      <c r="AN26" s="33">
        <v>2.802</v>
      </c>
      <c r="AO26" s="92" t="s">
        <v>157</v>
      </c>
    </row>
    <row r="27" spans="2:41">
      <c r="B27" s="92" t="s">
        <v>159</v>
      </c>
      <c r="C27" s="92" t="s">
        <v>147</v>
      </c>
      <c r="D27" s="33">
        <v>0.79300000000000004</v>
      </c>
      <c r="E27" s="33" t="s">
        <v>187</v>
      </c>
      <c r="F27" s="33">
        <v>0.95599999999999996</v>
      </c>
      <c r="G27" s="33" t="s">
        <v>189</v>
      </c>
      <c r="H27" s="33">
        <v>0</v>
      </c>
      <c r="I27" s="33" t="s">
        <v>156</v>
      </c>
      <c r="J27" s="33">
        <v>2.802</v>
      </c>
      <c r="K27" s="92" t="s">
        <v>157</v>
      </c>
      <c r="L27" s="92"/>
      <c r="M27" s="92" t="s">
        <v>147</v>
      </c>
      <c r="N27" s="33">
        <v>0.79300000000000004</v>
      </c>
      <c r="O27" s="33" t="s">
        <v>187</v>
      </c>
      <c r="P27" s="33">
        <v>0.95599999999999996</v>
      </c>
      <c r="Q27" s="33" t="s">
        <v>189</v>
      </c>
      <c r="R27" s="33">
        <v>0</v>
      </c>
      <c r="S27" s="33" t="s">
        <v>156</v>
      </c>
      <c r="T27" s="33">
        <v>2.802</v>
      </c>
      <c r="U27" s="92" t="s">
        <v>157</v>
      </c>
      <c r="V27" s="92"/>
      <c r="W27" s="92" t="s">
        <v>147</v>
      </c>
      <c r="X27" s="33">
        <v>0.79300000000000004</v>
      </c>
      <c r="Y27" s="33" t="s">
        <v>187</v>
      </c>
      <c r="Z27" s="33">
        <v>0.95599999999999996</v>
      </c>
      <c r="AA27" s="33" t="s">
        <v>189</v>
      </c>
      <c r="AB27" s="33">
        <v>0</v>
      </c>
      <c r="AC27" s="33" t="s">
        <v>156</v>
      </c>
      <c r="AD27" s="33">
        <v>2.802</v>
      </c>
      <c r="AE27" s="92" t="s">
        <v>157</v>
      </c>
      <c r="AF27" s="92"/>
      <c r="AG27" s="92" t="s">
        <v>147</v>
      </c>
      <c r="AH27" s="33">
        <v>0.79300000000000004</v>
      </c>
      <c r="AI27" s="33" t="s">
        <v>187</v>
      </c>
      <c r="AJ27" s="33">
        <v>0.95599999999999996</v>
      </c>
      <c r="AK27" s="33" t="s">
        <v>189</v>
      </c>
      <c r="AL27" s="33">
        <v>0</v>
      </c>
      <c r="AM27" s="33" t="s">
        <v>156</v>
      </c>
      <c r="AN27" s="33">
        <v>2.802</v>
      </c>
      <c r="AO27" s="92" t="s">
        <v>157</v>
      </c>
    </row>
    <row r="28" spans="2:41">
      <c r="B28" s="92" t="s">
        <v>123</v>
      </c>
      <c r="C28" s="92" t="s">
        <v>121</v>
      </c>
      <c r="D28" s="33">
        <v>0.79300000000000004</v>
      </c>
      <c r="E28" s="33" t="s">
        <v>187</v>
      </c>
      <c r="F28" s="33">
        <v>0.95599999999999996</v>
      </c>
      <c r="G28" s="33" t="s">
        <v>189</v>
      </c>
      <c r="H28" s="33">
        <v>0</v>
      </c>
      <c r="I28" s="33" t="s">
        <v>156</v>
      </c>
      <c r="J28" s="33">
        <v>2.802</v>
      </c>
      <c r="K28" s="92" t="s">
        <v>157</v>
      </c>
      <c r="L28" s="92"/>
      <c r="M28" s="92" t="s">
        <v>121</v>
      </c>
      <c r="N28" s="33">
        <v>0.79300000000000004</v>
      </c>
      <c r="O28" s="33" t="s">
        <v>187</v>
      </c>
      <c r="P28" s="33">
        <v>0.95599999999999996</v>
      </c>
      <c r="Q28" s="33" t="s">
        <v>189</v>
      </c>
      <c r="R28" s="33">
        <v>0</v>
      </c>
      <c r="S28" s="33" t="s">
        <v>156</v>
      </c>
      <c r="T28" s="33">
        <v>2.802</v>
      </c>
      <c r="U28" s="92" t="s">
        <v>157</v>
      </c>
      <c r="V28" s="92"/>
      <c r="W28" s="92" t="s">
        <v>121</v>
      </c>
      <c r="X28" s="33">
        <v>0.79300000000000004</v>
      </c>
      <c r="Y28" s="33" t="s">
        <v>187</v>
      </c>
      <c r="Z28" s="33">
        <v>0.95599999999999996</v>
      </c>
      <c r="AA28" s="33" t="s">
        <v>189</v>
      </c>
      <c r="AB28" s="33">
        <v>0</v>
      </c>
      <c r="AC28" s="33" t="s">
        <v>156</v>
      </c>
      <c r="AD28" s="33">
        <v>2.802</v>
      </c>
      <c r="AE28" s="92" t="s">
        <v>157</v>
      </c>
      <c r="AF28" s="92"/>
      <c r="AG28" s="92" t="s">
        <v>121</v>
      </c>
      <c r="AH28" s="33">
        <v>0.79300000000000004</v>
      </c>
      <c r="AI28" s="33" t="s">
        <v>187</v>
      </c>
      <c r="AJ28" s="33">
        <v>0.95599999999999996</v>
      </c>
      <c r="AK28" s="33" t="s">
        <v>189</v>
      </c>
      <c r="AL28" s="33">
        <v>0</v>
      </c>
      <c r="AM28" s="33" t="s">
        <v>156</v>
      </c>
      <c r="AN28" s="33">
        <v>2.802</v>
      </c>
      <c r="AO28" s="92" t="s">
        <v>157</v>
      </c>
    </row>
    <row r="29" spans="2:41">
      <c r="B29" s="92" t="s">
        <v>123</v>
      </c>
      <c r="C29" s="92" t="s">
        <v>125</v>
      </c>
      <c r="D29" s="33">
        <v>0.69699999999999995</v>
      </c>
      <c r="E29" s="33" t="s">
        <v>193</v>
      </c>
      <c r="F29" s="33">
        <v>0.82199999999999995</v>
      </c>
      <c r="G29" s="33" t="s">
        <v>193</v>
      </c>
      <c r="H29" s="33">
        <v>1.05</v>
      </c>
      <c r="I29" s="33" t="s">
        <v>193</v>
      </c>
      <c r="J29" s="33">
        <v>2.802</v>
      </c>
      <c r="K29" s="92" t="s">
        <v>158</v>
      </c>
      <c r="L29" s="92"/>
      <c r="M29" s="92" t="s">
        <v>125</v>
      </c>
      <c r="N29" s="33">
        <v>0.79300000000000004</v>
      </c>
      <c r="O29" s="33" t="s">
        <v>187</v>
      </c>
      <c r="P29" s="33">
        <v>0.95599999999999996</v>
      </c>
      <c r="Q29" s="33" t="s">
        <v>189</v>
      </c>
      <c r="R29" s="33">
        <v>0</v>
      </c>
      <c r="S29" s="33" t="s">
        <v>156</v>
      </c>
      <c r="T29" s="33">
        <v>2.802</v>
      </c>
      <c r="U29" s="92" t="s">
        <v>157</v>
      </c>
      <c r="V29" s="92"/>
      <c r="W29" s="92" t="s">
        <v>125</v>
      </c>
      <c r="X29" s="33">
        <v>0.79300000000000004</v>
      </c>
      <c r="Y29" s="33" t="s">
        <v>187</v>
      </c>
      <c r="Z29" s="33">
        <v>0.95599999999999996</v>
      </c>
      <c r="AA29" s="33" t="s">
        <v>189</v>
      </c>
      <c r="AB29" s="33">
        <v>0</v>
      </c>
      <c r="AC29" s="33" t="s">
        <v>156</v>
      </c>
      <c r="AD29" s="33">
        <v>2.802</v>
      </c>
      <c r="AE29" s="92" t="s">
        <v>157</v>
      </c>
      <c r="AF29" s="92"/>
      <c r="AG29" s="92" t="s">
        <v>125</v>
      </c>
      <c r="AH29" s="33">
        <v>0.79300000000000004</v>
      </c>
      <c r="AI29" s="33" t="s">
        <v>187</v>
      </c>
      <c r="AJ29" s="33">
        <v>0.95599999999999996</v>
      </c>
      <c r="AK29" s="33" t="s">
        <v>189</v>
      </c>
      <c r="AL29" s="33">
        <v>0</v>
      </c>
      <c r="AM29" s="33" t="s">
        <v>156</v>
      </c>
      <c r="AN29" s="33">
        <v>2.802</v>
      </c>
      <c r="AO29" s="92" t="s">
        <v>157</v>
      </c>
    </row>
    <row r="30" spans="2:41">
      <c r="B30" s="92" t="s">
        <v>123</v>
      </c>
      <c r="C30" s="92" t="s">
        <v>128</v>
      </c>
      <c r="D30" s="33">
        <v>0.69699999999999995</v>
      </c>
      <c r="E30" s="33" t="s">
        <v>193</v>
      </c>
      <c r="F30" s="33">
        <v>0.82199999999999995</v>
      </c>
      <c r="G30" s="33" t="s">
        <v>193</v>
      </c>
      <c r="H30" s="33">
        <v>1.05</v>
      </c>
      <c r="I30" s="33" t="s">
        <v>193</v>
      </c>
      <c r="J30" s="33">
        <v>2.802</v>
      </c>
      <c r="K30" s="92" t="s">
        <v>158</v>
      </c>
      <c r="L30" s="92"/>
      <c r="M30" s="92" t="s">
        <v>128</v>
      </c>
      <c r="N30" s="33">
        <v>0.69699999999999995</v>
      </c>
      <c r="O30" s="33" t="s">
        <v>193</v>
      </c>
      <c r="P30" s="33">
        <v>0.82199999999999995</v>
      </c>
      <c r="Q30" s="33" t="s">
        <v>193</v>
      </c>
      <c r="R30" s="33">
        <v>1.05</v>
      </c>
      <c r="S30" s="33" t="s">
        <v>193</v>
      </c>
      <c r="T30" s="33">
        <v>2.802</v>
      </c>
      <c r="U30" s="92" t="s">
        <v>158</v>
      </c>
      <c r="V30" s="92"/>
      <c r="W30" s="92" t="s">
        <v>128</v>
      </c>
      <c r="X30" s="33">
        <v>0.79300000000000004</v>
      </c>
      <c r="Y30" s="33" t="s">
        <v>187</v>
      </c>
      <c r="Z30" s="33">
        <v>0.95599999999999996</v>
      </c>
      <c r="AA30" s="33" t="s">
        <v>189</v>
      </c>
      <c r="AB30" s="33">
        <v>0</v>
      </c>
      <c r="AC30" s="33" t="s">
        <v>156</v>
      </c>
      <c r="AD30" s="33">
        <v>2.802</v>
      </c>
      <c r="AE30" s="92" t="s">
        <v>157</v>
      </c>
      <c r="AF30" s="92"/>
      <c r="AG30" s="92" t="s">
        <v>128</v>
      </c>
      <c r="AH30" s="33">
        <v>0.79300000000000004</v>
      </c>
      <c r="AI30" s="33" t="s">
        <v>187</v>
      </c>
      <c r="AJ30" s="33">
        <v>0.95599999999999996</v>
      </c>
      <c r="AK30" s="33" t="s">
        <v>189</v>
      </c>
      <c r="AL30" s="33">
        <v>0</v>
      </c>
      <c r="AM30" s="33" t="s">
        <v>156</v>
      </c>
      <c r="AN30" s="33">
        <v>2.802</v>
      </c>
      <c r="AO30" s="92" t="s">
        <v>157</v>
      </c>
    </row>
    <row r="31" spans="2:41">
      <c r="B31" s="92" t="s">
        <v>123</v>
      </c>
      <c r="C31" s="92" t="s">
        <v>127</v>
      </c>
      <c r="D31" s="33">
        <v>0.69699999999999995</v>
      </c>
      <c r="E31" s="33" t="s">
        <v>193</v>
      </c>
      <c r="F31" s="33">
        <v>0.82199999999999995</v>
      </c>
      <c r="G31" s="33" t="s">
        <v>193</v>
      </c>
      <c r="H31" s="33">
        <v>1.05</v>
      </c>
      <c r="I31" s="33" t="s">
        <v>193</v>
      </c>
      <c r="J31" s="33">
        <v>2.802</v>
      </c>
      <c r="K31" s="92" t="s">
        <v>158</v>
      </c>
      <c r="L31" s="92"/>
      <c r="M31" s="92" t="s">
        <v>127</v>
      </c>
      <c r="N31" s="33">
        <v>0.69699999999999995</v>
      </c>
      <c r="O31" s="33" t="s">
        <v>193</v>
      </c>
      <c r="P31" s="33">
        <v>0.82199999999999995</v>
      </c>
      <c r="Q31" s="33" t="s">
        <v>193</v>
      </c>
      <c r="R31" s="33">
        <v>1.05</v>
      </c>
      <c r="S31" s="33" t="s">
        <v>193</v>
      </c>
      <c r="T31" s="33">
        <v>2.802</v>
      </c>
      <c r="U31" s="92" t="s">
        <v>158</v>
      </c>
      <c r="V31" s="92"/>
      <c r="W31" s="92" t="s">
        <v>127</v>
      </c>
      <c r="X31" s="33">
        <v>0.69699999999999995</v>
      </c>
      <c r="Y31" s="33" t="s">
        <v>193</v>
      </c>
      <c r="Z31" s="33">
        <v>0.82199999999999995</v>
      </c>
      <c r="AA31" s="33" t="s">
        <v>193</v>
      </c>
      <c r="AB31" s="33">
        <v>1.05</v>
      </c>
      <c r="AC31" s="33" t="s">
        <v>193</v>
      </c>
      <c r="AD31" s="33">
        <v>2.802</v>
      </c>
      <c r="AE31" s="92" t="s">
        <v>158</v>
      </c>
      <c r="AF31" s="92"/>
      <c r="AG31" s="92" t="s">
        <v>127</v>
      </c>
      <c r="AH31" s="33">
        <v>0.79300000000000004</v>
      </c>
      <c r="AI31" s="33" t="s">
        <v>187</v>
      </c>
      <c r="AJ31" s="33">
        <v>0.95599999999999996</v>
      </c>
      <c r="AK31" s="33" t="s">
        <v>189</v>
      </c>
      <c r="AL31" s="33">
        <v>0</v>
      </c>
      <c r="AM31" s="33" t="s">
        <v>156</v>
      </c>
      <c r="AN31" s="33">
        <v>2.802</v>
      </c>
      <c r="AO31" s="92" t="s">
        <v>157</v>
      </c>
    </row>
    <row r="32" spans="2:41">
      <c r="B32" s="92" t="s">
        <v>123</v>
      </c>
      <c r="C32" s="92" t="s">
        <v>133</v>
      </c>
      <c r="D32" s="33">
        <v>0.69699999999999995</v>
      </c>
      <c r="E32" s="33" t="s">
        <v>193</v>
      </c>
      <c r="F32" s="33">
        <v>0.82199999999999995</v>
      </c>
      <c r="G32" s="33" t="s">
        <v>193</v>
      </c>
      <c r="H32" s="33">
        <v>1.05</v>
      </c>
      <c r="I32" s="33" t="s">
        <v>193</v>
      </c>
      <c r="J32" s="33">
        <v>2.802</v>
      </c>
      <c r="K32" s="92" t="s">
        <v>158</v>
      </c>
      <c r="L32" s="92"/>
      <c r="M32" s="92" t="s">
        <v>133</v>
      </c>
      <c r="N32" s="33">
        <v>0.69699999999999995</v>
      </c>
      <c r="O32" s="33" t="s">
        <v>193</v>
      </c>
      <c r="P32" s="33">
        <v>0.82199999999999995</v>
      </c>
      <c r="Q32" s="33" t="s">
        <v>193</v>
      </c>
      <c r="R32" s="33">
        <v>1.05</v>
      </c>
      <c r="S32" s="33" t="s">
        <v>193</v>
      </c>
      <c r="T32" s="33">
        <v>2.802</v>
      </c>
      <c r="U32" s="92" t="s">
        <v>158</v>
      </c>
      <c r="V32" s="92"/>
      <c r="W32" s="92" t="s">
        <v>133</v>
      </c>
      <c r="X32" s="33">
        <v>0.69699999999999995</v>
      </c>
      <c r="Y32" s="33" t="s">
        <v>193</v>
      </c>
      <c r="Z32" s="33">
        <v>0.82199999999999995</v>
      </c>
      <c r="AA32" s="33" t="s">
        <v>193</v>
      </c>
      <c r="AB32" s="33">
        <v>1.05</v>
      </c>
      <c r="AC32" s="33" t="s">
        <v>193</v>
      </c>
      <c r="AD32" s="33">
        <v>2.802</v>
      </c>
      <c r="AE32" s="92" t="s">
        <v>158</v>
      </c>
      <c r="AF32" s="92"/>
      <c r="AG32" s="92" t="s">
        <v>133</v>
      </c>
      <c r="AH32" s="33">
        <v>0.69699999999999995</v>
      </c>
      <c r="AI32" s="33" t="s">
        <v>193</v>
      </c>
      <c r="AJ32" s="33">
        <v>0.82199999999999995</v>
      </c>
      <c r="AK32" s="33" t="s">
        <v>193</v>
      </c>
      <c r="AL32" s="33">
        <v>1.05</v>
      </c>
      <c r="AM32" s="33" t="s">
        <v>193</v>
      </c>
      <c r="AN32" s="33">
        <v>2.802</v>
      </c>
      <c r="AO32" s="92" t="s">
        <v>158</v>
      </c>
    </row>
    <row r="33" spans="2:41">
      <c r="B33" s="92" t="s">
        <v>123</v>
      </c>
      <c r="C33" s="92" t="s">
        <v>138</v>
      </c>
      <c r="D33" s="33">
        <v>0.69699999999999995</v>
      </c>
      <c r="E33" s="33" t="s">
        <v>193</v>
      </c>
      <c r="F33" s="33">
        <v>0.82199999999999995</v>
      </c>
      <c r="G33" s="33" t="s">
        <v>193</v>
      </c>
      <c r="H33" s="33">
        <v>1.05</v>
      </c>
      <c r="I33" s="33" t="s">
        <v>193</v>
      </c>
      <c r="J33" s="33">
        <v>2.802</v>
      </c>
      <c r="K33" s="92" t="s">
        <v>158</v>
      </c>
      <c r="L33" s="92"/>
      <c r="M33" s="92" t="s">
        <v>138</v>
      </c>
      <c r="N33" s="33">
        <v>0.69699999999999995</v>
      </c>
      <c r="O33" s="33" t="s">
        <v>193</v>
      </c>
      <c r="P33" s="33">
        <v>0.82199999999999995</v>
      </c>
      <c r="Q33" s="33" t="s">
        <v>193</v>
      </c>
      <c r="R33" s="33">
        <v>1.05</v>
      </c>
      <c r="S33" s="33" t="s">
        <v>193</v>
      </c>
      <c r="T33" s="33">
        <v>2.802</v>
      </c>
      <c r="U33" s="92" t="s">
        <v>158</v>
      </c>
      <c r="V33" s="92"/>
      <c r="W33" s="92" t="s">
        <v>138</v>
      </c>
      <c r="X33" s="33">
        <v>0.69699999999999995</v>
      </c>
      <c r="Y33" s="33" t="s">
        <v>193</v>
      </c>
      <c r="Z33" s="33">
        <v>0.82199999999999995</v>
      </c>
      <c r="AA33" s="33" t="s">
        <v>193</v>
      </c>
      <c r="AB33" s="33">
        <v>1.05</v>
      </c>
      <c r="AC33" s="33" t="s">
        <v>193</v>
      </c>
      <c r="AD33" s="33">
        <v>2.802</v>
      </c>
      <c r="AE33" s="92" t="s">
        <v>158</v>
      </c>
      <c r="AF33" s="92"/>
      <c r="AG33" s="92" t="s">
        <v>138</v>
      </c>
      <c r="AH33" s="33">
        <v>0.69699999999999995</v>
      </c>
      <c r="AI33" s="33" t="s">
        <v>193</v>
      </c>
      <c r="AJ33" s="33">
        <v>0.82199999999999995</v>
      </c>
      <c r="AK33" s="33" t="s">
        <v>193</v>
      </c>
      <c r="AL33" s="33">
        <v>1.05</v>
      </c>
      <c r="AM33" s="33" t="s">
        <v>193</v>
      </c>
      <c r="AN33" s="33">
        <v>2.802</v>
      </c>
      <c r="AO33" s="92" t="s">
        <v>158</v>
      </c>
    </row>
    <row r="34" spans="2:41">
      <c r="B34" s="92" t="s">
        <v>123</v>
      </c>
      <c r="C34" s="92" t="s">
        <v>140</v>
      </c>
      <c r="D34" s="33">
        <v>0.69699999999999995</v>
      </c>
      <c r="E34" s="33" t="s">
        <v>193</v>
      </c>
      <c r="F34" s="33">
        <v>0.82199999999999995</v>
      </c>
      <c r="G34" s="33" t="s">
        <v>193</v>
      </c>
      <c r="H34" s="33">
        <v>1.05</v>
      </c>
      <c r="I34" s="33" t="s">
        <v>193</v>
      </c>
      <c r="J34" s="33">
        <v>2.802</v>
      </c>
      <c r="K34" s="92" t="s">
        <v>158</v>
      </c>
      <c r="L34" s="92"/>
      <c r="M34" s="92" t="s">
        <v>140</v>
      </c>
      <c r="N34" s="33">
        <v>0.69699999999999995</v>
      </c>
      <c r="O34" s="33" t="s">
        <v>193</v>
      </c>
      <c r="P34" s="33">
        <v>0.82199999999999995</v>
      </c>
      <c r="Q34" s="33" t="s">
        <v>193</v>
      </c>
      <c r="R34" s="33">
        <v>1.05</v>
      </c>
      <c r="S34" s="33" t="s">
        <v>193</v>
      </c>
      <c r="T34" s="33">
        <v>2.802</v>
      </c>
      <c r="U34" s="92" t="s">
        <v>158</v>
      </c>
      <c r="V34" s="92"/>
      <c r="W34" s="92" t="s">
        <v>140</v>
      </c>
      <c r="X34" s="33">
        <v>0.69699999999999995</v>
      </c>
      <c r="Y34" s="33" t="s">
        <v>193</v>
      </c>
      <c r="Z34" s="33">
        <v>0.82199999999999995</v>
      </c>
      <c r="AA34" s="33" t="s">
        <v>193</v>
      </c>
      <c r="AB34" s="33">
        <v>1.05</v>
      </c>
      <c r="AC34" s="33" t="s">
        <v>193</v>
      </c>
      <c r="AD34" s="33">
        <v>2.802</v>
      </c>
      <c r="AE34" s="92" t="s">
        <v>158</v>
      </c>
      <c r="AF34" s="92"/>
      <c r="AG34" s="92" t="s">
        <v>140</v>
      </c>
      <c r="AH34" s="33">
        <v>0.69699999999999995</v>
      </c>
      <c r="AI34" s="33" t="s">
        <v>193</v>
      </c>
      <c r="AJ34" s="33">
        <v>0.82199999999999995</v>
      </c>
      <c r="AK34" s="33" t="s">
        <v>193</v>
      </c>
      <c r="AL34" s="33">
        <v>1.05</v>
      </c>
      <c r="AM34" s="33" t="s">
        <v>193</v>
      </c>
      <c r="AN34" s="33">
        <v>2.802</v>
      </c>
      <c r="AO34" s="92" t="s">
        <v>158</v>
      </c>
    </row>
    <row r="35" spans="2:41">
      <c r="B35" s="92" t="s">
        <v>123</v>
      </c>
      <c r="C35" s="92" t="s">
        <v>142</v>
      </c>
      <c r="D35" s="33">
        <v>0.79300000000000004</v>
      </c>
      <c r="E35" s="33" t="s">
        <v>187</v>
      </c>
      <c r="F35" s="33">
        <v>0.95599999999999996</v>
      </c>
      <c r="G35" s="33" t="s">
        <v>189</v>
      </c>
      <c r="H35" s="33">
        <v>0</v>
      </c>
      <c r="I35" s="33" t="s">
        <v>156</v>
      </c>
      <c r="J35" s="33">
        <v>2.802</v>
      </c>
      <c r="K35" s="92" t="s">
        <v>157</v>
      </c>
      <c r="L35" s="92"/>
      <c r="M35" s="92" t="s">
        <v>142</v>
      </c>
      <c r="N35" s="33">
        <v>0.69699999999999995</v>
      </c>
      <c r="O35" s="33" t="s">
        <v>193</v>
      </c>
      <c r="P35" s="33">
        <v>0.82199999999999995</v>
      </c>
      <c r="Q35" s="33" t="s">
        <v>193</v>
      </c>
      <c r="R35" s="33">
        <v>1.05</v>
      </c>
      <c r="S35" s="33" t="s">
        <v>193</v>
      </c>
      <c r="T35" s="33">
        <v>2.802</v>
      </c>
      <c r="U35" s="92" t="s">
        <v>158</v>
      </c>
      <c r="V35" s="92"/>
      <c r="W35" s="92" t="s">
        <v>142</v>
      </c>
      <c r="X35" s="33">
        <v>0.69699999999999995</v>
      </c>
      <c r="Y35" s="33" t="s">
        <v>193</v>
      </c>
      <c r="Z35" s="33">
        <v>0.82199999999999995</v>
      </c>
      <c r="AA35" s="33" t="s">
        <v>193</v>
      </c>
      <c r="AB35" s="33">
        <v>1.05</v>
      </c>
      <c r="AC35" s="33" t="s">
        <v>193</v>
      </c>
      <c r="AD35" s="33">
        <v>2.802</v>
      </c>
      <c r="AE35" s="92" t="s">
        <v>158</v>
      </c>
      <c r="AF35" s="92"/>
      <c r="AG35" s="92" t="s">
        <v>142</v>
      </c>
      <c r="AH35" s="33">
        <v>0.69699999999999995</v>
      </c>
      <c r="AI35" s="33" t="s">
        <v>193</v>
      </c>
      <c r="AJ35" s="33">
        <v>0.82199999999999995</v>
      </c>
      <c r="AK35" s="33" t="s">
        <v>193</v>
      </c>
      <c r="AL35" s="33">
        <v>1.05</v>
      </c>
      <c r="AM35" s="33" t="s">
        <v>193</v>
      </c>
      <c r="AN35" s="33">
        <v>2.802</v>
      </c>
      <c r="AO35" s="92" t="s">
        <v>158</v>
      </c>
    </row>
    <row r="36" spans="2:41">
      <c r="B36" s="92" t="s">
        <v>123</v>
      </c>
      <c r="C36" s="92" t="s">
        <v>144</v>
      </c>
      <c r="D36" s="33">
        <v>0.79300000000000004</v>
      </c>
      <c r="E36" s="33" t="s">
        <v>187</v>
      </c>
      <c r="F36" s="33">
        <v>0.95599999999999996</v>
      </c>
      <c r="G36" s="33" t="s">
        <v>189</v>
      </c>
      <c r="H36" s="33">
        <v>0</v>
      </c>
      <c r="I36" s="33" t="s">
        <v>156</v>
      </c>
      <c r="J36" s="33">
        <v>2.802</v>
      </c>
      <c r="K36" s="92" t="s">
        <v>157</v>
      </c>
      <c r="L36" s="92"/>
      <c r="M36" s="92" t="s">
        <v>144</v>
      </c>
      <c r="N36" s="33">
        <v>0.79300000000000004</v>
      </c>
      <c r="O36" s="33" t="s">
        <v>187</v>
      </c>
      <c r="P36" s="33">
        <v>0.95599999999999996</v>
      </c>
      <c r="Q36" s="33" t="s">
        <v>189</v>
      </c>
      <c r="R36" s="33">
        <v>0</v>
      </c>
      <c r="S36" s="33" t="s">
        <v>156</v>
      </c>
      <c r="T36" s="33">
        <v>2.802</v>
      </c>
      <c r="U36" s="92" t="s">
        <v>157</v>
      </c>
      <c r="V36" s="92"/>
      <c r="W36" s="92" t="s">
        <v>144</v>
      </c>
      <c r="X36" s="33">
        <v>0.69699999999999995</v>
      </c>
      <c r="Y36" s="33" t="s">
        <v>193</v>
      </c>
      <c r="Z36" s="33">
        <v>0.82199999999999995</v>
      </c>
      <c r="AA36" s="33" t="s">
        <v>193</v>
      </c>
      <c r="AB36" s="33">
        <v>1.05</v>
      </c>
      <c r="AC36" s="33" t="s">
        <v>193</v>
      </c>
      <c r="AD36" s="33">
        <v>2.802</v>
      </c>
      <c r="AE36" s="92" t="s">
        <v>158</v>
      </c>
      <c r="AF36" s="92"/>
      <c r="AG36" s="92" t="s">
        <v>144</v>
      </c>
      <c r="AH36" s="33">
        <v>0.69699999999999995</v>
      </c>
      <c r="AI36" s="33" t="s">
        <v>193</v>
      </c>
      <c r="AJ36" s="33">
        <v>0.82199999999999995</v>
      </c>
      <c r="AK36" s="33" t="s">
        <v>193</v>
      </c>
      <c r="AL36" s="33">
        <v>1.05</v>
      </c>
      <c r="AM36" s="33" t="s">
        <v>193</v>
      </c>
      <c r="AN36" s="33">
        <v>2.802</v>
      </c>
      <c r="AO36" s="92" t="s">
        <v>158</v>
      </c>
    </row>
    <row r="37" spans="2:41">
      <c r="B37" s="92" t="s">
        <v>123</v>
      </c>
      <c r="C37" s="92" t="s">
        <v>15</v>
      </c>
      <c r="D37" s="33">
        <v>0.79300000000000004</v>
      </c>
      <c r="E37" s="33" t="s">
        <v>187</v>
      </c>
      <c r="F37" s="33">
        <v>0.95599999999999996</v>
      </c>
      <c r="G37" s="33" t="s">
        <v>189</v>
      </c>
      <c r="H37" s="33">
        <v>0</v>
      </c>
      <c r="I37" s="33" t="s">
        <v>156</v>
      </c>
      <c r="J37" s="33">
        <v>2.802</v>
      </c>
      <c r="K37" s="92" t="s">
        <v>157</v>
      </c>
      <c r="L37" s="92"/>
      <c r="M37" s="92" t="s">
        <v>15</v>
      </c>
      <c r="N37" s="33">
        <v>0.79300000000000004</v>
      </c>
      <c r="O37" s="33" t="s">
        <v>187</v>
      </c>
      <c r="P37" s="33">
        <v>0.95599999999999996</v>
      </c>
      <c r="Q37" s="33" t="s">
        <v>189</v>
      </c>
      <c r="R37" s="33">
        <v>0</v>
      </c>
      <c r="S37" s="33" t="s">
        <v>156</v>
      </c>
      <c r="T37" s="33">
        <v>2.802</v>
      </c>
      <c r="U37" s="92" t="s">
        <v>157</v>
      </c>
      <c r="V37" s="92"/>
      <c r="W37" s="92" t="s">
        <v>15</v>
      </c>
      <c r="X37" s="33">
        <v>0.79300000000000004</v>
      </c>
      <c r="Y37" s="33" t="s">
        <v>187</v>
      </c>
      <c r="Z37" s="33">
        <v>0.95599999999999996</v>
      </c>
      <c r="AA37" s="33" t="s">
        <v>189</v>
      </c>
      <c r="AB37" s="33">
        <v>0</v>
      </c>
      <c r="AC37" s="33" t="s">
        <v>156</v>
      </c>
      <c r="AD37" s="33">
        <v>2.802</v>
      </c>
      <c r="AE37" s="92" t="s">
        <v>157</v>
      </c>
      <c r="AF37" s="92"/>
      <c r="AG37" s="92" t="s">
        <v>15</v>
      </c>
      <c r="AH37" s="33">
        <v>0.69699999999999995</v>
      </c>
      <c r="AI37" s="33" t="s">
        <v>193</v>
      </c>
      <c r="AJ37" s="33">
        <v>0.82199999999999995</v>
      </c>
      <c r="AK37" s="33" t="s">
        <v>193</v>
      </c>
      <c r="AL37" s="33">
        <v>1.05</v>
      </c>
      <c r="AM37" s="33" t="s">
        <v>193</v>
      </c>
      <c r="AN37" s="33">
        <v>2.802</v>
      </c>
      <c r="AO37" s="92" t="s">
        <v>158</v>
      </c>
    </row>
    <row r="38" spans="2:41">
      <c r="B38" s="92" t="s">
        <v>123</v>
      </c>
      <c r="C38" s="92" t="s">
        <v>146</v>
      </c>
      <c r="D38" s="33">
        <v>0.79300000000000004</v>
      </c>
      <c r="E38" s="33" t="s">
        <v>187</v>
      </c>
      <c r="F38" s="33">
        <v>0.95599999999999996</v>
      </c>
      <c r="G38" s="33" t="s">
        <v>189</v>
      </c>
      <c r="H38" s="33">
        <v>0</v>
      </c>
      <c r="I38" s="33" t="s">
        <v>156</v>
      </c>
      <c r="J38" s="33">
        <v>2.802</v>
      </c>
      <c r="K38" s="92" t="s">
        <v>157</v>
      </c>
      <c r="L38" s="92"/>
      <c r="M38" s="92" t="s">
        <v>146</v>
      </c>
      <c r="N38" s="33">
        <v>0.79300000000000004</v>
      </c>
      <c r="O38" s="33" t="s">
        <v>187</v>
      </c>
      <c r="P38" s="33">
        <v>0.95599999999999996</v>
      </c>
      <c r="Q38" s="33" t="s">
        <v>189</v>
      </c>
      <c r="R38" s="33">
        <v>0</v>
      </c>
      <c r="S38" s="33" t="s">
        <v>156</v>
      </c>
      <c r="T38" s="33">
        <v>2.802</v>
      </c>
      <c r="U38" s="92" t="s">
        <v>157</v>
      </c>
      <c r="V38" s="92"/>
      <c r="W38" s="92" t="s">
        <v>146</v>
      </c>
      <c r="X38" s="33">
        <v>0.79300000000000004</v>
      </c>
      <c r="Y38" s="33" t="s">
        <v>187</v>
      </c>
      <c r="Z38" s="33">
        <v>0.95599999999999996</v>
      </c>
      <c r="AA38" s="33" t="s">
        <v>189</v>
      </c>
      <c r="AB38" s="33">
        <v>0</v>
      </c>
      <c r="AC38" s="33" t="s">
        <v>156</v>
      </c>
      <c r="AD38" s="33">
        <v>2.802</v>
      </c>
      <c r="AE38" s="92" t="s">
        <v>157</v>
      </c>
      <c r="AF38" s="92"/>
      <c r="AG38" s="92" t="s">
        <v>146</v>
      </c>
      <c r="AH38" s="33">
        <v>0.79300000000000004</v>
      </c>
      <c r="AI38" s="33" t="s">
        <v>187</v>
      </c>
      <c r="AJ38" s="33">
        <v>0.95599999999999996</v>
      </c>
      <c r="AK38" s="33" t="s">
        <v>189</v>
      </c>
      <c r="AL38" s="33">
        <v>0</v>
      </c>
      <c r="AM38" s="33" t="s">
        <v>156</v>
      </c>
      <c r="AN38" s="33">
        <v>2.802</v>
      </c>
      <c r="AO38" s="92" t="s">
        <v>157</v>
      </c>
    </row>
    <row r="39" spans="2:41">
      <c r="B39" s="92" t="s">
        <v>123</v>
      </c>
      <c r="C39" s="92" t="s">
        <v>147</v>
      </c>
      <c r="D39" s="33">
        <v>0.79300000000000004</v>
      </c>
      <c r="E39" s="33" t="s">
        <v>187</v>
      </c>
      <c r="F39" s="33">
        <v>0.95599999999999996</v>
      </c>
      <c r="G39" s="33" t="s">
        <v>189</v>
      </c>
      <c r="H39" s="33">
        <v>0</v>
      </c>
      <c r="I39" s="33" t="s">
        <v>156</v>
      </c>
      <c r="J39" s="33">
        <v>2.802</v>
      </c>
      <c r="K39" s="92" t="s">
        <v>157</v>
      </c>
      <c r="L39" s="92"/>
      <c r="M39" s="92" t="s">
        <v>147</v>
      </c>
      <c r="N39" s="33">
        <v>0.79300000000000004</v>
      </c>
      <c r="O39" s="33" t="s">
        <v>187</v>
      </c>
      <c r="P39" s="33">
        <v>0.95599999999999996</v>
      </c>
      <c r="Q39" s="33" t="s">
        <v>189</v>
      </c>
      <c r="R39" s="33">
        <v>0</v>
      </c>
      <c r="S39" s="33" t="s">
        <v>156</v>
      </c>
      <c r="T39" s="33">
        <v>2.802</v>
      </c>
      <c r="U39" s="92" t="s">
        <v>157</v>
      </c>
      <c r="V39" s="92"/>
      <c r="W39" s="92" t="s">
        <v>147</v>
      </c>
      <c r="X39" s="33">
        <v>0.79300000000000004</v>
      </c>
      <c r="Y39" s="33" t="s">
        <v>187</v>
      </c>
      <c r="Z39" s="33">
        <v>0.95599999999999996</v>
      </c>
      <c r="AA39" s="33" t="s">
        <v>189</v>
      </c>
      <c r="AB39" s="33">
        <v>0</v>
      </c>
      <c r="AC39" s="33" t="s">
        <v>156</v>
      </c>
      <c r="AD39" s="33">
        <v>2.802</v>
      </c>
      <c r="AE39" s="92" t="s">
        <v>157</v>
      </c>
      <c r="AF39" s="92"/>
      <c r="AG39" s="92" t="s">
        <v>147</v>
      </c>
      <c r="AH39" s="33">
        <v>0.79300000000000004</v>
      </c>
      <c r="AI39" s="33" t="s">
        <v>187</v>
      </c>
      <c r="AJ39" s="33">
        <v>0.95599999999999996</v>
      </c>
      <c r="AK39" s="33" t="s">
        <v>189</v>
      </c>
      <c r="AL39" s="33">
        <v>0</v>
      </c>
      <c r="AM39" s="33" t="s">
        <v>156</v>
      </c>
      <c r="AN39" s="33">
        <v>2.802</v>
      </c>
      <c r="AO39" s="92" t="s">
        <v>157</v>
      </c>
    </row>
    <row r="40" spans="2:41">
      <c r="B40" s="92" t="s">
        <v>130</v>
      </c>
      <c r="C40" s="92" t="s">
        <v>121</v>
      </c>
      <c r="D40" s="33">
        <v>0.79300000000000004</v>
      </c>
      <c r="E40" s="33" t="s">
        <v>187</v>
      </c>
      <c r="F40" s="33">
        <v>0.95599999999999996</v>
      </c>
      <c r="G40" s="33" t="s">
        <v>192</v>
      </c>
      <c r="H40" s="33">
        <v>0</v>
      </c>
      <c r="I40" s="33" t="s">
        <v>156</v>
      </c>
      <c r="J40" s="33">
        <v>2.802</v>
      </c>
      <c r="K40" s="92" t="s">
        <v>157</v>
      </c>
      <c r="L40" s="92"/>
      <c r="M40" s="92" t="s">
        <v>121</v>
      </c>
      <c r="N40" s="33">
        <v>0.79300000000000004</v>
      </c>
      <c r="O40" s="33" t="s">
        <v>187</v>
      </c>
      <c r="P40" s="33">
        <v>0.95599999999999996</v>
      </c>
      <c r="Q40" s="33" t="s">
        <v>192</v>
      </c>
      <c r="R40" s="33">
        <v>0</v>
      </c>
      <c r="S40" s="33" t="s">
        <v>156</v>
      </c>
      <c r="T40" s="33">
        <v>2.802</v>
      </c>
      <c r="U40" s="92" t="s">
        <v>157</v>
      </c>
      <c r="V40" s="92"/>
      <c r="W40" s="92" t="s">
        <v>121</v>
      </c>
      <c r="X40" s="33">
        <v>0.79300000000000004</v>
      </c>
      <c r="Y40" s="33" t="s">
        <v>187</v>
      </c>
      <c r="Z40" s="33">
        <v>0.95599999999999996</v>
      </c>
      <c r="AA40" s="33" t="s">
        <v>192</v>
      </c>
      <c r="AB40" s="33">
        <v>0</v>
      </c>
      <c r="AC40" s="33" t="s">
        <v>156</v>
      </c>
      <c r="AD40" s="33">
        <v>2.802</v>
      </c>
      <c r="AE40" s="92" t="s">
        <v>157</v>
      </c>
      <c r="AF40" s="92"/>
      <c r="AG40" s="92" t="s">
        <v>121</v>
      </c>
      <c r="AH40" s="33">
        <v>0.79300000000000004</v>
      </c>
      <c r="AI40" s="33" t="s">
        <v>187</v>
      </c>
      <c r="AJ40" s="33">
        <v>0.95599999999999996</v>
      </c>
      <c r="AK40" s="33" t="s">
        <v>192</v>
      </c>
      <c r="AL40" s="33">
        <v>0</v>
      </c>
      <c r="AM40" s="33" t="s">
        <v>156</v>
      </c>
      <c r="AN40" s="33">
        <v>2.802</v>
      </c>
      <c r="AO40" s="92" t="s">
        <v>157</v>
      </c>
    </row>
    <row r="41" spans="2:41">
      <c r="B41" s="92" t="s">
        <v>130</v>
      </c>
      <c r="C41" s="92" t="s">
        <v>125</v>
      </c>
      <c r="D41" s="33">
        <v>0.69699999999999995</v>
      </c>
      <c r="E41" s="33" t="s">
        <v>194</v>
      </c>
      <c r="F41" s="33">
        <v>0.82199999999999995</v>
      </c>
      <c r="G41" s="33" t="s">
        <v>195</v>
      </c>
      <c r="H41" s="33">
        <v>1.05</v>
      </c>
      <c r="I41" s="33" t="s">
        <v>196</v>
      </c>
      <c r="J41" s="33">
        <v>2.802</v>
      </c>
      <c r="K41" s="92" t="s">
        <v>158</v>
      </c>
      <c r="L41" s="92"/>
      <c r="M41" s="92" t="s">
        <v>125</v>
      </c>
      <c r="N41" s="33">
        <v>0.79300000000000004</v>
      </c>
      <c r="O41" s="33" t="s">
        <v>187</v>
      </c>
      <c r="P41" s="33">
        <v>0.95599999999999996</v>
      </c>
      <c r="Q41" s="33" t="s">
        <v>192</v>
      </c>
      <c r="R41" s="33">
        <v>0</v>
      </c>
      <c r="S41" s="33" t="s">
        <v>156</v>
      </c>
      <c r="T41" s="33">
        <v>2.802</v>
      </c>
      <c r="U41" s="92" t="s">
        <v>157</v>
      </c>
      <c r="V41" s="92"/>
      <c r="W41" s="92" t="s">
        <v>125</v>
      </c>
      <c r="X41" s="33">
        <v>0.79300000000000004</v>
      </c>
      <c r="Y41" s="33" t="s">
        <v>187</v>
      </c>
      <c r="Z41" s="33">
        <v>0.95599999999999996</v>
      </c>
      <c r="AA41" s="33" t="s">
        <v>192</v>
      </c>
      <c r="AB41" s="33">
        <v>0</v>
      </c>
      <c r="AC41" s="33" t="s">
        <v>156</v>
      </c>
      <c r="AD41" s="33">
        <v>2.802</v>
      </c>
      <c r="AE41" s="92" t="s">
        <v>157</v>
      </c>
      <c r="AF41" s="92"/>
      <c r="AG41" s="92" t="s">
        <v>125</v>
      </c>
      <c r="AH41" s="33">
        <v>0.79300000000000004</v>
      </c>
      <c r="AI41" s="33" t="s">
        <v>187</v>
      </c>
      <c r="AJ41" s="33">
        <v>0.95599999999999996</v>
      </c>
      <c r="AK41" s="33" t="s">
        <v>192</v>
      </c>
      <c r="AL41" s="33">
        <v>0</v>
      </c>
      <c r="AM41" s="33" t="s">
        <v>156</v>
      </c>
      <c r="AN41" s="33">
        <v>2.802</v>
      </c>
      <c r="AO41" s="92" t="s">
        <v>157</v>
      </c>
    </row>
    <row r="42" spans="2:41">
      <c r="B42" s="92" t="s">
        <v>130</v>
      </c>
      <c r="C42" s="92" t="s">
        <v>128</v>
      </c>
      <c r="D42" s="33">
        <v>0.69699999999999995</v>
      </c>
      <c r="E42" s="33" t="s">
        <v>194</v>
      </c>
      <c r="F42" s="33">
        <v>0.82199999999999995</v>
      </c>
      <c r="G42" s="33" t="s">
        <v>195</v>
      </c>
      <c r="H42" s="33">
        <v>1.05</v>
      </c>
      <c r="I42" s="33" t="s">
        <v>196</v>
      </c>
      <c r="J42" s="33">
        <v>2.802</v>
      </c>
      <c r="K42" s="92" t="s">
        <v>158</v>
      </c>
      <c r="L42" s="92"/>
      <c r="M42" s="92" t="s">
        <v>128</v>
      </c>
      <c r="N42" s="33">
        <v>0.69699999999999995</v>
      </c>
      <c r="O42" s="33" t="s">
        <v>194</v>
      </c>
      <c r="P42" s="33">
        <v>0.82199999999999995</v>
      </c>
      <c r="Q42" s="33" t="s">
        <v>195</v>
      </c>
      <c r="R42" s="33">
        <v>1.05</v>
      </c>
      <c r="S42" s="33" t="s">
        <v>196</v>
      </c>
      <c r="T42" s="33">
        <v>2.802</v>
      </c>
      <c r="U42" s="92" t="s">
        <v>158</v>
      </c>
      <c r="V42" s="92"/>
      <c r="W42" s="92" t="s">
        <v>128</v>
      </c>
      <c r="X42" s="33">
        <v>0.79300000000000004</v>
      </c>
      <c r="Y42" s="33" t="s">
        <v>187</v>
      </c>
      <c r="Z42" s="33">
        <v>0.95599999999999996</v>
      </c>
      <c r="AA42" s="33" t="s">
        <v>192</v>
      </c>
      <c r="AB42" s="33">
        <v>0</v>
      </c>
      <c r="AC42" s="33" t="s">
        <v>156</v>
      </c>
      <c r="AD42" s="33">
        <v>2.802</v>
      </c>
      <c r="AE42" s="92" t="s">
        <v>157</v>
      </c>
      <c r="AF42" s="92"/>
      <c r="AG42" s="92" t="s">
        <v>128</v>
      </c>
      <c r="AH42" s="33">
        <v>0.79300000000000004</v>
      </c>
      <c r="AI42" s="33" t="s">
        <v>187</v>
      </c>
      <c r="AJ42" s="33">
        <v>0.95599999999999996</v>
      </c>
      <c r="AK42" s="33" t="s">
        <v>192</v>
      </c>
      <c r="AL42" s="33">
        <v>0</v>
      </c>
      <c r="AM42" s="33" t="s">
        <v>156</v>
      </c>
      <c r="AN42" s="33">
        <v>2.802</v>
      </c>
      <c r="AO42" s="92" t="s">
        <v>157</v>
      </c>
    </row>
    <row r="43" spans="2:41">
      <c r="B43" s="92" t="s">
        <v>130</v>
      </c>
      <c r="C43" s="92" t="s">
        <v>127</v>
      </c>
      <c r="D43" s="33">
        <v>0.69699999999999995</v>
      </c>
      <c r="E43" s="33" t="s">
        <v>194</v>
      </c>
      <c r="F43" s="33">
        <v>0.82199999999999995</v>
      </c>
      <c r="G43" s="33" t="s">
        <v>195</v>
      </c>
      <c r="H43" s="33">
        <v>1.05</v>
      </c>
      <c r="I43" s="33" t="s">
        <v>196</v>
      </c>
      <c r="J43" s="33">
        <v>2.802</v>
      </c>
      <c r="K43" s="92" t="s">
        <v>158</v>
      </c>
      <c r="L43" s="92"/>
      <c r="M43" s="92" t="s">
        <v>127</v>
      </c>
      <c r="N43" s="33">
        <v>0.69699999999999995</v>
      </c>
      <c r="O43" s="33" t="s">
        <v>194</v>
      </c>
      <c r="P43" s="33">
        <v>0.82199999999999995</v>
      </c>
      <c r="Q43" s="33" t="s">
        <v>195</v>
      </c>
      <c r="R43" s="33">
        <v>1.05</v>
      </c>
      <c r="S43" s="33" t="s">
        <v>196</v>
      </c>
      <c r="T43" s="33">
        <v>2.802</v>
      </c>
      <c r="U43" s="92" t="s">
        <v>158</v>
      </c>
      <c r="V43" s="92"/>
      <c r="W43" s="92" t="s">
        <v>127</v>
      </c>
      <c r="X43" s="33">
        <v>0.69699999999999995</v>
      </c>
      <c r="Y43" s="33" t="s">
        <v>194</v>
      </c>
      <c r="Z43" s="33">
        <v>0.82199999999999995</v>
      </c>
      <c r="AA43" s="33" t="s">
        <v>195</v>
      </c>
      <c r="AB43" s="33">
        <v>1.05</v>
      </c>
      <c r="AC43" s="33" t="s">
        <v>196</v>
      </c>
      <c r="AD43" s="33">
        <v>2.802</v>
      </c>
      <c r="AE43" s="92" t="s">
        <v>158</v>
      </c>
      <c r="AF43" s="92"/>
      <c r="AG43" s="92" t="s">
        <v>127</v>
      </c>
      <c r="AH43" s="33">
        <v>0.79300000000000004</v>
      </c>
      <c r="AI43" s="33" t="s">
        <v>187</v>
      </c>
      <c r="AJ43" s="33">
        <v>0.95599999999999996</v>
      </c>
      <c r="AK43" s="33" t="s">
        <v>192</v>
      </c>
      <c r="AL43" s="33">
        <v>0</v>
      </c>
      <c r="AM43" s="33" t="s">
        <v>156</v>
      </c>
      <c r="AN43" s="33">
        <v>2.802</v>
      </c>
      <c r="AO43" s="92" t="s">
        <v>157</v>
      </c>
    </row>
    <row r="44" spans="2:41">
      <c r="B44" s="92" t="s">
        <v>130</v>
      </c>
      <c r="C44" s="92" t="s">
        <v>133</v>
      </c>
      <c r="D44" s="33">
        <v>0.69699999999999995</v>
      </c>
      <c r="E44" s="33" t="s">
        <v>194</v>
      </c>
      <c r="F44" s="33">
        <v>0.82199999999999995</v>
      </c>
      <c r="G44" s="33" t="s">
        <v>195</v>
      </c>
      <c r="H44" s="33">
        <v>1.05</v>
      </c>
      <c r="I44" s="33" t="s">
        <v>196</v>
      </c>
      <c r="J44" s="33">
        <v>2.802</v>
      </c>
      <c r="K44" s="92" t="s">
        <v>158</v>
      </c>
      <c r="L44" s="92"/>
      <c r="M44" s="92" t="s">
        <v>133</v>
      </c>
      <c r="N44" s="33">
        <v>0.69699999999999995</v>
      </c>
      <c r="O44" s="33" t="s">
        <v>194</v>
      </c>
      <c r="P44" s="33">
        <v>0.82199999999999995</v>
      </c>
      <c r="Q44" s="33" t="s">
        <v>195</v>
      </c>
      <c r="R44" s="33">
        <v>1.05</v>
      </c>
      <c r="S44" s="33" t="s">
        <v>196</v>
      </c>
      <c r="T44" s="33">
        <v>2.802</v>
      </c>
      <c r="U44" s="92" t="s">
        <v>158</v>
      </c>
      <c r="V44" s="92"/>
      <c r="W44" s="92" t="s">
        <v>133</v>
      </c>
      <c r="X44" s="33">
        <v>0.69699999999999995</v>
      </c>
      <c r="Y44" s="33" t="s">
        <v>194</v>
      </c>
      <c r="Z44" s="33">
        <v>0.82199999999999995</v>
      </c>
      <c r="AA44" s="33" t="s">
        <v>195</v>
      </c>
      <c r="AB44" s="33">
        <v>1.05</v>
      </c>
      <c r="AC44" s="33" t="s">
        <v>196</v>
      </c>
      <c r="AD44" s="33">
        <v>2.802</v>
      </c>
      <c r="AE44" s="92" t="s">
        <v>158</v>
      </c>
      <c r="AF44" s="92"/>
      <c r="AG44" s="92" t="s">
        <v>133</v>
      </c>
      <c r="AH44" s="33">
        <v>0.69699999999999995</v>
      </c>
      <c r="AI44" s="33" t="s">
        <v>194</v>
      </c>
      <c r="AJ44" s="33">
        <v>0.82199999999999995</v>
      </c>
      <c r="AK44" s="33" t="s">
        <v>195</v>
      </c>
      <c r="AL44" s="33">
        <v>1.05</v>
      </c>
      <c r="AM44" s="33" t="s">
        <v>196</v>
      </c>
      <c r="AN44" s="33">
        <v>2.802</v>
      </c>
      <c r="AO44" s="92" t="s">
        <v>158</v>
      </c>
    </row>
    <row r="45" spans="2:41">
      <c r="B45" s="92" t="s">
        <v>130</v>
      </c>
      <c r="C45" s="92" t="s">
        <v>138</v>
      </c>
      <c r="D45" s="33">
        <v>0.69699999999999995</v>
      </c>
      <c r="E45" s="33" t="s">
        <v>194</v>
      </c>
      <c r="F45" s="33">
        <v>0.82199999999999995</v>
      </c>
      <c r="G45" s="33" t="s">
        <v>195</v>
      </c>
      <c r="H45" s="33">
        <v>1.05</v>
      </c>
      <c r="I45" s="33" t="s">
        <v>196</v>
      </c>
      <c r="J45" s="33">
        <v>2.802</v>
      </c>
      <c r="K45" s="92" t="s">
        <v>158</v>
      </c>
      <c r="L45" s="92"/>
      <c r="M45" s="92" t="s">
        <v>138</v>
      </c>
      <c r="N45" s="33">
        <v>0.69699999999999995</v>
      </c>
      <c r="O45" s="33" t="s">
        <v>194</v>
      </c>
      <c r="P45" s="33">
        <v>0.82199999999999995</v>
      </c>
      <c r="Q45" s="33" t="s">
        <v>195</v>
      </c>
      <c r="R45" s="33">
        <v>1.05</v>
      </c>
      <c r="S45" s="33" t="s">
        <v>196</v>
      </c>
      <c r="T45" s="33">
        <v>2.802</v>
      </c>
      <c r="U45" s="92" t="s">
        <v>158</v>
      </c>
      <c r="V45" s="92"/>
      <c r="W45" s="92" t="s">
        <v>138</v>
      </c>
      <c r="X45" s="33">
        <v>0.69699999999999995</v>
      </c>
      <c r="Y45" s="33" t="s">
        <v>194</v>
      </c>
      <c r="Z45" s="33">
        <v>0.82199999999999995</v>
      </c>
      <c r="AA45" s="33" t="s">
        <v>195</v>
      </c>
      <c r="AB45" s="33">
        <v>1.05</v>
      </c>
      <c r="AC45" s="33" t="s">
        <v>196</v>
      </c>
      <c r="AD45" s="33">
        <v>2.802</v>
      </c>
      <c r="AE45" s="92" t="s">
        <v>158</v>
      </c>
      <c r="AF45" s="92"/>
      <c r="AG45" s="92" t="s">
        <v>138</v>
      </c>
      <c r="AH45" s="33">
        <v>0.69699999999999995</v>
      </c>
      <c r="AI45" s="33" t="s">
        <v>194</v>
      </c>
      <c r="AJ45" s="33">
        <v>0.82199999999999995</v>
      </c>
      <c r="AK45" s="33" t="s">
        <v>195</v>
      </c>
      <c r="AL45" s="33">
        <v>1.05</v>
      </c>
      <c r="AM45" s="33" t="s">
        <v>196</v>
      </c>
      <c r="AN45" s="33">
        <v>2.802</v>
      </c>
      <c r="AO45" s="92" t="s">
        <v>158</v>
      </c>
    </row>
    <row r="46" spans="2:41">
      <c r="B46" s="92" t="s">
        <v>130</v>
      </c>
      <c r="C46" s="92" t="s">
        <v>140</v>
      </c>
      <c r="D46" s="33">
        <v>0.69699999999999995</v>
      </c>
      <c r="E46" s="33" t="s">
        <v>194</v>
      </c>
      <c r="F46" s="33">
        <v>0.82199999999999995</v>
      </c>
      <c r="G46" s="33" t="s">
        <v>195</v>
      </c>
      <c r="H46" s="33">
        <v>1.05</v>
      </c>
      <c r="I46" s="33" t="s">
        <v>196</v>
      </c>
      <c r="J46" s="33">
        <v>2.802</v>
      </c>
      <c r="K46" s="92" t="s">
        <v>158</v>
      </c>
      <c r="L46" s="92"/>
      <c r="M46" s="92" t="s">
        <v>140</v>
      </c>
      <c r="N46" s="33">
        <v>0.69699999999999995</v>
      </c>
      <c r="O46" s="33" t="s">
        <v>194</v>
      </c>
      <c r="P46" s="33">
        <v>0.82199999999999995</v>
      </c>
      <c r="Q46" s="33" t="s">
        <v>195</v>
      </c>
      <c r="R46" s="33">
        <v>1.05</v>
      </c>
      <c r="S46" s="33" t="s">
        <v>196</v>
      </c>
      <c r="T46" s="33">
        <v>2.802</v>
      </c>
      <c r="U46" s="92" t="s">
        <v>158</v>
      </c>
      <c r="V46" s="92"/>
      <c r="W46" s="92" t="s">
        <v>140</v>
      </c>
      <c r="X46" s="33">
        <v>0.69699999999999995</v>
      </c>
      <c r="Y46" s="33" t="s">
        <v>194</v>
      </c>
      <c r="Z46" s="33">
        <v>0.82199999999999995</v>
      </c>
      <c r="AA46" s="33" t="s">
        <v>195</v>
      </c>
      <c r="AB46" s="33">
        <v>1.05</v>
      </c>
      <c r="AC46" s="33" t="s">
        <v>196</v>
      </c>
      <c r="AD46" s="33">
        <v>2.802</v>
      </c>
      <c r="AE46" s="92" t="s">
        <v>158</v>
      </c>
      <c r="AF46" s="92"/>
      <c r="AG46" s="92" t="s">
        <v>140</v>
      </c>
      <c r="AH46" s="33">
        <v>0.69699999999999995</v>
      </c>
      <c r="AI46" s="33" t="s">
        <v>194</v>
      </c>
      <c r="AJ46" s="33">
        <v>0.82199999999999995</v>
      </c>
      <c r="AK46" s="33" t="s">
        <v>195</v>
      </c>
      <c r="AL46" s="33">
        <v>1.05</v>
      </c>
      <c r="AM46" s="33" t="s">
        <v>196</v>
      </c>
      <c r="AN46" s="33">
        <v>2.802</v>
      </c>
      <c r="AO46" s="92" t="s">
        <v>158</v>
      </c>
    </row>
    <row r="47" spans="2:41">
      <c r="B47" s="92" t="s">
        <v>130</v>
      </c>
      <c r="C47" s="92" t="s">
        <v>142</v>
      </c>
      <c r="D47" s="33">
        <v>0.79300000000000004</v>
      </c>
      <c r="E47" s="33" t="s">
        <v>187</v>
      </c>
      <c r="F47" s="33">
        <v>0.95599999999999996</v>
      </c>
      <c r="G47" s="33" t="s">
        <v>192</v>
      </c>
      <c r="H47" s="33">
        <v>0</v>
      </c>
      <c r="I47" s="33" t="s">
        <v>156</v>
      </c>
      <c r="J47" s="33">
        <v>2.802</v>
      </c>
      <c r="K47" s="92" t="s">
        <v>157</v>
      </c>
      <c r="L47" s="92"/>
      <c r="M47" s="92" t="s">
        <v>142</v>
      </c>
      <c r="N47" s="33">
        <v>0.69699999999999995</v>
      </c>
      <c r="O47" s="33" t="s">
        <v>194</v>
      </c>
      <c r="P47" s="33">
        <v>0.82199999999999995</v>
      </c>
      <c r="Q47" s="33" t="s">
        <v>195</v>
      </c>
      <c r="R47" s="33">
        <v>1.05</v>
      </c>
      <c r="S47" s="33" t="s">
        <v>196</v>
      </c>
      <c r="T47" s="33">
        <v>2.802</v>
      </c>
      <c r="U47" s="92" t="s">
        <v>158</v>
      </c>
      <c r="V47" s="92"/>
      <c r="W47" s="92" t="s">
        <v>142</v>
      </c>
      <c r="X47" s="33">
        <v>0.69699999999999995</v>
      </c>
      <c r="Y47" s="33" t="s">
        <v>194</v>
      </c>
      <c r="Z47" s="33">
        <v>0.82199999999999995</v>
      </c>
      <c r="AA47" s="33" t="s">
        <v>195</v>
      </c>
      <c r="AB47" s="33">
        <v>1.05</v>
      </c>
      <c r="AC47" s="33" t="s">
        <v>196</v>
      </c>
      <c r="AD47" s="33">
        <v>2.802</v>
      </c>
      <c r="AE47" s="92" t="s">
        <v>158</v>
      </c>
      <c r="AF47" s="92"/>
      <c r="AG47" s="92" t="s">
        <v>142</v>
      </c>
      <c r="AH47" s="33">
        <v>0.69699999999999995</v>
      </c>
      <c r="AI47" s="33" t="s">
        <v>194</v>
      </c>
      <c r="AJ47" s="33">
        <v>0.82199999999999995</v>
      </c>
      <c r="AK47" s="33" t="s">
        <v>195</v>
      </c>
      <c r="AL47" s="33">
        <v>1.05</v>
      </c>
      <c r="AM47" s="33" t="s">
        <v>196</v>
      </c>
      <c r="AN47" s="33">
        <v>2.802</v>
      </c>
      <c r="AO47" s="92" t="s">
        <v>158</v>
      </c>
    </row>
    <row r="48" spans="2:41">
      <c r="B48" s="92" t="s">
        <v>130</v>
      </c>
      <c r="C48" s="92" t="s">
        <v>144</v>
      </c>
      <c r="D48" s="33">
        <v>0.79300000000000004</v>
      </c>
      <c r="E48" s="33" t="s">
        <v>187</v>
      </c>
      <c r="F48" s="33">
        <v>0.95599999999999996</v>
      </c>
      <c r="G48" s="33" t="s">
        <v>192</v>
      </c>
      <c r="H48" s="33">
        <v>0</v>
      </c>
      <c r="I48" s="33" t="s">
        <v>156</v>
      </c>
      <c r="J48" s="33">
        <v>2.802</v>
      </c>
      <c r="K48" s="92" t="s">
        <v>157</v>
      </c>
      <c r="L48" s="92"/>
      <c r="M48" s="92" t="s">
        <v>144</v>
      </c>
      <c r="N48" s="33">
        <v>0.79300000000000004</v>
      </c>
      <c r="O48" s="33" t="s">
        <v>187</v>
      </c>
      <c r="P48" s="33">
        <v>0.95599999999999996</v>
      </c>
      <c r="Q48" s="33" t="s">
        <v>192</v>
      </c>
      <c r="R48" s="33">
        <v>0</v>
      </c>
      <c r="S48" s="33" t="s">
        <v>156</v>
      </c>
      <c r="T48" s="33">
        <v>2.802</v>
      </c>
      <c r="U48" s="92" t="s">
        <v>157</v>
      </c>
      <c r="V48" s="92"/>
      <c r="W48" s="92" t="s">
        <v>144</v>
      </c>
      <c r="X48" s="33">
        <v>0.69699999999999995</v>
      </c>
      <c r="Y48" s="33" t="s">
        <v>194</v>
      </c>
      <c r="Z48" s="33">
        <v>0.82199999999999995</v>
      </c>
      <c r="AA48" s="33" t="s">
        <v>195</v>
      </c>
      <c r="AB48" s="33">
        <v>1.05</v>
      </c>
      <c r="AC48" s="33" t="s">
        <v>196</v>
      </c>
      <c r="AD48" s="33">
        <v>2.802</v>
      </c>
      <c r="AE48" s="92" t="s">
        <v>158</v>
      </c>
      <c r="AF48" s="92"/>
      <c r="AG48" s="92" t="s">
        <v>144</v>
      </c>
      <c r="AH48" s="33">
        <v>0.69699999999999995</v>
      </c>
      <c r="AI48" s="33" t="s">
        <v>194</v>
      </c>
      <c r="AJ48" s="33">
        <v>0.82199999999999995</v>
      </c>
      <c r="AK48" s="33" t="s">
        <v>195</v>
      </c>
      <c r="AL48" s="33">
        <v>1.05</v>
      </c>
      <c r="AM48" s="33" t="s">
        <v>196</v>
      </c>
      <c r="AN48" s="33">
        <v>2.802</v>
      </c>
      <c r="AO48" s="92" t="s">
        <v>158</v>
      </c>
    </row>
    <row r="49" spans="2:41">
      <c r="B49" s="92" t="s">
        <v>130</v>
      </c>
      <c r="C49" s="92" t="s">
        <v>15</v>
      </c>
      <c r="D49" s="33">
        <v>0.79300000000000004</v>
      </c>
      <c r="E49" s="33" t="s">
        <v>187</v>
      </c>
      <c r="F49" s="33">
        <v>0.95599999999999996</v>
      </c>
      <c r="G49" s="33" t="s">
        <v>192</v>
      </c>
      <c r="H49" s="33">
        <v>0</v>
      </c>
      <c r="I49" s="33" t="s">
        <v>156</v>
      </c>
      <c r="J49" s="33">
        <v>2.802</v>
      </c>
      <c r="K49" s="92" t="s">
        <v>157</v>
      </c>
      <c r="L49" s="92"/>
      <c r="M49" s="92" t="s">
        <v>15</v>
      </c>
      <c r="N49" s="33">
        <v>0.79300000000000004</v>
      </c>
      <c r="O49" s="33" t="s">
        <v>187</v>
      </c>
      <c r="P49" s="33">
        <v>0.95599999999999996</v>
      </c>
      <c r="Q49" s="33" t="s">
        <v>192</v>
      </c>
      <c r="R49" s="33">
        <v>0</v>
      </c>
      <c r="S49" s="33" t="s">
        <v>156</v>
      </c>
      <c r="T49" s="33">
        <v>2.802</v>
      </c>
      <c r="U49" s="92" t="s">
        <v>157</v>
      </c>
      <c r="V49" s="92"/>
      <c r="W49" s="92" t="s">
        <v>15</v>
      </c>
      <c r="X49" s="33">
        <v>0.79300000000000004</v>
      </c>
      <c r="Y49" s="33" t="s">
        <v>187</v>
      </c>
      <c r="Z49" s="33">
        <v>0.95599999999999996</v>
      </c>
      <c r="AA49" s="33" t="s">
        <v>192</v>
      </c>
      <c r="AB49" s="33">
        <v>0</v>
      </c>
      <c r="AC49" s="33" t="s">
        <v>156</v>
      </c>
      <c r="AD49" s="33">
        <v>2.802</v>
      </c>
      <c r="AE49" s="92" t="s">
        <v>157</v>
      </c>
      <c r="AF49" s="92"/>
      <c r="AG49" s="92" t="s">
        <v>15</v>
      </c>
      <c r="AH49" s="33">
        <v>0.69699999999999995</v>
      </c>
      <c r="AI49" s="33" t="s">
        <v>194</v>
      </c>
      <c r="AJ49" s="33">
        <v>0.82199999999999995</v>
      </c>
      <c r="AK49" s="33" t="s">
        <v>195</v>
      </c>
      <c r="AL49" s="33">
        <v>1.05</v>
      </c>
      <c r="AM49" s="33" t="s">
        <v>196</v>
      </c>
      <c r="AN49" s="33">
        <v>2.802</v>
      </c>
      <c r="AO49" s="92" t="s">
        <v>158</v>
      </c>
    </row>
    <row r="50" spans="2:41">
      <c r="B50" s="92" t="s">
        <v>130</v>
      </c>
      <c r="C50" s="92" t="s">
        <v>146</v>
      </c>
      <c r="D50" s="33">
        <v>0.79300000000000004</v>
      </c>
      <c r="E50" s="33" t="s">
        <v>187</v>
      </c>
      <c r="F50" s="33">
        <v>0.95599999999999996</v>
      </c>
      <c r="G50" s="33" t="s">
        <v>192</v>
      </c>
      <c r="H50" s="33">
        <v>0</v>
      </c>
      <c r="I50" s="33" t="s">
        <v>156</v>
      </c>
      <c r="J50" s="33">
        <v>2.802</v>
      </c>
      <c r="K50" s="92" t="s">
        <v>157</v>
      </c>
      <c r="L50" s="92"/>
      <c r="M50" s="92" t="s">
        <v>146</v>
      </c>
      <c r="N50" s="33">
        <v>0.79300000000000004</v>
      </c>
      <c r="O50" s="33" t="s">
        <v>187</v>
      </c>
      <c r="P50" s="33">
        <v>0.95599999999999996</v>
      </c>
      <c r="Q50" s="33" t="s">
        <v>192</v>
      </c>
      <c r="R50" s="33">
        <v>0</v>
      </c>
      <c r="S50" s="33" t="s">
        <v>156</v>
      </c>
      <c r="T50" s="33">
        <v>2.802</v>
      </c>
      <c r="U50" s="92" t="s">
        <v>157</v>
      </c>
      <c r="V50" s="92"/>
      <c r="W50" s="92" t="s">
        <v>146</v>
      </c>
      <c r="X50" s="33">
        <v>0.79300000000000004</v>
      </c>
      <c r="Y50" s="33" t="s">
        <v>187</v>
      </c>
      <c r="Z50" s="33">
        <v>0.95599999999999996</v>
      </c>
      <c r="AA50" s="33" t="s">
        <v>192</v>
      </c>
      <c r="AB50" s="33">
        <v>0</v>
      </c>
      <c r="AC50" s="33" t="s">
        <v>156</v>
      </c>
      <c r="AD50" s="33">
        <v>2.802</v>
      </c>
      <c r="AE50" s="92" t="s">
        <v>157</v>
      </c>
      <c r="AF50" s="92"/>
      <c r="AG50" s="92" t="s">
        <v>146</v>
      </c>
      <c r="AH50" s="33">
        <v>0.79300000000000004</v>
      </c>
      <c r="AI50" s="33" t="s">
        <v>187</v>
      </c>
      <c r="AJ50" s="33">
        <v>0.95599999999999996</v>
      </c>
      <c r="AK50" s="33" t="s">
        <v>192</v>
      </c>
      <c r="AL50" s="33">
        <v>0</v>
      </c>
      <c r="AM50" s="33" t="s">
        <v>156</v>
      </c>
      <c r="AN50" s="33">
        <v>2.802</v>
      </c>
      <c r="AO50" s="92" t="s">
        <v>157</v>
      </c>
    </row>
    <row r="51" spans="2:41">
      <c r="B51" s="92" t="s">
        <v>130</v>
      </c>
      <c r="C51" s="92" t="s">
        <v>147</v>
      </c>
      <c r="D51" s="33">
        <v>0.79300000000000004</v>
      </c>
      <c r="E51" s="33" t="s">
        <v>187</v>
      </c>
      <c r="F51" s="33">
        <v>0.95599999999999996</v>
      </c>
      <c r="G51" s="33" t="s">
        <v>192</v>
      </c>
      <c r="H51" s="33">
        <v>0</v>
      </c>
      <c r="I51" s="33" t="s">
        <v>156</v>
      </c>
      <c r="J51" s="33">
        <v>2.802</v>
      </c>
      <c r="K51" s="92" t="s">
        <v>157</v>
      </c>
      <c r="L51" s="92"/>
      <c r="M51" s="92" t="s">
        <v>147</v>
      </c>
      <c r="N51" s="33">
        <v>0.79300000000000004</v>
      </c>
      <c r="O51" s="33" t="s">
        <v>187</v>
      </c>
      <c r="P51" s="33">
        <v>0.95599999999999996</v>
      </c>
      <c r="Q51" s="33" t="s">
        <v>192</v>
      </c>
      <c r="R51" s="33">
        <v>0</v>
      </c>
      <c r="S51" s="33" t="s">
        <v>156</v>
      </c>
      <c r="T51" s="33">
        <v>2.802</v>
      </c>
      <c r="U51" s="92" t="s">
        <v>157</v>
      </c>
      <c r="V51" s="92"/>
      <c r="W51" s="92" t="s">
        <v>147</v>
      </c>
      <c r="X51" s="33">
        <v>0.79300000000000004</v>
      </c>
      <c r="Y51" s="33" t="s">
        <v>187</v>
      </c>
      <c r="Z51" s="33">
        <v>0.95599999999999996</v>
      </c>
      <c r="AA51" s="33" t="s">
        <v>192</v>
      </c>
      <c r="AB51" s="33">
        <v>0</v>
      </c>
      <c r="AC51" s="33" t="s">
        <v>156</v>
      </c>
      <c r="AD51" s="33">
        <v>2.802</v>
      </c>
      <c r="AE51" s="92" t="s">
        <v>157</v>
      </c>
      <c r="AF51" s="92"/>
      <c r="AG51" s="92" t="s">
        <v>147</v>
      </c>
      <c r="AH51" s="33">
        <v>0.79300000000000004</v>
      </c>
      <c r="AI51" s="33" t="s">
        <v>187</v>
      </c>
      <c r="AJ51" s="33">
        <v>0.95599999999999996</v>
      </c>
      <c r="AK51" s="33" t="s">
        <v>192</v>
      </c>
      <c r="AL51" s="33">
        <v>0</v>
      </c>
      <c r="AM51" s="33" t="s">
        <v>156</v>
      </c>
      <c r="AN51" s="33">
        <v>2.802</v>
      </c>
      <c r="AO51" s="92" t="s">
        <v>157</v>
      </c>
    </row>
    <row r="52" spans="2:41">
      <c r="B52" s="92" t="s">
        <v>132</v>
      </c>
      <c r="C52" s="92" t="s">
        <v>121</v>
      </c>
      <c r="D52" s="33">
        <v>0.79300000000000004</v>
      </c>
      <c r="E52" s="33" t="s">
        <v>187</v>
      </c>
      <c r="F52" s="33">
        <v>0.95599999999999996</v>
      </c>
      <c r="G52" s="33" t="s">
        <v>192</v>
      </c>
      <c r="H52" s="33">
        <v>0</v>
      </c>
      <c r="I52" s="33" t="s">
        <v>156</v>
      </c>
      <c r="J52" s="33">
        <v>2.802</v>
      </c>
      <c r="K52" s="92" t="s">
        <v>157</v>
      </c>
      <c r="L52" s="92"/>
      <c r="M52" s="92" t="s">
        <v>121</v>
      </c>
      <c r="N52" s="33">
        <v>0.79300000000000004</v>
      </c>
      <c r="O52" s="33" t="s">
        <v>187</v>
      </c>
      <c r="P52" s="33">
        <v>0.95599999999999996</v>
      </c>
      <c r="Q52" s="33" t="s">
        <v>192</v>
      </c>
      <c r="R52" s="33">
        <v>0</v>
      </c>
      <c r="S52" s="33" t="s">
        <v>156</v>
      </c>
      <c r="T52" s="33">
        <v>2.802</v>
      </c>
      <c r="U52" s="92" t="s">
        <v>157</v>
      </c>
      <c r="V52" s="92"/>
      <c r="W52" s="92" t="s">
        <v>121</v>
      </c>
      <c r="X52" s="33">
        <v>0.79300000000000004</v>
      </c>
      <c r="Y52" s="33" t="s">
        <v>187</v>
      </c>
      <c r="Z52" s="33">
        <v>0.95599999999999996</v>
      </c>
      <c r="AA52" s="33" t="s">
        <v>192</v>
      </c>
      <c r="AB52" s="33">
        <v>0</v>
      </c>
      <c r="AC52" s="33" t="s">
        <v>156</v>
      </c>
      <c r="AD52" s="33">
        <v>2.802</v>
      </c>
      <c r="AE52" s="92" t="s">
        <v>157</v>
      </c>
      <c r="AF52" s="92"/>
      <c r="AG52" s="92" t="s">
        <v>121</v>
      </c>
      <c r="AH52" s="33">
        <v>0.79300000000000004</v>
      </c>
      <c r="AI52" s="33" t="s">
        <v>187</v>
      </c>
      <c r="AJ52" s="33">
        <v>0.95599999999999996</v>
      </c>
      <c r="AK52" s="33" t="s">
        <v>192</v>
      </c>
      <c r="AL52" s="33">
        <v>0</v>
      </c>
      <c r="AM52" s="33" t="s">
        <v>156</v>
      </c>
      <c r="AN52" s="33">
        <v>2.802</v>
      </c>
      <c r="AO52" s="92" t="s">
        <v>157</v>
      </c>
    </row>
    <row r="53" spans="2:41">
      <c r="B53" s="92" t="s">
        <v>132</v>
      </c>
      <c r="C53" s="92" t="s">
        <v>125</v>
      </c>
      <c r="D53" s="33">
        <v>0.58299999999999996</v>
      </c>
      <c r="E53" s="33" t="s">
        <v>197</v>
      </c>
      <c r="F53" s="33">
        <v>0.72599999999999998</v>
      </c>
      <c r="G53" s="33" t="s">
        <v>198</v>
      </c>
      <c r="H53" s="33">
        <v>0.94799999999999995</v>
      </c>
      <c r="I53" s="33" t="s">
        <v>193</v>
      </c>
      <c r="J53" s="33">
        <v>2.802</v>
      </c>
      <c r="K53" s="92" t="s">
        <v>158</v>
      </c>
      <c r="L53" s="92"/>
      <c r="M53" s="92" t="s">
        <v>125</v>
      </c>
      <c r="N53" s="33">
        <v>0.79300000000000004</v>
      </c>
      <c r="O53" s="33" t="s">
        <v>187</v>
      </c>
      <c r="P53" s="33">
        <v>0.95599999999999996</v>
      </c>
      <c r="Q53" s="33" t="s">
        <v>192</v>
      </c>
      <c r="R53" s="33">
        <v>0</v>
      </c>
      <c r="S53" s="33" t="s">
        <v>156</v>
      </c>
      <c r="T53" s="33">
        <v>2.802</v>
      </c>
      <c r="U53" s="92" t="s">
        <v>157</v>
      </c>
      <c r="V53" s="92"/>
      <c r="W53" s="92" t="s">
        <v>125</v>
      </c>
      <c r="X53" s="33">
        <v>0.79300000000000004</v>
      </c>
      <c r="Y53" s="33" t="s">
        <v>187</v>
      </c>
      <c r="Z53" s="33">
        <v>0.95599999999999996</v>
      </c>
      <c r="AA53" s="33" t="s">
        <v>192</v>
      </c>
      <c r="AB53" s="33">
        <v>0</v>
      </c>
      <c r="AC53" s="33" t="s">
        <v>156</v>
      </c>
      <c r="AD53" s="33">
        <v>2.802</v>
      </c>
      <c r="AE53" s="92" t="s">
        <v>157</v>
      </c>
      <c r="AF53" s="92"/>
      <c r="AG53" s="92" t="s">
        <v>125</v>
      </c>
      <c r="AH53" s="33">
        <v>0.79300000000000004</v>
      </c>
      <c r="AI53" s="33" t="s">
        <v>187</v>
      </c>
      <c r="AJ53" s="33">
        <v>0.95599999999999996</v>
      </c>
      <c r="AK53" s="33" t="s">
        <v>192</v>
      </c>
      <c r="AL53" s="33">
        <v>0</v>
      </c>
      <c r="AM53" s="33" t="s">
        <v>156</v>
      </c>
      <c r="AN53" s="33">
        <v>2.802</v>
      </c>
      <c r="AO53" s="92" t="s">
        <v>157</v>
      </c>
    </row>
    <row r="54" spans="2:41">
      <c r="B54" s="92" t="s">
        <v>132</v>
      </c>
      <c r="C54" s="92" t="s">
        <v>128</v>
      </c>
      <c r="D54" s="33">
        <v>0.58299999999999996</v>
      </c>
      <c r="E54" s="33" t="s">
        <v>197</v>
      </c>
      <c r="F54" s="33">
        <v>0.72599999999999998</v>
      </c>
      <c r="G54" s="33" t="s">
        <v>198</v>
      </c>
      <c r="H54" s="33">
        <v>0.94799999999999995</v>
      </c>
      <c r="I54" s="33" t="s">
        <v>193</v>
      </c>
      <c r="J54" s="33">
        <v>2.802</v>
      </c>
      <c r="K54" s="92" t="s">
        <v>158</v>
      </c>
      <c r="L54" s="92"/>
      <c r="M54" s="92" t="s">
        <v>128</v>
      </c>
      <c r="N54" s="33">
        <v>0.58299999999999996</v>
      </c>
      <c r="O54" s="33" t="s">
        <v>197</v>
      </c>
      <c r="P54" s="33">
        <v>0.72599999999999998</v>
      </c>
      <c r="Q54" s="33" t="s">
        <v>198</v>
      </c>
      <c r="R54" s="33">
        <v>0.94799999999999995</v>
      </c>
      <c r="S54" s="33" t="s">
        <v>193</v>
      </c>
      <c r="T54" s="33">
        <v>2.802</v>
      </c>
      <c r="U54" s="92" t="s">
        <v>158</v>
      </c>
      <c r="V54" s="92"/>
      <c r="W54" s="92" t="s">
        <v>128</v>
      </c>
      <c r="X54" s="33">
        <v>0.79300000000000004</v>
      </c>
      <c r="Y54" s="33" t="s">
        <v>187</v>
      </c>
      <c r="Z54" s="33">
        <v>0.95599999999999996</v>
      </c>
      <c r="AA54" s="33" t="s">
        <v>192</v>
      </c>
      <c r="AB54" s="33">
        <v>0</v>
      </c>
      <c r="AC54" s="33" t="s">
        <v>156</v>
      </c>
      <c r="AD54" s="33">
        <v>2.802</v>
      </c>
      <c r="AE54" s="92" t="s">
        <v>157</v>
      </c>
      <c r="AF54" s="92"/>
      <c r="AG54" s="92" t="s">
        <v>128</v>
      </c>
      <c r="AH54" s="33">
        <v>0.79300000000000004</v>
      </c>
      <c r="AI54" s="33" t="s">
        <v>187</v>
      </c>
      <c r="AJ54" s="33">
        <v>0.95599999999999996</v>
      </c>
      <c r="AK54" s="33" t="s">
        <v>192</v>
      </c>
      <c r="AL54" s="33">
        <v>0</v>
      </c>
      <c r="AM54" s="33" t="s">
        <v>156</v>
      </c>
      <c r="AN54" s="33">
        <v>2.802</v>
      </c>
      <c r="AO54" s="92" t="s">
        <v>157</v>
      </c>
    </row>
    <row r="55" spans="2:41">
      <c r="B55" s="92" t="s">
        <v>132</v>
      </c>
      <c r="C55" s="92" t="s">
        <v>127</v>
      </c>
      <c r="D55" s="33">
        <v>0.58299999999999996</v>
      </c>
      <c r="E55" s="33" t="s">
        <v>197</v>
      </c>
      <c r="F55" s="33">
        <v>0.72599999999999998</v>
      </c>
      <c r="G55" s="33" t="s">
        <v>198</v>
      </c>
      <c r="H55" s="33">
        <v>0.94799999999999995</v>
      </c>
      <c r="I55" s="33" t="s">
        <v>193</v>
      </c>
      <c r="J55" s="33">
        <v>2.802</v>
      </c>
      <c r="K55" s="92" t="s">
        <v>158</v>
      </c>
      <c r="L55" s="92"/>
      <c r="M55" s="92" t="s">
        <v>127</v>
      </c>
      <c r="N55" s="33">
        <v>0.58299999999999996</v>
      </c>
      <c r="O55" s="33" t="s">
        <v>197</v>
      </c>
      <c r="P55" s="33">
        <v>0.72599999999999998</v>
      </c>
      <c r="Q55" s="33" t="s">
        <v>198</v>
      </c>
      <c r="R55" s="33">
        <v>0.94799999999999995</v>
      </c>
      <c r="S55" s="33" t="s">
        <v>193</v>
      </c>
      <c r="T55" s="33">
        <v>2.802</v>
      </c>
      <c r="U55" s="92" t="s">
        <v>158</v>
      </c>
      <c r="V55" s="92"/>
      <c r="W55" s="92" t="s">
        <v>127</v>
      </c>
      <c r="X55" s="33">
        <v>0.58299999999999996</v>
      </c>
      <c r="Y55" s="33" t="s">
        <v>197</v>
      </c>
      <c r="Z55" s="33">
        <v>0.72599999999999998</v>
      </c>
      <c r="AA55" s="33" t="s">
        <v>198</v>
      </c>
      <c r="AB55" s="33">
        <v>0.94799999999999995</v>
      </c>
      <c r="AC55" s="33" t="s">
        <v>193</v>
      </c>
      <c r="AD55" s="33">
        <v>2.802</v>
      </c>
      <c r="AE55" s="92" t="s">
        <v>158</v>
      </c>
      <c r="AF55" s="92"/>
      <c r="AG55" s="92" t="s">
        <v>127</v>
      </c>
      <c r="AH55" s="33">
        <v>0.79300000000000004</v>
      </c>
      <c r="AI55" s="33" t="s">
        <v>187</v>
      </c>
      <c r="AJ55" s="33">
        <v>0.95599999999999996</v>
      </c>
      <c r="AK55" s="33" t="s">
        <v>192</v>
      </c>
      <c r="AL55" s="33">
        <v>0</v>
      </c>
      <c r="AM55" s="33" t="s">
        <v>156</v>
      </c>
      <c r="AN55" s="33">
        <v>2.802</v>
      </c>
      <c r="AO55" s="92" t="s">
        <v>157</v>
      </c>
    </row>
    <row r="56" spans="2:41">
      <c r="B56" s="92" t="s">
        <v>132</v>
      </c>
      <c r="C56" s="92" t="s">
        <v>133</v>
      </c>
      <c r="D56" s="33">
        <v>0.58299999999999996</v>
      </c>
      <c r="E56" s="33" t="s">
        <v>197</v>
      </c>
      <c r="F56" s="33">
        <v>0.72599999999999998</v>
      </c>
      <c r="G56" s="33" t="s">
        <v>198</v>
      </c>
      <c r="H56" s="33">
        <v>0.94799999999999995</v>
      </c>
      <c r="I56" s="33" t="s">
        <v>193</v>
      </c>
      <c r="J56" s="33">
        <v>2.802</v>
      </c>
      <c r="K56" s="92" t="s">
        <v>158</v>
      </c>
      <c r="L56" s="92"/>
      <c r="M56" s="92" t="s">
        <v>133</v>
      </c>
      <c r="N56" s="33">
        <v>0.58299999999999996</v>
      </c>
      <c r="O56" s="33" t="s">
        <v>197</v>
      </c>
      <c r="P56" s="33">
        <v>0.72599999999999998</v>
      </c>
      <c r="Q56" s="33" t="s">
        <v>198</v>
      </c>
      <c r="R56" s="33">
        <v>0.94799999999999995</v>
      </c>
      <c r="S56" s="33" t="s">
        <v>193</v>
      </c>
      <c r="T56" s="33">
        <v>2.802</v>
      </c>
      <c r="U56" s="92" t="s">
        <v>158</v>
      </c>
      <c r="V56" s="92"/>
      <c r="W56" s="92" t="s">
        <v>133</v>
      </c>
      <c r="X56" s="33">
        <v>0.58299999999999996</v>
      </c>
      <c r="Y56" s="33" t="s">
        <v>197</v>
      </c>
      <c r="Z56" s="33">
        <v>0.72599999999999998</v>
      </c>
      <c r="AA56" s="33" t="s">
        <v>198</v>
      </c>
      <c r="AB56" s="33">
        <v>0.94799999999999995</v>
      </c>
      <c r="AC56" s="33" t="s">
        <v>193</v>
      </c>
      <c r="AD56" s="33">
        <v>2.802</v>
      </c>
      <c r="AE56" s="92" t="s">
        <v>158</v>
      </c>
      <c r="AF56" s="92"/>
      <c r="AG56" s="92" t="s">
        <v>133</v>
      </c>
      <c r="AH56" s="33">
        <v>0.58299999999999996</v>
      </c>
      <c r="AI56" s="33" t="s">
        <v>197</v>
      </c>
      <c r="AJ56" s="33">
        <v>0.72599999999999998</v>
      </c>
      <c r="AK56" s="33" t="s">
        <v>198</v>
      </c>
      <c r="AL56" s="33">
        <v>0.94799999999999995</v>
      </c>
      <c r="AM56" s="33" t="s">
        <v>193</v>
      </c>
      <c r="AN56" s="33">
        <v>2.802</v>
      </c>
      <c r="AO56" s="92" t="s">
        <v>158</v>
      </c>
    </row>
    <row r="57" spans="2:41">
      <c r="B57" s="92" t="s">
        <v>132</v>
      </c>
      <c r="C57" s="92" t="s">
        <v>138</v>
      </c>
      <c r="D57" s="33">
        <v>0.58299999999999996</v>
      </c>
      <c r="E57" s="33" t="s">
        <v>197</v>
      </c>
      <c r="F57" s="33">
        <v>0.72599999999999998</v>
      </c>
      <c r="G57" s="33" t="s">
        <v>198</v>
      </c>
      <c r="H57" s="33">
        <v>0.94799999999999995</v>
      </c>
      <c r="I57" s="33" t="s">
        <v>193</v>
      </c>
      <c r="J57" s="33">
        <v>2.802</v>
      </c>
      <c r="K57" s="92" t="s">
        <v>158</v>
      </c>
      <c r="L57" s="92"/>
      <c r="M57" s="92" t="s">
        <v>138</v>
      </c>
      <c r="N57" s="33">
        <v>0.58299999999999996</v>
      </c>
      <c r="O57" s="33" t="s">
        <v>197</v>
      </c>
      <c r="P57" s="33">
        <v>0.72599999999999998</v>
      </c>
      <c r="Q57" s="33" t="s">
        <v>198</v>
      </c>
      <c r="R57" s="33">
        <v>0.94799999999999995</v>
      </c>
      <c r="S57" s="33" t="s">
        <v>193</v>
      </c>
      <c r="T57" s="33">
        <v>2.802</v>
      </c>
      <c r="U57" s="92" t="s">
        <v>158</v>
      </c>
      <c r="V57" s="92"/>
      <c r="W57" s="92" t="s">
        <v>138</v>
      </c>
      <c r="X57" s="33">
        <v>0.58299999999999996</v>
      </c>
      <c r="Y57" s="33" t="s">
        <v>197</v>
      </c>
      <c r="Z57" s="33">
        <v>0.72599999999999998</v>
      </c>
      <c r="AA57" s="33" t="s">
        <v>198</v>
      </c>
      <c r="AB57" s="33">
        <v>0.94799999999999995</v>
      </c>
      <c r="AC57" s="33" t="s">
        <v>193</v>
      </c>
      <c r="AD57" s="33">
        <v>2.802</v>
      </c>
      <c r="AE57" s="92" t="s">
        <v>158</v>
      </c>
      <c r="AF57" s="92"/>
      <c r="AG57" s="92" t="s">
        <v>138</v>
      </c>
      <c r="AH57" s="33">
        <v>0.58299999999999996</v>
      </c>
      <c r="AI57" s="33" t="s">
        <v>197</v>
      </c>
      <c r="AJ57" s="33">
        <v>0.72599999999999998</v>
      </c>
      <c r="AK57" s="33" t="s">
        <v>198</v>
      </c>
      <c r="AL57" s="33">
        <v>0.94799999999999995</v>
      </c>
      <c r="AM57" s="33" t="s">
        <v>193</v>
      </c>
      <c r="AN57" s="33">
        <v>2.802</v>
      </c>
      <c r="AO57" s="92" t="s">
        <v>158</v>
      </c>
    </row>
    <row r="58" spans="2:41">
      <c r="B58" s="92" t="s">
        <v>132</v>
      </c>
      <c r="C58" s="92" t="s">
        <v>140</v>
      </c>
      <c r="D58" s="33">
        <v>0.58299999999999996</v>
      </c>
      <c r="E58" s="33" t="s">
        <v>197</v>
      </c>
      <c r="F58" s="33">
        <v>0.72599999999999998</v>
      </c>
      <c r="G58" s="33" t="s">
        <v>198</v>
      </c>
      <c r="H58" s="33">
        <v>0.94799999999999995</v>
      </c>
      <c r="I58" s="33" t="s">
        <v>193</v>
      </c>
      <c r="J58" s="33">
        <v>2.802</v>
      </c>
      <c r="K58" s="92" t="s">
        <v>158</v>
      </c>
      <c r="L58" s="92"/>
      <c r="M58" s="92" t="s">
        <v>140</v>
      </c>
      <c r="N58" s="33">
        <v>0.58299999999999996</v>
      </c>
      <c r="O58" s="33" t="s">
        <v>197</v>
      </c>
      <c r="P58" s="33">
        <v>0.72599999999999998</v>
      </c>
      <c r="Q58" s="33" t="s">
        <v>198</v>
      </c>
      <c r="R58" s="33">
        <v>0.94799999999999995</v>
      </c>
      <c r="S58" s="33" t="s">
        <v>193</v>
      </c>
      <c r="T58" s="33">
        <v>2.802</v>
      </c>
      <c r="U58" s="92" t="s">
        <v>158</v>
      </c>
      <c r="V58" s="92"/>
      <c r="W58" s="92" t="s">
        <v>140</v>
      </c>
      <c r="X58" s="33">
        <v>0.58299999999999996</v>
      </c>
      <c r="Y58" s="33" t="s">
        <v>197</v>
      </c>
      <c r="Z58" s="33">
        <v>0.72599999999999998</v>
      </c>
      <c r="AA58" s="33" t="s">
        <v>198</v>
      </c>
      <c r="AB58" s="33">
        <v>0.94799999999999995</v>
      </c>
      <c r="AC58" s="33" t="s">
        <v>193</v>
      </c>
      <c r="AD58" s="33">
        <v>2.802</v>
      </c>
      <c r="AE58" s="92" t="s">
        <v>158</v>
      </c>
      <c r="AF58" s="92"/>
      <c r="AG58" s="92" t="s">
        <v>140</v>
      </c>
      <c r="AH58" s="33">
        <v>0.58299999999999996</v>
      </c>
      <c r="AI58" s="33" t="s">
        <v>197</v>
      </c>
      <c r="AJ58" s="33">
        <v>0.72599999999999998</v>
      </c>
      <c r="AK58" s="33" t="s">
        <v>198</v>
      </c>
      <c r="AL58" s="33">
        <v>0.94799999999999995</v>
      </c>
      <c r="AM58" s="33" t="s">
        <v>193</v>
      </c>
      <c r="AN58" s="33">
        <v>2.802</v>
      </c>
      <c r="AO58" s="92" t="s">
        <v>158</v>
      </c>
    </row>
    <row r="59" spans="2:41">
      <c r="B59" s="92" t="s">
        <v>132</v>
      </c>
      <c r="C59" s="92" t="s">
        <v>142</v>
      </c>
      <c r="D59" s="33">
        <v>0.79300000000000004</v>
      </c>
      <c r="E59" s="33" t="s">
        <v>187</v>
      </c>
      <c r="F59" s="33">
        <v>0.95599999999999996</v>
      </c>
      <c r="G59" s="33" t="s">
        <v>192</v>
      </c>
      <c r="H59" s="33">
        <v>0</v>
      </c>
      <c r="I59" s="33" t="s">
        <v>156</v>
      </c>
      <c r="J59" s="33">
        <v>2.802</v>
      </c>
      <c r="K59" s="92" t="s">
        <v>157</v>
      </c>
      <c r="L59" s="92"/>
      <c r="M59" s="92" t="s">
        <v>142</v>
      </c>
      <c r="N59" s="33">
        <v>0.58299999999999996</v>
      </c>
      <c r="O59" s="33" t="s">
        <v>197</v>
      </c>
      <c r="P59" s="33">
        <v>0.72599999999999998</v>
      </c>
      <c r="Q59" s="33" t="s">
        <v>198</v>
      </c>
      <c r="R59" s="33">
        <v>0.94799999999999995</v>
      </c>
      <c r="S59" s="33" t="s">
        <v>193</v>
      </c>
      <c r="T59" s="33">
        <v>2.802</v>
      </c>
      <c r="U59" s="92" t="s">
        <v>158</v>
      </c>
      <c r="V59" s="92"/>
      <c r="W59" s="92" t="s">
        <v>142</v>
      </c>
      <c r="X59" s="33">
        <v>0.58299999999999996</v>
      </c>
      <c r="Y59" s="33" t="s">
        <v>197</v>
      </c>
      <c r="Z59" s="33">
        <v>0.72599999999999998</v>
      </c>
      <c r="AA59" s="33" t="s">
        <v>198</v>
      </c>
      <c r="AB59" s="33">
        <v>0.94799999999999995</v>
      </c>
      <c r="AC59" s="33" t="s">
        <v>193</v>
      </c>
      <c r="AD59" s="33">
        <v>2.802</v>
      </c>
      <c r="AE59" s="92" t="s">
        <v>158</v>
      </c>
      <c r="AF59" s="92"/>
      <c r="AG59" s="92" t="s">
        <v>142</v>
      </c>
      <c r="AH59" s="33">
        <v>0.58299999999999996</v>
      </c>
      <c r="AI59" s="33" t="s">
        <v>197</v>
      </c>
      <c r="AJ59" s="33">
        <v>0.72599999999999998</v>
      </c>
      <c r="AK59" s="33" t="s">
        <v>198</v>
      </c>
      <c r="AL59" s="33">
        <v>0.94799999999999995</v>
      </c>
      <c r="AM59" s="33" t="s">
        <v>193</v>
      </c>
      <c r="AN59" s="33">
        <v>2.802</v>
      </c>
      <c r="AO59" s="92" t="s">
        <v>158</v>
      </c>
    </row>
    <row r="60" spans="2:41">
      <c r="B60" s="92" t="s">
        <v>132</v>
      </c>
      <c r="C60" s="92" t="s">
        <v>144</v>
      </c>
      <c r="D60" s="33">
        <v>0.79300000000000004</v>
      </c>
      <c r="E60" s="33" t="s">
        <v>187</v>
      </c>
      <c r="F60" s="33">
        <v>0.95599999999999996</v>
      </c>
      <c r="G60" s="33" t="s">
        <v>192</v>
      </c>
      <c r="H60" s="33">
        <v>0</v>
      </c>
      <c r="I60" s="33" t="s">
        <v>156</v>
      </c>
      <c r="J60" s="33">
        <v>2.802</v>
      </c>
      <c r="K60" s="92" t="s">
        <v>157</v>
      </c>
      <c r="L60" s="92"/>
      <c r="M60" s="92" t="s">
        <v>144</v>
      </c>
      <c r="N60" s="33">
        <v>0.79300000000000004</v>
      </c>
      <c r="O60" s="33" t="s">
        <v>187</v>
      </c>
      <c r="P60" s="33">
        <v>0.95599999999999996</v>
      </c>
      <c r="Q60" s="33" t="s">
        <v>192</v>
      </c>
      <c r="R60" s="33">
        <v>0</v>
      </c>
      <c r="S60" s="33" t="s">
        <v>156</v>
      </c>
      <c r="T60" s="33">
        <v>2.802</v>
      </c>
      <c r="U60" s="92" t="s">
        <v>157</v>
      </c>
      <c r="V60" s="92"/>
      <c r="W60" s="92" t="s">
        <v>144</v>
      </c>
      <c r="X60" s="33">
        <v>0.58299999999999996</v>
      </c>
      <c r="Y60" s="33" t="s">
        <v>197</v>
      </c>
      <c r="Z60" s="33">
        <v>0.72599999999999998</v>
      </c>
      <c r="AA60" s="33" t="s">
        <v>198</v>
      </c>
      <c r="AB60" s="33">
        <v>0.94799999999999995</v>
      </c>
      <c r="AC60" s="33" t="s">
        <v>193</v>
      </c>
      <c r="AD60" s="33">
        <v>2.802</v>
      </c>
      <c r="AE60" s="92" t="s">
        <v>158</v>
      </c>
      <c r="AF60" s="92"/>
      <c r="AG60" s="92" t="s">
        <v>144</v>
      </c>
      <c r="AH60" s="33">
        <v>0.58299999999999996</v>
      </c>
      <c r="AI60" s="33" t="s">
        <v>197</v>
      </c>
      <c r="AJ60" s="33">
        <v>0.72599999999999998</v>
      </c>
      <c r="AK60" s="33" t="s">
        <v>198</v>
      </c>
      <c r="AL60" s="33">
        <v>0.94799999999999995</v>
      </c>
      <c r="AM60" s="33" t="s">
        <v>193</v>
      </c>
      <c r="AN60" s="33">
        <v>2.802</v>
      </c>
      <c r="AO60" s="92" t="s">
        <v>158</v>
      </c>
    </row>
    <row r="61" spans="2:41">
      <c r="B61" s="92" t="s">
        <v>132</v>
      </c>
      <c r="C61" s="92" t="s">
        <v>15</v>
      </c>
      <c r="D61" s="33">
        <v>0.79300000000000004</v>
      </c>
      <c r="E61" s="33" t="s">
        <v>187</v>
      </c>
      <c r="F61" s="33">
        <v>0.95599999999999996</v>
      </c>
      <c r="G61" s="33" t="s">
        <v>192</v>
      </c>
      <c r="H61" s="33">
        <v>0</v>
      </c>
      <c r="I61" s="33" t="s">
        <v>156</v>
      </c>
      <c r="J61" s="33">
        <v>2.802</v>
      </c>
      <c r="K61" s="92" t="s">
        <v>157</v>
      </c>
      <c r="L61" s="92"/>
      <c r="M61" s="92" t="s">
        <v>15</v>
      </c>
      <c r="N61" s="33">
        <v>0.79300000000000004</v>
      </c>
      <c r="O61" s="33" t="s">
        <v>187</v>
      </c>
      <c r="P61" s="33">
        <v>0.95599999999999996</v>
      </c>
      <c r="Q61" s="33" t="s">
        <v>192</v>
      </c>
      <c r="R61" s="33">
        <v>0</v>
      </c>
      <c r="S61" s="33" t="s">
        <v>156</v>
      </c>
      <c r="T61" s="33">
        <v>2.802</v>
      </c>
      <c r="U61" s="92" t="s">
        <v>157</v>
      </c>
      <c r="V61" s="92"/>
      <c r="W61" s="92" t="s">
        <v>15</v>
      </c>
      <c r="X61" s="33">
        <v>0.79300000000000004</v>
      </c>
      <c r="Y61" s="33" t="s">
        <v>187</v>
      </c>
      <c r="Z61" s="33">
        <v>0.95599999999999996</v>
      </c>
      <c r="AA61" s="33" t="s">
        <v>192</v>
      </c>
      <c r="AB61" s="33">
        <v>0</v>
      </c>
      <c r="AC61" s="33" t="s">
        <v>156</v>
      </c>
      <c r="AD61" s="33">
        <v>2.802</v>
      </c>
      <c r="AE61" s="92" t="s">
        <v>157</v>
      </c>
      <c r="AF61" s="92"/>
      <c r="AG61" s="92" t="s">
        <v>15</v>
      </c>
      <c r="AH61" s="33">
        <v>0.58299999999999996</v>
      </c>
      <c r="AI61" s="33" t="s">
        <v>197</v>
      </c>
      <c r="AJ61" s="33">
        <v>0.72599999999999998</v>
      </c>
      <c r="AK61" s="33" t="s">
        <v>198</v>
      </c>
      <c r="AL61" s="33">
        <v>0.94799999999999995</v>
      </c>
      <c r="AM61" s="33" t="s">
        <v>193</v>
      </c>
      <c r="AN61" s="33">
        <v>2.802</v>
      </c>
      <c r="AO61" s="92" t="s">
        <v>158</v>
      </c>
    </row>
    <row r="62" spans="2:41">
      <c r="B62" s="92" t="s">
        <v>132</v>
      </c>
      <c r="C62" s="92" t="s">
        <v>146</v>
      </c>
      <c r="D62" s="33">
        <v>0.79300000000000004</v>
      </c>
      <c r="E62" s="33" t="s">
        <v>187</v>
      </c>
      <c r="F62" s="33">
        <v>0.95599999999999996</v>
      </c>
      <c r="G62" s="33" t="s">
        <v>192</v>
      </c>
      <c r="H62" s="33">
        <v>0</v>
      </c>
      <c r="I62" s="33" t="s">
        <v>156</v>
      </c>
      <c r="J62" s="33">
        <v>2.802</v>
      </c>
      <c r="K62" s="92" t="s">
        <v>157</v>
      </c>
      <c r="L62" s="92"/>
      <c r="M62" s="92" t="s">
        <v>146</v>
      </c>
      <c r="N62" s="33">
        <v>0.79300000000000004</v>
      </c>
      <c r="O62" s="33" t="s">
        <v>187</v>
      </c>
      <c r="P62" s="33">
        <v>0.95599999999999996</v>
      </c>
      <c r="Q62" s="33" t="s">
        <v>192</v>
      </c>
      <c r="R62" s="33">
        <v>0</v>
      </c>
      <c r="S62" s="33" t="s">
        <v>156</v>
      </c>
      <c r="T62" s="33">
        <v>2.802</v>
      </c>
      <c r="U62" s="92" t="s">
        <v>157</v>
      </c>
      <c r="V62" s="92"/>
      <c r="W62" s="92" t="s">
        <v>146</v>
      </c>
      <c r="X62" s="33">
        <v>0.79300000000000004</v>
      </c>
      <c r="Y62" s="33" t="s">
        <v>187</v>
      </c>
      <c r="Z62" s="33">
        <v>0.95599999999999996</v>
      </c>
      <c r="AA62" s="33" t="s">
        <v>192</v>
      </c>
      <c r="AB62" s="33">
        <v>0</v>
      </c>
      <c r="AC62" s="33" t="s">
        <v>156</v>
      </c>
      <c r="AD62" s="33">
        <v>2.802</v>
      </c>
      <c r="AE62" s="92" t="s">
        <v>157</v>
      </c>
      <c r="AF62" s="92"/>
      <c r="AG62" s="92" t="s">
        <v>146</v>
      </c>
      <c r="AH62" s="33">
        <v>0.79300000000000004</v>
      </c>
      <c r="AI62" s="33" t="s">
        <v>187</v>
      </c>
      <c r="AJ62" s="33">
        <v>0.95599999999999996</v>
      </c>
      <c r="AK62" s="33" t="s">
        <v>192</v>
      </c>
      <c r="AL62" s="33">
        <v>0</v>
      </c>
      <c r="AM62" s="33" t="s">
        <v>156</v>
      </c>
      <c r="AN62" s="33">
        <v>2.802</v>
      </c>
      <c r="AO62" s="92" t="s">
        <v>157</v>
      </c>
    </row>
    <row r="63" spans="2:41">
      <c r="B63" s="92" t="s">
        <v>132</v>
      </c>
      <c r="C63" s="92" t="s">
        <v>147</v>
      </c>
      <c r="D63" s="33">
        <v>0.79300000000000004</v>
      </c>
      <c r="E63" s="33" t="s">
        <v>187</v>
      </c>
      <c r="F63" s="33">
        <v>0.95599999999999996</v>
      </c>
      <c r="G63" s="33" t="s">
        <v>192</v>
      </c>
      <c r="H63" s="33">
        <v>0</v>
      </c>
      <c r="I63" s="33" t="s">
        <v>156</v>
      </c>
      <c r="J63" s="33">
        <v>2.802</v>
      </c>
      <c r="K63" s="92" t="s">
        <v>157</v>
      </c>
      <c r="L63" s="92"/>
      <c r="M63" s="92" t="s">
        <v>147</v>
      </c>
      <c r="N63" s="33">
        <v>0.79300000000000004</v>
      </c>
      <c r="O63" s="33" t="s">
        <v>187</v>
      </c>
      <c r="P63" s="33">
        <v>0.95599999999999996</v>
      </c>
      <c r="Q63" s="33" t="s">
        <v>192</v>
      </c>
      <c r="R63" s="33">
        <v>0</v>
      </c>
      <c r="S63" s="33" t="s">
        <v>156</v>
      </c>
      <c r="T63" s="33">
        <v>2.802</v>
      </c>
      <c r="U63" s="92" t="s">
        <v>157</v>
      </c>
      <c r="V63" s="92"/>
      <c r="W63" s="92" t="s">
        <v>147</v>
      </c>
      <c r="X63" s="33">
        <v>0.79300000000000004</v>
      </c>
      <c r="Y63" s="33" t="s">
        <v>187</v>
      </c>
      <c r="Z63" s="33">
        <v>0.95599999999999996</v>
      </c>
      <c r="AA63" s="33" t="s">
        <v>192</v>
      </c>
      <c r="AB63" s="33">
        <v>0</v>
      </c>
      <c r="AC63" s="33" t="s">
        <v>156</v>
      </c>
      <c r="AD63" s="33">
        <v>2.802</v>
      </c>
      <c r="AE63" s="92" t="s">
        <v>157</v>
      </c>
      <c r="AF63" s="92"/>
      <c r="AG63" s="92" t="s">
        <v>147</v>
      </c>
      <c r="AH63" s="33">
        <v>0.79300000000000004</v>
      </c>
      <c r="AI63" s="33" t="s">
        <v>187</v>
      </c>
      <c r="AJ63" s="33">
        <v>0.95599999999999996</v>
      </c>
      <c r="AK63" s="33" t="s">
        <v>192</v>
      </c>
      <c r="AL63" s="33">
        <v>0</v>
      </c>
      <c r="AM63" s="33" t="s">
        <v>156</v>
      </c>
      <c r="AN63" s="33">
        <v>2.802</v>
      </c>
      <c r="AO63" s="92" t="s">
        <v>157</v>
      </c>
    </row>
    <row r="64" spans="2:41">
      <c r="B64" s="92" t="s">
        <v>137</v>
      </c>
      <c r="C64" s="92" t="s">
        <v>121</v>
      </c>
      <c r="D64" s="33">
        <v>0.79300000000000004</v>
      </c>
      <c r="E64" s="33" t="s">
        <v>187</v>
      </c>
      <c r="F64" s="33">
        <v>0.95599999999999996</v>
      </c>
      <c r="G64" s="33" t="s">
        <v>192</v>
      </c>
      <c r="H64" s="33">
        <v>0</v>
      </c>
      <c r="I64" s="33" t="s">
        <v>156</v>
      </c>
      <c r="J64" s="33">
        <v>2.802</v>
      </c>
      <c r="K64" s="92" t="s">
        <v>157</v>
      </c>
      <c r="L64" s="92"/>
      <c r="M64" s="92" t="s">
        <v>121</v>
      </c>
      <c r="N64" s="33">
        <v>0.79300000000000004</v>
      </c>
      <c r="O64" s="33" t="s">
        <v>187</v>
      </c>
      <c r="P64" s="33">
        <v>0.95599999999999996</v>
      </c>
      <c r="Q64" s="33" t="s">
        <v>192</v>
      </c>
      <c r="R64" s="33">
        <v>0</v>
      </c>
      <c r="S64" s="33" t="s">
        <v>156</v>
      </c>
      <c r="T64" s="33">
        <v>2.802</v>
      </c>
      <c r="U64" s="92" t="s">
        <v>157</v>
      </c>
      <c r="V64" s="92"/>
      <c r="W64" s="92" t="s">
        <v>121</v>
      </c>
      <c r="X64" s="33">
        <v>0.79300000000000004</v>
      </c>
      <c r="Y64" s="33" t="s">
        <v>187</v>
      </c>
      <c r="Z64" s="33">
        <v>0.95599999999999996</v>
      </c>
      <c r="AA64" s="33" t="s">
        <v>192</v>
      </c>
      <c r="AB64" s="33">
        <v>0</v>
      </c>
      <c r="AC64" s="33" t="s">
        <v>156</v>
      </c>
      <c r="AD64" s="33">
        <v>2.802</v>
      </c>
      <c r="AE64" s="92" t="s">
        <v>157</v>
      </c>
      <c r="AF64" s="92"/>
      <c r="AG64" s="92" t="s">
        <v>121</v>
      </c>
      <c r="AH64" s="33">
        <v>0.79300000000000004</v>
      </c>
      <c r="AI64" s="33" t="s">
        <v>187</v>
      </c>
      <c r="AJ64" s="33">
        <v>0.95599999999999996</v>
      </c>
      <c r="AK64" s="33" t="s">
        <v>192</v>
      </c>
      <c r="AL64" s="33">
        <v>0</v>
      </c>
      <c r="AM64" s="33" t="s">
        <v>156</v>
      </c>
      <c r="AN64" s="33">
        <v>2.802</v>
      </c>
      <c r="AO64" s="92" t="s">
        <v>157</v>
      </c>
    </row>
    <row r="65" spans="2:41">
      <c r="B65" s="92" t="s">
        <v>137</v>
      </c>
      <c r="C65" s="92" t="s">
        <v>125</v>
      </c>
      <c r="D65" s="33">
        <v>0.58299999999999996</v>
      </c>
      <c r="E65" s="33" t="s">
        <v>197</v>
      </c>
      <c r="F65" s="33">
        <v>0.72599999999999998</v>
      </c>
      <c r="G65" s="33" t="s">
        <v>199</v>
      </c>
      <c r="H65" s="33">
        <v>1.768</v>
      </c>
      <c r="I65" s="33" t="s">
        <v>200</v>
      </c>
      <c r="J65" s="33">
        <v>2.802</v>
      </c>
      <c r="K65" s="92" t="s">
        <v>158</v>
      </c>
      <c r="L65" s="92"/>
      <c r="M65" s="92" t="s">
        <v>125</v>
      </c>
      <c r="N65" s="33">
        <v>0.79300000000000004</v>
      </c>
      <c r="O65" s="33" t="s">
        <v>187</v>
      </c>
      <c r="P65" s="33">
        <v>0.95599999999999996</v>
      </c>
      <c r="Q65" s="33" t="s">
        <v>192</v>
      </c>
      <c r="R65" s="33">
        <v>0</v>
      </c>
      <c r="S65" s="33" t="s">
        <v>156</v>
      </c>
      <c r="T65" s="33">
        <v>2.802</v>
      </c>
      <c r="U65" s="92" t="s">
        <v>157</v>
      </c>
      <c r="V65" s="92"/>
      <c r="W65" s="92" t="s">
        <v>125</v>
      </c>
      <c r="X65" s="33">
        <v>0.79300000000000004</v>
      </c>
      <c r="Y65" s="33" t="s">
        <v>187</v>
      </c>
      <c r="Z65" s="33">
        <v>0.95599999999999996</v>
      </c>
      <c r="AA65" s="33" t="s">
        <v>192</v>
      </c>
      <c r="AB65" s="33">
        <v>0</v>
      </c>
      <c r="AC65" s="33" t="s">
        <v>156</v>
      </c>
      <c r="AD65" s="33">
        <v>2.802</v>
      </c>
      <c r="AE65" s="92" t="s">
        <v>157</v>
      </c>
      <c r="AF65" s="92"/>
      <c r="AG65" s="92" t="s">
        <v>125</v>
      </c>
      <c r="AH65" s="33">
        <v>0.79300000000000004</v>
      </c>
      <c r="AI65" s="33" t="s">
        <v>187</v>
      </c>
      <c r="AJ65" s="33">
        <v>0.95599999999999996</v>
      </c>
      <c r="AK65" s="33" t="s">
        <v>192</v>
      </c>
      <c r="AL65" s="33">
        <v>0</v>
      </c>
      <c r="AM65" s="33" t="s">
        <v>156</v>
      </c>
      <c r="AN65" s="33">
        <v>2.802</v>
      </c>
      <c r="AO65" s="92" t="s">
        <v>157</v>
      </c>
    </row>
    <row r="66" spans="2:41">
      <c r="B66" s="92" t="s">
        <v>137</v>
      </c>
      <c r="C66" s="92" t="s">
        <v>128</v>
      </c>
      <c r="D66" s="33">
        <v>0.58299999999999996</v>
      </c>
      <c r="E66" s="33" t="s">
        <v>197</v>
      </c>
      <c r="F66" s="33">
        <v>0.72599999999999998</v>
      </c>
      <c r="G66" s="33" t="s">
        <v>199</v>
      </c>
      <c r="H66" s="33">
        <v>1.768</v>
      </c>
      <c r="I66" s="33" t="s">
        <v>200</v>
      </c>
      <c r="J66" s="33">
        <v>2.802</v>
      </c>
      <c r="K66" s="92" t="s">
        <v>158</v>
      </c>
      <c r="L66" s="92"/>
      <c r="M66" s="92" t="s">
        <v>128</v>
      </c>
      <c r="N66" s="33">
        <v>0.58299999999999996</v>
      </c>
      <c r="O66" s="33" t="s">
        <v>197</v>
      </c>
      <c r="P66" s="33">
        <v>0.72599999999999998</v>
      </c>
      <c r="Q66" s="33" t="s">
        <v>199</v>
      </c>
      <c r="R66" s="33">
        <v>1.768</v>
      </c>
      <c r="S66" s="33" t="s">
        <v>200</v>
      </c>
      <c r="T66" s="33">
        <v>2.802</v>
      </c>
      <c r="U66" s="92" t="s">
        <v>158</v>
      </c>
      <c r="V66" s="92"/>
      <c r="W66" s="92" t="s">
        <v>128</v>
      </c>
      <c r="X66" s="33">
        <v>0.79300000000000004</v>
      </c>
      <c r="Y66" s="33" t="s">
        <v>187</v>
      </c>
      <c r="Z66" s="33">
        <v>0.95599999999999996</v>
      </c>
      <c r="AA66" s="33" t="s">
        <v>192</v>
      </c>
      <c r="AB66" s="33">
        <v>0</v>
      </c>
      <c r="AC66" s="33" t="s">
        <v>156</v>
      </c>
      <c r="AD66" s="33">
        <v>2.802</v>
      </c>
      <c r="AE66" s="92" t="s">
        <v>157</v>
      </c>
      <c r="AF66" s="92"/>
      <c r="AG66" s="92" t="s">
        <v>128</v>
      </c>
      <c r="AH66" s="33">
        <v>0.79300000000000004</v>
      </c>
      <c r="AI66" s="33" t="s">
        <v>187</v>
      </c>
      <c r="AJ66" s="33">
        <v>0.95599999999999996</v>
      </c>
      <c r="AK66" s="33" t="s">
        <v>192</v>
      </c>
      <c r="AL66" s="33">
        <v>0</v>
      </c>
      <c r="AM66" s="33" t="s">
        <v>156</v>
      </c>
      <c r="AN66" s="33">
        <v>2.802</v>
      </c>
      <c r="AO66" s="92" t="s">
        <v>157</v>
      </c>
    </row>
    <row r="67" spans="2:41">
      <c r="B67" s="92" t="s">
        <v>137</v>
      </c>
      <c r="C67" s="92" t="s">
        <v>127</v>
      </c>
      <c r="D67" s="33">
        <v>0.58299999999999996</v>
      </c>
      <c r="E67" s="33" t="s">
        <v>197</v>
      </c>
      <c r="F67" s="33">
        <v>0.72599999999999998</v>
      </c>
      <c r="G67" s="33" t="s">
        <v>199</v>
      </c>
      <c r="H67" s="33">
        <v>1.768</v>
      </c>
      <c r="I67" s="33" t="s">
        <v>200</v>
      </c>
      <c r="J67" s="33">
        <v>2.802</v>
      </c>
      <c r="K67" s="92" t="s">
        <v>158</v>
      </c>
      <c r="L67" s="92"/>
      <c r="M67" s="92" t="s">
        <v>127</v>
      </c>
      <c r="N67" s="33">
        <v>0.58299999999999996</v>
      </c>
      <c r="O67" s="33" t="s">
        <v>197</v>
      </c>
      <c r="P67" s="33">
        <v>0.72599999999999998</v>
      </c>
      <c r="Q67" s="33" t="s">
        <v>199</v>
      </c>
      <c r="R67" s="33">
        <v>1.768</v>
      </c>
      <c r="S67" s="33" t="s">
        <v>200</v>
      </c>
      <c r="T67" s="33">
        <v>2.802</v>
      </c>
      <c r="U67" s="92" t="s">
        <v>158</v>
      </c>
      <c r="V67" s="92"/>
      <c r="W67" s="92" t="s">
        <v>127</v>
      </c>
      <c r="X67" s="33">
        <v>0.58299999999999996</v>
      </c>
      <c r="Y67" s="33" t="s">
        <v>197</v>
      </c>
      <c r="Z67" s="33">
        <v>0.72599999999999998</v>
      </c>
      <c r="AA67" s="33" t="s">
        <v>199</v>
      </c>
      <c r="AB67" s="33">
        <v>1.768</v>
      </c>
      <c r="AC67" s="33" t="s">
        <v>200</v>
      </c>
      <c r="AD67" s="33">
        <v>2.802</v>
      </c>
      <c r="AE67" s="92" t="s">
        <v>158</v>
      </c>
      <c r="AF67" s="92"/>
      <c r="AG67" s="92" t="s">
        <v>127</v>
      </c>
      <c r="AH67" s="33">
        <v>0.79300000000000004</v>
      </c>
      <c r="AI67" s="33" t="s">
        <v>187</v>
      </c>
      <c r="AJ67" s="33">
        <v>0.95599999999999996</v>
      </c>
      <c r="AK67" s="33" t="s">
        <v>192</v>
      </c>
      <c r="AL67" s="33">
        <v>0</v>
      </c>
      <c r="AM67" s="33" t="s">
        <v>156</v>
      </c>
      <c r="AN67" s="33">
        <v>2.802</v>
      </c>
      <c r="AO67" s="92" t="s">
        <v>157</v>
      </c>
    </row>
    <row r="68" spans="2:41">
      <c r="B68" s="92" t="s">
        <v>137</v>
      </c>
      <c r="C68" s="92" t="s">
        <v>133</v>
      </c>
      <c r="D68" s="33">
        <v>0.58299999999999996</v>
      </c>
      <c r="E68" s="33" t="s">
        <v>197</v>
      </c>
      <c r="F68" s="33">
        <v>0.72599999999999998</v>
      </c>
      <c r="G68" s="33" t="s">
        <v>199</v>
      </c>
      <c r="H68" s="33">
        <v>1.768</v>
      </c>
      <c r="I68" s="33" t="s">
        <v>200</v>
      </c>
      <c r="J68" s="33">
        <v>2.802</v>
      </c>
      <c r="K68" s="92" t="s">
        <v>158</v>
      </c>
      <c r="L68" s="92"/>
      <c r="M68" s="92" t="s">
        <v>133</v>
      </c>
      <c r="N68" s="33">
        <v>0.58299999999999996</v>
      </c>
      <c r="O68" s="33" t="s">
        <v>197</v>
      </c>
      <c r="P68" s="33">
        <v>0.72599999999999998</v>
      </c>
      <c r="Q68" s="33" t="s">
        <v>199</v>
      </c>
      <c r="R68" s="33">
        <v>1.768</v>
      </c>
      <c r="S68" s="33" t="s">
        <v>200</v>
      </c>
      <c r="T68" s="33">
        <v>2.802</v>
      </c>
      <c r="U68" s="92" t="s">
        <v>158</v>
      </c>
      <c r="V68" s="92"/>
      <c r="W68" s="92" t="s">
        <v>133</v>
      </c>
      <c r="X68" s="33">
        <v>0.58299999999999996</v>
      </c>
      <c r="Y68" s="33" t="s">
        <v>197</v>
      </c>
      <c r="Z68" s="33">
        <v>0.72599999999999998</v>
      </c>
      <c r="AA68" s="33" t="s">
        <v>199</v>
      </c>
      <c r="AB68" s="33">
        <v>1.768</v>
      </c>
      <c r="AC68" s="33" t="s">
        <v>200</v>
      </c>
      <c r="AD68" s="33">
        <v>2.802</v>
      </c>
      <c r="AE68" s="92" t="s">
        <v>158</v>
      </c>
      <c r="AF68" s="92"/>
      <c r="AG68" s="92" t="s">
        <v>133</v>
      </c>
      <c r="AH68" s="33">
        <v>0.58299999999999996</v>
      </c>
      <c r="AI68" s="33" t="s">
        <v>197</v>
      </c>
      <c r="AJ68" s="33">
        <v>0.72599999999999998</v>
      </c>
      <c r="AK68" s="33" t="s">
        <v>199</v>
      </c>
      <c r="AL68" s="33">
        <v>1.768</v>
      </c>
      <c r="AM68" s="33" t="s">
        <v>200</v>
      </c>
      <c r="AN68" s="33">
        <v>2.802</v>
      </c>
      <c r="AO68" s="92" t="s">
        <v>158</v>
      </c>
    </row>
    <row r="69" spans="2:41">
      <c r="B69" s="92" t="s">
        <v>137</v>
      </c>
      <c r="C69" s="92" t="s">
        <v>138</v>
      </c>
      <c r="D69" s="33">
        <v>0.58299999999999996</v>
      </c>
      <c r="E69" s="33" t="s">
        <v>197</v>
      </c>
      <c r="F69" s="33">
        <v>0.72599999999999998</v>
      </c>
      <c r="G69" s="33" t="s">
        <v>199</v>
      </c>
      <c r="H69" s="33">
        <v>1.768</v>
      </c>
      <c r="I69" s="33" t="s">
        <v>200</v>
      </c>
      <c r="J69" s="33">
        <v>2.802</v>
      </c>
      <c r="K69" s="92" t="s">
        <v>158</v>
      </c>
      <c r="L69" s="92"/>
      <c r="M69" s="92" t="s">
        <v>138</v>
      </c>
      <c r="N69" s="33">
        <v>0.58299999999999996</v>
      </c>
      <c r="O69" s="33" t="s">
        <v>197</v>
      </c>
      <c r="P69" s="33">
        <v>0.72599999999999998</v>
      </c>
      <c r="Q69" s="33" t="s">
        <v>199</v>
      </c>
      <c r="R69" s="33">
        <v>1.768</v>
      </c>
      <c r="S69" s="33" t="s">
        <v>200</v>
      </c>
      <c r="T69" s="33">
        <v>2.802</v>
      </c>
      <c r="U69" s="92" t="s">
        <v>158</v>
      </c>
      <c r="V69" s="92"/>
      <c r="W69" s="92" t="s">
        <v>138</v>
      </c>
      <c r="X69" s="33">
        <v>0.58299999999999996</v>
      </c>
      <c r="Y69" s="33" t="s">
        <v>197</v>
      </c>
      <c r="Z69" s="33">
        <v>0.72599999999999998</v>
      </c>
      <c r="AA69" s="33" t="s">
        <v>199</v>
      </c>
      <c r="AB69" s="33">
        <v>1.768</v>
      </c>
      <c r="AC69" s="33" t="s">
        <v>200</v>
      </c>
      <c r="AD69" s="33">
        <v>2.802</v>
      </c>
      <c r="AE69" s="92" t="s">
        <v>158</v>
      </c>
      <c r="AF69" s="92"/>
      <c r="AG69" s="92" t="s">
        <v>138</v>
      </c>
      <c r="AH69" s="33">
        <v>0.58299999999999996</v>
      </c>
      <c r="AI69" s="33" t="s">
        <v>197</v>
      </c>
      <c r="AJ69" s="33">
        <v>0.72599999999999998</v>
      </c>
      <c r="AK69" s="33" t="s">
        <v>199</v>
      </c>
      <c r="AL69" s="33">
        <v>1.768</v>
      </c>
      <c r="AM69" s="33" t="s">
        <v>200</v>
      </c>
      <c r="AN69" s="33">
        <v>2.802</v>
      </c>
      <c r="AO69" s="92" t="s">
        <v>158</v>
      </c>
    </row>
    <row r="70" spans="2:41">
      <c r="B70" s="92" t="s">
        <v>137</v>
      </c>
      <c r="C70" s="92" t="s">
        <v>140</v>
      </c>
      <c r="D70" s="33">
        <v>0.58299999999999996</v>
      </c>
      <c r="E70" s="33" t="s">
        <v>197</v>
      </c>
      <c r="F70" s="33">
        <v>0.72599999999999998</v>
      </c>
      <c r="G70" s="33" t="s">
        <v>199</v>
      </c>
      <c r="H70" s="33">
        <v>1.768</v>
      </c>
      <c r="I70" s="33" t="s">
        <v>200</v>
      </c>
      <c r="J70" s="33">
        <v>2.802</v>
      </c>
      <c r="K70" s="92" t="s">
        <v>158</v>
      </c>
      <c r="L70" s="92"/>
      <c r="M70" s="92" t="s">
        <v>140</v>
      </c>
      <c r="N70" s="33">
        <v>0.58299999999999996</v>
      </c>
      <c r="O70" s="33" t="s">
        <v>197</v>
      </c>
      <c r="P70" s="33">
        <v>0.72599999999999998</v>
      </c>
      <c r="Q70" s="33" t="s">
        <v>199</v>
      </c>
      <c r="R70" s="33">
        <v>1.768</v>
      </c>
      <c r="S70" s="33" t="s">
        <v>200</v>
      </c>
      <c r="T70" s="33">
        <v>2.802</v>
      </c>
      <c r="U70" s="92" t="s">
        <v>158</v>
      </c>
      <c r="V70" s="92"/>
      <c r="W70" s="92" t="s">
        <v>140</v>
      </c>
      <c r="X70" s="33">
        <v>0.58299999999999996</v>
      </c>
      <c r="Y70" s="33" t="s">
        <v>197</v>
      </c>
      <c r="Z70" s="33">
        <v>0.72599999999999998</v>
      </c>
      <c r="AA70" s="33" t="s">
        <v>199</v>
      </c>
      <c r="AB70" s="33">
        <v>1.768</v>
      </c>
      <c r="AC70" s="33" t="s">
        <v>200</v>
      </c>
      <c r="AD70" s="33">
        <v>2.802</v>
      </c>
      <c r="AE70" s="92" t="s">
        <v>158</v>
      </c>
      <c r="AF70" s="92"/>
      <c r="AG70" s="92" t="s">
        <v>140</v>
      </c>
      <c r="AH70" s="33">
        <v>0.58299999999999996</v>
      </c>
      <c r="AI70" s="33" t="s">
        <v>197</v>
      </c>
      <c r="AJ70" s="33">
        <v>0.72599999999999998</v>
      </c>
      <c r="AK70" s="33" t="s">
        <v>199</v>
      </c>
      <c r="AL70" s="33">
        <v>1.768</v>
      </c>
      <c r="AM70" s="33" t="s">
        <v>200</v>
      </c>
      <c r="AN70" s="33">
        <v>2.802</v>
      </c>
      <c r="AO70" s="92" t="s">
        <v>158</v>
      </c>
    </row>
    <row r="71" spans="2:41">
      <c r="B71" s="92" t="s">
        <v>137</v>
      </c>
      <c r="C71" s="92" t="s">
        <v>142</v>
      </c>
      <c r="D71" s="33">
        <v>0.79300000000000004</v>
      </c>
      <c r="E71" s="33" t="s">
        <v>187</v>
      </c>
      <c r="F71" s="33">
        <v>0.95599999999999996</v>
      </c>
      <c r="G71" s="33" t="s">
        <v>192</v>
      </c>
      <c r="H71" s="33">
        <v>0</v>
      </c>
      <c r="I71" s="33" t="s">
        <v>156</v>
      </c>
      <c r="J71" s="33">
        <v>2.802</v>
      </c>
      <c r="K71" s="92" t="s">
        <v>157</v>
      </c>
      <c r="L71" s="92"/>
      <c r="M71" s="92" t="s">
        <v>142</v>
      </c>
      <c r="N71" s="33">
        <v>0.58299999999999996</v>
      </c>
      <c r="O71" s="33" t="s">
        <v>197</v>
      </c>
      <c r="P71" s="33">
        <v>0.72599999999999998</v>
      </c>
      <c r="Q71" s="33" t="s">
        <v>199</v>
      </c>
      <c r="R71" s="33">
        <v>1.768</v>
      </c>
      <c r="S71" s="33" t="s">
        <v>200</v>
      </c>
      <c r="T71" s="33">
        <v>2.802</v>
      </c>
      <c r="U71" s="92" t="s">
        <v>158</v>
      </c>
      <c r="V71" s="92"/>
      <c r="W71" s="92" t="s">
        <v>142</v>
      </c>
      <c r="X71" s="33">
        <v>0.58299999999999996</v>
      </c>
      <c r="Y71" s="33" t="s">
        <v>197</v>
      </c>
      <c r="Z71" s="33">
        <v>0.72599999999999998</v>
      </c>
      <c r="AA71" s="33" t="s">
        <v>199</v>
      </c>
      <c r="AB71" s="33">
        <v>1.768</v>
      </c>
      <c r="AC71" s="33" t="s">
        <v>200</v>
      </c>
      <c r="AD71" s="33">
        <v>2.802</v>
      </c>
      <c r="AE71" s="92" t="s">
        <v>158</v>
      </c>
      <c r="AF71" s="92"/>
      <c r="AG71" s="92" t="s">
        <v>142</v>
      </c>
      <c r="AH71" s="33">
        <v>0.58299999999999996</v>
      </c>
      <c r="AI71" s="33" t="s">
        <v>197</v>
      </c>
      <c r="AJ71" s="33">
        <v>0.72599999999999998</v>
      </c>
      <c r="AK71" s="33" t="s">
        <v>199</v>
      </c>
      <c r="AL71" s="33">
        <v>1.768</v>
      </c>
      <c r="AM71" s="33" t="s">
        <v>200</v>
      </c>
      <c r="AN71" s="33">
        <v>2.802</v>
      </c>
      <c r="AO71" s="92" t="s">
        <v>158</v>
      </c>
    </row>
    <row r="72" spans="2:41">
      <c r="B72" s="92" t="s">
        <v>137</v>
      </c>
      <c r="C72" s="92" t="s">
        <v>144</v>
      </c>
      <c r="D72" s="33">
        <v>0.79300000000000004</v>
      </c>
      <c r="E72" s="33" t="s">
        <v>187</v>
      </c>
      <c r="F72" s="33">
        <v>0.95599999999999996</v>
      </c>
      <c r="G72" s="33" t="s">
        <v>192</v>
      </c>
      <c r="H72" s="33">
        <v>0</v>
      </c>
      <c r="I72" s="33" t="s">
        <v>156</v>
      </c>
      <c r="J72" s="33">
        <v>2.802</v>
      </c>
      <c r="K72" s="92" t="s">
        <v>157</v>
      </c>
      <c r="L72" s="92"/>
      <c r="M72" s="92" t="s">
        <v>144</v>
      </c>
      <c r="N72" s="33">
        <v>0.79300000000000004</v>
      </c>
      <c r="O72" s="33" t="s">
        <v>187</v>
      </c>
      <c r="P72" s="33">
        <v>0.95599999999999996</v>
      </c>
      <c r="Q72" s="33" t="s">
        <v>192</v>
      </c>
      <c r="R72" s="33">
        <v>0</v>
      </c>
      <c r="S72" s="33" t="s">
        <v>156</v>
      </c>
      <c r="T72" s="33">
        <v>2.802</v>
      </c>
      <c r="U72" s="92" t="s">
        <v>157</v>
      </c>
      <c r="V72" s="92"/>
      <c r="W72" s="92" t="s">
        <v>144</v>
      </c>
      <c r="X72" s="33">
        <v>0.58299999999999996</v>
      </c>
      <c r="Y72" s="33" t="s">
        <v>197</v>
      </c>
      <c r="Z72" s="33">
        <v>0.72599999999999998</v>
      </c>
      <c r="AA72" s="33" t="s">
        <v>199</v>
      </c>
      <c r="AB72" s="33">
        <v>1.768</v>
      </c>
      <c r="AC72" s="33" t="s">
        <v>200</v>
      </c>
      <c r="AD72" s="33">
        <v>2.802</v>
      </c>
      <c r="AE72" s="92" t="s">
        <v>158</v>
      </c>
      <c r="AF72" s="92"/>
      <c r="AG72" s="92" t="s">
        <v>144</v>
      </c>
      <c r="AH72" s="33">
        <v>0.58299999999999996</v>
      </c>
      <c r="AI72" s="33" t="s">
        <v>197</v>
      </c>
      <c r="AJ72" s="33">
        <v>0.72599999999999998</v>
      </c>
      <c r="AK72" s="33" t="s">
        <v>199</v>
      </c>
      <c r="AL72" s="33">
        <v>1.768</v>
      </c>
      <c r="AM72" s="33" t="s">
        <v>200</v>
      </c>
      <c r="AN72" s="33">
        <v>2.802</v>
      </c>
      <c r="AO72" s="92" t="s">
        <v>158</v>
      </c>
    </row>
    <row r="73" spans="2:41">
      <c r="B73" s="92" t="s">
        <v>137</v>
      </c>
      <c r="C73" s="92" t="s">
        <v>15</v>
      </c>
      <c r="D73" s="33">
        <v>0.79300000000000004</v>
      </c>
      <c r="E73" s="33" t="s">
        <v>187</v>
      </c>
      <c r="F73" s="33">
        <v>0.95599999999999996</v>
      </c>
      <c r="G73" s="33" t="s">
        <v>192</v>
      </c>
      <c r="H73" s="33">
        <v>0</v>
      </c>
      <c r="I73" s="33" t="s">
        <v>156</v>
      </c>
      <c r="J73" s="33">
        <v>2.802</v>
      </c>
      <c r="K73" s="92" t="s">
        <v>157</v>
      </c>
      <c r="L73" s="92"/>
      <c r="M73" s="92" t="s">
        <v>15</v>
      </c>
      <c r="N73" s="33">
        <v>0.79300000000000004</v>
      </c>
      <c r="O73" s="33" t="s">
        <v>187</v>
      </c>
      <c r="P73" s="33">
        <v>0.95599999999999996</v>
      </c>
      <c r="Q73" s="33" t="s">
        <v>192</v>
      </c>
      <c r="R73" s="33">
        <v>0</v>
      </c>
      <c r="S73" s="33" t="s">
        <v>156</v>
      </c>
      <c r="T73" s="33">
        <v>2.802</v>
      </c>
      <c r="U73" s="92" t="s">
        <v>157</v>
      </c>
      <c r="V73" s="92"/>
      <c r="W73" s="92" t="s">
        <v>15</v>
      </c>
      <c r="X73" s="33">
        <v>0.79300000000000004</v>
      </c>
      <c r="Y73" s="33" t="s">
        <v>187</v>
      </c>
      <c r="Z73" s="33">
        <v>0.95599999999999996</v>
      </c>
      <c r="AA73" s="33" t="s">
        <v>192</v>
      </c>
      <c r="AB73" s="33">
        <v>0</v>
      </c>
      <c r="AC73" s="33" t="s">
        <v>156</v>
      </c>
      <c r="AD73" s="33">
        <v>2.802</v>
      </c>
      <c r="AE73" s="92" t="s">
        <v>157</v>
      </c>
      <c r="AF73" s="92"/>
      <c r="AG73" s="92" t="s">
        <v>15</v>
      </c>
      <c r="AH73" s="33">
        <v>0.58299999999999996</v>
      </c>
      <c r="AI73" s="33" t="s">
        <v>197</v>
      </c>
      <c r="AJ73" s="33">
        <v>0.72599999999999998</v>
      </c>
      <c r="AK73" s="33" t="s">
        <v>199</v>
      </c>
      <c r="AL73" s="33">
        <v>1.768</v>
      </c>
      <c r="AM73" s="33" t="s">
        <v>200</v>
      </c>
      <c r="AN73" s="33">
        <v>2.802</v>
      </c>
      <c r="AO73" s="92" t="s">
        <v>158</v>
      </c>
    </row>
    <row r="74" spans="2:41">
      <c r="B74" s="92" t="s">
        <v>137</v>
      </c>
      <c r="C74" s="92" t="s">
        <v>146</v>
      </c>
      <c r="D74" s="33">
        <v>0.79300000000000004</v>
      </c>
      <c r="E74" s="33" t="s">
        <v>187</v>
      </c>
      <c r="F74" s="33">
        <v>0.95599999999999996</v>
      </c>
      <c r="G74" s="33" t="s">
        <v>192</v>
      </c>
      <c r="H74" s="33">
        <v>0</v>
      </c>
      <c r="I74" s="33" t="s">
        <v>156</v>
      </c>
      <c r="J74" s="33">
        <v>2.802</v>
      </c>
      <c r="K74" s="92" t="s">
        <v>157</v>
      </c>
      <c r="L74" s="92"/>
      <c r="M74" s="92" t="s">
        <v>146</v>
      </c>
      <c r="N74" s="33">
        <v>0.79300000000000004</v>
      </c>
      <c r="O74" s="33" t="s">
        <v>187</v>
      </c>
      <c r="P74" s="33">
        <v>0.95599999999999996</v>
      </c>
      <c r="Q74" s="33" t="s">
        <v>192</v>
      </c>
      <c r="R74" s="33">
        <v>0</v>
      </c>
      <c r="S74" s="33" t="s">
        <v>156</v>
      </c>
      <c r="T74" s="33">
        <v>2.802</v>
      </c>
      <c r="U74" s="92" t="s">
        <v>157</v>
      </c>
      <c r="V74" s="92"/>
      <c r="W74" s="92" t="s">
        <v>146</v>
      </c>
      <c r="X74" s="33">
        <v>0.79300000000000004</v>
      </c>
      <c r="Y74" s="33" t="s">
        <v>187</v>
      </c>
      <c r="Z74" s="33">
        <v>0.95599999999999996</v>
      </c>
      <c r="AA74" s="33" t="s">
        <v>192</v>
      </c>
      <c r="AB74" s="33">
        <v>0</v>
      </c>
      <c r="AC74" s="33" t="s">
        <v>156</v>
      </c>
      <c r="AD74" s="33">
        <v>2.802</v>
      </c>
      <c r="AE74" s="92" t="s">
        <v>157</v>
      </c>
      <c r="AF74" s="92"/>
      <c r="AG74" s="92" t="s">
        <v>146</v>
      </c>
      <c r="AH74" s="33">
        <v>0.79300000000000004</v>
      </c>
      <c r="AI74" s="33" t="s">
        <v>187</v>
      </c>
      <c r="AJ74" s="33">
        <v>0.95599999999999996</v>
      </c>
      <c r="AK74" s="33" t="s">
        <v>192</v>
      </c>
      <c r="AL74" s="33">
        <v>0</v>
      </c>
      <c r="AM74" s="33" t="s">
        <v>156</v>
      </c>
      <c r="AN74" s="33">
        <v>2.802</v>
      </c>
      <c r="AO74" s="92" t="s">
        <v>157</v>
      </c>
    </row>
    <row r="75" spans="2:41">
      <c r="B75" s="92" t="s">
        <v>137</v>
      </c>
      <c r="C75" s="92" t="s">
        <v>147</v>
      </c>
      <c r="D75" s="33">
        <v>0.79300000000000004</v>
      </c>
      <c r="E75" s="33" t="s">
        <v>187</v>
      </c>
      <c r="F75" s="33">
        <v>0.95599999999999996</v>
      </c>
      <c r="G75" s="33" t="s">
        <v>192</v>
      </c>
      <c r="H75" s="33">
        <v>0</v>
      </c>
      <c r="I75" s="33" t="s">
        <v>156</v>
      </c>
      <c r="J75" s="33">
        <v>2.802</v>
      </c>
      <c r="K75" s="92" t="s">
        <v>157</v>
      </c>
      <c r="L75" s="92"/>
      <c r="M75" s="92" t="s">
        <v>147</v>
      </c>
      <c r="N75" s="33">
        <v>0.79300000000000004</v>
      </c>
      <c r="O75" s="33" t="s">
        <v>187</v>
      </c>
      <c r="P75" s="33">
        <v>0.95599999999999996</v>
      </c>
      <c r="Q75" s="33" t="s">
        <v>192</v>
      </c>
      <c r="R75" s="33">
        <v>0</v>
      </c>
      <c r="S75" s="33" t="s">
        <v>156</v>
      </c>
      <c r="T75" s="33">
        <v>2.802</v>
      </c>
      <c r="U75" s="92" t="s">
        <v>157</v>
      </c>
      <c r="V75" s="92"/>
      <c r="W75" s="92" t="s">
        <v>147</v>
      </c>
      <c r="X75" s="33">
        <v>0.79300000000000004</v>
      </c>
      <c r="Y75" s="33" t="s">
        <v>187</v>
      </c>
      <c r="Z75" s="33">
        <v>0.95599999999999996</v>
      </c>
      <c r="AA75" s="33" t="s">
        <v>192</v>
      </c>
      <c r="AB75" s="33">
        <v>0</v>
      </c>
      <c r="AC75" s="33" t="s">
        <v>156</v>
      </c>
      <c r="AD75" s="33">
        <v>2.802</v>
      </c>
      <c r="AE75" s="92" t="s">
        <v>157</v>
      </c>
      <c r="AF75" s="92"/>
      <c r="AG75" s="92" t="s">
        <v>147</v>
      </c>
      <c r="AH75" s="33">
        <v>0.79300000000000004</v>
      </c>
      <c r="AI75" s="33" t="s">
        <v>187</v>
      </c>
      <c r="AJ75" s="33">
        <v>0.95599999999999996</v>
      </c>
      <c r="AK75" s="33" t="s">
        <v>192</v>
      </c>
      <c r="AL75" s="33">
        <v>0</v>
      </c>
      <c r="AM75" s="33" t="s">
        <v>156</v>
      </c>
      <c r="AN75" s="33">
        <v>2.802</v>
      </c>
      <c r="AO75" s="92" t="s">
        <v>157</v>
      </c>
    </row>
    <row r="76" spans="2:41">
      <c r="B76" s="92" t="s">
        <v>77</v>
      </c>
      <c r="C76" s="92" t="s">
        <v>121</v>
      </c>
      <c r="D76" s="38">
        <v>86.16</v>
      </c>
      <c r="E76" s="33">
        <v>3.2240000000000002</v>
      </c>
      <c r="F76" s="38">
        <v>2.7690000000000001</v>
      </c>
      <c r="G76" s="38">
        <v>86.16</v>
      </c>
      <c r="H76" s="33">
        <v>3.5139999999999998</v>
      </c>
      <c r="I76" s="38">
        <v>2.7690000000000001</v>
      </c>
      <c r="J76" s="38">
        <v>86.16</v>
      </c>
      <c r="K76" s="33">
        <v>3.319</v>
      </c>
      <c r="L76" s="38">
        <v>86.16</v>
      </c>
      <c r="M76" s="38">
        <v>3.1080000000000001</v>
      </c>
      <c r="N76" s="38">
        <v>86.16</v>
      </c>
      <c r="O76" s="38">
        <v>3.03</v>
      </c>
      <c r="P76" s="38">
        <v>86.16</v>
      </c>
      <c r="Q76" s="38">
        <v>3.0779999999999998</v>
      </c>
      <c r="R76" s="92"/>
      <c r="S76" s="92"/>
      <c r="T76" s="92"/>
    </row>
    <row r="77" spans="2:41">
      <c r="B77" s="92" t="s">
        <v>77</v>
      </c>
      <c r="C77" s="92" t="s">
        <v>125</v>
      </c>
      <c r="D77" s="38">
        <v>86.62</v>
      </c>
      <c r="E77" s="38">
        <v>3.3370000000000002</v>
      </c>
      <c r="F77" s="38">
        <v>2.8660000000000001</v>
      </c>
      <c r="G77" s="38">
        <v>86.62</v>
      </c>
      <c r="H77" s="38">
        <v>3.6379999999999999</v>
      </c>
      <c r="I77" s="38">
        <v>2.8660000000000001</v>
      </c>
      <c r="J77" s="38">
        <v>86.62</v>
      </c>
      <c r="K77" s="38">
        <v>3.4359999999999999</v>
      </c>
      <c r="L77" s="38">
        <v>86.62</v>
      </c>
      <c r="M77" s="38">
        <v>3.2170000000000001</v>
      </c>
      <c r="N77" s="38">
        <v>86.62</v>
      </c>
      <c r="O77" s="38">
        <v>3.137</v>
      </c>
      <c r="P77" s="38">
        <v>86.62</v>
      </c>
      <c r="Q77" s="38">
        <v>3.1859999999999999</v>
      </c>
      <c r="R77" s="92"/>
      <c r="S77" s="92"/>
      <c r="T77" s="92"/>
    </row>
    <row r="78" spans="2:41">
      <c r="B78" s="92" t="s">
        <v>77</v>
      </c>
      <c r="C78" s="92" t="s">
        <v>128</v>
      </c>
      <c r="D78" s="38">
        <v>88.04</v>
      </c>
      <c r="E78" s="38">
        <v>3.2879999999999998</v>
      </c>
      <c r="F78" s="38">
        <v>2.8239999999999998</v>
      </c>
      <c r="G78" s="38">
        <v>88.04</v>
      </c>
      <c r="H78" s="38">
        <v>3.5840000000000001</v>
      </c>
      <c r="I78" s="38">
        <v>2.8239999999999998</v>
      </c>
      <c r="J78" s="38">
        <v>88.04</v>
      </c>
      <c r="K78" s="38">
        <v>3.3849999999999998</v>
      </c>
      <c r="L78" s="38">
        <v>88.04</v>
      </c>
      <c r="M78" s="38">
        <v>3.169</v>
      </c>
      <c r="N78" s="38">
        <v>88.04</v>
      </c>
      <c r="O78" s="38">
        <v>3.0910000000000002</v>
      </c>
      <c r="P78" s="38">
        <v>88.04</v>
      </c>
      <c r="Q78" s="38">
        <v>3.1389999999999998</v>
      </c>
      <c r="R78" s="92"/>
      <c r="S78" s="92"/>
      <c r="T78" s="92"/>
    </row>
    <row r="79" spans="2:41">
      <c r="B79" s="92" t="s">
        <v>77</v>
      </c>
      <c r="C79" s="92" t="s">
        <v>127</v>
      </c>
      <c r="D79" s="38">
        <v>89.24</v>
      </c>
      <c r="E79" s="38">
        <v>3.4350000000000001</v>
      </c>
      <c r="F79" s="38">
        <v>2.95</v>
      </c>
      <c r="G79" s="38">
        <v>89.24</v>
      </c>
      <c r="H79" s="38">
        <v>3.7440000000000002</v>
      </c>
      <c r="I79" s="38">
        <v>2.95</v>
      </c>
      <c r="J79" s="38">
        <v>89.24</v>
      </c>
      <c r="K79" s="38">
        <v>3.536</v>
      </c>
      <c r="L79" s="38">
        <v>89.24</v>
      </c>
      <c r="M79" s="38">
        <v>3.31</v>
      </c>
      <c r="N79" s="38">
        <v>89.24</v>
      </c>
      <c r="O79" s="38">
        <v>3.2290000000000001</v>
      </c>
      <c r="P79" s="38">
        <v>89.24</v>
      </c>
      <c r="Q79" s="38">
        <v>3.2789999999999999</v>
      </c>
      <c r="R79" s="92"/>
      <c r="S79" s="92"/>
      <c r="T79" s="92"/>
    </row>
    <row r="80" spans="2:41">
      <c r="B80" s="92" t="s">
        <v>77</v>
      </c>
      <c r="C80" s="92" t="s">
        <v>133</v>
      </c>
      <c r="D80" s="38">
        <v>88.76</v>
      </c>
      <c r="E80" s="38">
        <v>3.2610000000000001</v>
      </c>
      <c r="F80" s="38">
        <v>2.8</v>
      </c>
      <c r="G80" s="38">
        <v>88.76</v>
      </c>
      <c r="H80" s="38">
        <v>3.5539999999999998</v>
      </c>
      <c r="I80" s="38">
        <v>2.8</v>
      </c>
      <c r="J80" s="38">
        <v>88.76</v>
      </c>
      <c r="K80" s="38">
        <v>3.3559999999999999</v>
      </c>
      <c r="L80" s="38">
        <v>88.76</v>
      </c>
      <c r="M80" s="38">
        <v>3.1419999999999999</v>
      </c>
      <c r="N80" s="38">
        <v>88.76</v>
      </c>
      <c r="O80" s="38">
        <v>3.0649999999999999</v>
      </c>
      <c r="P80" s="38">
        <v>88.76</v>
      </c>
      <c r="Q80" s="38">
        <v>3.1120000000000001</v>
      </c>
      <c r="R80" s="92"/>
      <c r="S80" s="92"/>
      <c r="T80" s="92"/>
      <c r="U80" s="98"/>
      <c r="V80" s="98"/>
      <c r="X80" s="32"/>
      <c r="Y80" s="32"/>
      <c r="Z80" s="32"/>
    </row>
    <row r="81" spans="2:23">
      <c r="B81" s="92" t="s">
        <v>77</v>
      </c>
      <c r="C81" s="92" t="s">
        <v>138</v>
      </c>
      <c r="D81" s="92"/>
      <c r="E81" s="92"/>
      <c r="F81" s="92"/>
      <c r="G81" s="92"/>
      <c r="H81" s="92"/>
      <c r="I81" s="92"/>
      <c r="J81" s="92"/>
      <c r="K81" s="92"/>
      <c r="L81" s="92"/>
      <c r="M81" s="92"/>
      <c r="N81" s="92"/>
      <c r="O81" s="92"/>
      <c r="P81" s="38">
        <v>88.81</v>
      </c>
      <c r="Q81" s="38">
        <v>3.169</v>
      </c>
      <c r="R81" s="92"/>
      <c r="S81" s="92"/>
      <c r="T81" s="92"/>
    </row>
    <row r="82" spans="2:23">
      <c r="B82" s="92" t="s">
        <v>77</v>
      </c>
      <c r="C82" s="92" t="s">
        <v>140</v>
      </c>
      <c r="D82" s="38"/>
      <c r="E82" s="33"/>
      <c r="F82" s="38"/>
      <c r="G82" s="92"/>
      <c r="H82" s="38"/>
      <c r="I82" s="33"/>
      <c r="J82" s="38"/>
      <c r="K82" s="92"/>
      <c r="L82" s="38"/>
      <c r="M82" s="33"/>
      <c r="N82" s="38"/>
      <c r="O82" s="38"/>
      <c r="P82" s="38"/>
      <c r="Q82" s="92"/>
      <c r="R82" s="38"/>
      <c r="S82" s="38"/>
      <c r="T82" s="92"/>
      <c r="U82" s="3"/>
      <c r="V82" s="3"/>
    </row>
    <row r="83" spans="2:23">
      <c r="B83" s="92" t="s">
        <v>77</v>
      </c>
      <c r="C83" s="92" t="s">
        <v>142</v>
      </c>
      <c r="D83" s="38"/>
      <c r="E83" s="38"/>
      <c r="F83" s="38"/>
      <c r="G83" s="92"/>
      <c r="H83" s="38"/>
      <c r="I83" s="38"/>
      <c r="J83" s="38"/>
      <c r="K83" s="92"/>
      <c r="L83" s="38"/>
      <c r="M83" s="38"/>
      <c r="N83" s="92"/>
      <c r="O83" s="38"/>
      <c r="P83" s="38"/>
      <c r="Q83" s="92"/>
      <c r="R83" s="38"/>
      <c r="S83" s="38"/>
      <c r="T83" s="92"/>
      <c r="U83" s="3"/>
      <c r="V83" s="3"/>
      <c r="W83" s="3"/>
    </row>
    <row r="84" spans="2:23">
      <c r="B84" s="92" t="s">
        <v>77</v>
      </c>
      <c r="C84" s="92" t="s">
        <v>144</v>
      </c>
      <c r="D84" s="3"/>
      <c r="E84" s="3"/>
      <c r="F84" s="3"/>
      <c r="H84" s="3"/>
      <c r="I84" s="3"/>
      <c r="J84" s="3"/>
      <c r="L84" s="3"/>
      <c r="M84" s="3"/>
      <c r="O84" s="3"/>
      <c r="P84" s="3"/>
      <c r="R84" s="3"/>
      <c r="S84" s="3"/>
      <c r="U84" s="3"/>
      <c r="V84" s="3"/>
    </row>
    <row r="85" spans="2:23">
      <c r="B85" s="92" t="s">
        <v>77</v>
      </c>
      <c r="C85" s="92" t="s">
        <v>15</v>
      </c>
      <c r="D85" s="3"/>
      <c r="E85" s="3"/>
      <c r="F85" s="3"/>
      <c r="H85" s="3"/>
      <c r="I85" s="3"/>
      <c r="J85" s="3"/>
      <c r="L85" s="3"/>
      <c r="M85" s="3"/>
      <c r="O85" s="3"/>
      <c r="P85" s="3"/>
      <c r="R85" s="3"/>
      <c r="S85" s="3"/>
      <c r="U85" s="3"/>
      <c r="V85" s="3"/>
    </row>
    <row r="86" spans="2:23">
      <c r="B86" s="92" t="s">
        <v>77</v>
      </c>
      <c r="C86" s="92" t="s">
        <v>146</v>
      </c>
      <c r="D86" s="3"/>
      <c r="E86" s="3"/>
      <c r="F86" s="3"/>
      <c r="H86" s="3"/>
      <c r="I86" s="3"/>
      <c r="J86" s="3"/>
      <c r="L86" s="3"/>
      <c r="M86" s="3"/>
      <c r="O86" s="3"/>
      <c r="P86" s="3"/>
      <c r="R86" s="3"/>
      <c r="S86" s="3"/>
      <c r="U86" s="3"/>
      <c r="V86" s="3"/>
    </row>
    <row r="87" spans="2:23">
      <c r="B87" s="92" t="s">
        <v>77</v>
      </c>
      <c r="C87" s="92" t="s">
        <v>147</v>
      </c>
      <c r="D87" s="3"/>
      <c r="U87" s="3"/>
      <c r="V87" s="3"/>
    </row>
    <row r="88" spans="2:23">
      <c r="D88" t="s">
        <v>167</v>
      </c>
      <c r="E88" t="s">
        <v>158</v>
      </c>
      <c r="F88" t="s">
        <v>168</v>
      </c>
      <c r="G88" t="s">
        <v>167</v>
      </c>
      <c r="H88" t="s">
        <v>158</v>
      </c>
      <c r="I88" t="s">
        <v>168</v>
      </c>
      <c r="J88" t="s">
        <v>167</v>
      </c>
      <c r="K88" t="s">
        <v>169</v>
      </c>
      <c r="L88" t="s">
        <v>167</v>
      </c>
      <c r="M88" t="s">
        <v>169</v>
      </c>
      <c r="N88" t="s">
        <v>167</v>
      </c>
      <c r="O88" t="s">
        <v>169</v>
      </c>
      <c r="P88" t="s">
        <v>167</v>
      </c>
      <c r="Q88" t="s">
        <v>169</v>
      </c>
    </row>
    <row r="89" spans="2:23">
      <c r="D89" s="98" t="s">
        <v>161</v>
      </c>
      <c r="E89" s="98"/>
      <c r="F89" s="98"/>
      <c r="G89" s="98" t="s">
        <v>162</v>
      </c>
      <c r="H89" s="98"/>
      <c r="I89" s="98"/>
      <c r="J89" s="98" t="s">
        <v>163</v>
      </c>
      <c r="K89" s="98"/>
      <c r="L89" s="98" t="s">
        <v>202</v>
      </c>
      <c r="M89" s="98"/>
      <c r="N89" s="98" t="s">
        <v>203</v>
      </c>
      <c r="O89" s="98"/>
      <c r="P89" s="98" t="s">
        <v>204</v>
      </c>
      <c r="Q89" s="98"/>
    </row>
    <row r="91" spans="2:23">
      <c r="D91" s="3"/>
    </row>
    <row r="92" spans="2:23">
      <c r="D92" s="3"/>
    </row>
    <row r="93" spans="2:23">
      <c r="D93" s="3"/>
    </row>
    <row r="95" spans="2:23">
      <c r="B95" s="99"/>
      <c r="C95" s="99"/>
      <c r="D95" s="99"/>
    </row>
    <row r="96" spans="2:23">
      <c r="B96" s="100"/>
      <c r="C96" s="100"/>
      <c r="D96" s="100"/>
    </row>
    <row r="97" spans="2:4">
      <c r="B97" s="29"/>
      <c r="C97" s="29"/>
      <c r="D97" s="29"/>
    </row>
    <row r="98" spans="2:4">
      <c r="B98" s="29"/>
      <c r="C98" s="29"/>
      <c r="D98" s="29"/>
    </row>
    <row r="99" spans="2:4">
      <c r="B99" s="29"/>
      <c r="C99" s="29"/>
      <c r="D99" s="29"/>
    </row>
    <row r="100" spans="2:4">
      <c r="B100" s="29"/>
      <c r="C100" s="29"/>
      <c r="D100" s="29"/>
    </row>
    <row r="101" spans="2:4">
      <c r="B101" s="29"/>
      <c r="C101" s="34"/>
      <c r="D101" s="29"/>
    </row>
    <row r="102" spans="2:4">
      <c r="B102" s="29"/>
      <c r="C102" s="34"/>
      <c r="D102" s="29"/>
    </row>
    <row r="103" spans="2:4">
      <c r="B103" s="29"/>
      <c r="C103" s="34"/>
      <c r="D103" s="29"/>
    </row>
  </sheetData>
  <mergeCells count="13">
    <mergeCell ref="B95:D95"/>
    <mergeCell ref="B96:D96"/>
    <mergeCell ref="C2:K2"/>
    <mergeCell ref="M2:U2"/>
    <mergeCell ref="W2:AE2"/>
    <mergeCell ref="AG2:AO2"/>
    <mergeCell ref="U80:V80"/>
    <mergeCell ref="D89:F89"/>
    <mergeCell ref="G89:I89"/>
    <mergeCell ref="J89:K89"/>
    <mergeCell ref="L89:M89"/>
    <mergeCell ref="N89:O89"/>
    <mergeCell ref="P89:Q89"/>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C3:AP191"/>
  <sheetViews>
    <sheetView topLeftCell="C4" zoomScale="134" workbookViewId="0" xr3:uid="{65FA3815-DCC1-5481-872F-D2879ED395ED}">
      <selection activeCell="C30" sqref="C30"/>
    </sheetView>
  </sheetViews>
  <sheetFormatPr defaultColWidth="11" defaultRowHeight="15.95"/>
  <cols>
    <col min="3" max="3" width="90.5" customWidth="1"/>
    <col min="5" max="5" width="13.875" customWidth="1"/>
    <col min="6" max="6" width="10.625" customWidth="1"/>
    <col min="7" max="7" width="18.375" customWidth="1"/>
    <col min="8" max="8" width="9.625" customWidth="1"/>
    <col min="9" max="9" width="17.625" bestFit="1" customWidth="1"/>
    <col min="10" max="10" width="14.5" bestFit="1" customWidth="1"/>
    <col min="11" max="11" width="18.5" bestFit="1" customWidth="1"/>
    <col min="12" max="12" width="15.375" bestFit="1" customWidth="1"/>
    <col min="20" max="20" width="12.625" customWidth="1"/>
    <col min="21" max="21" width="18.5" bestFit="1" customWidth="1"/>
    <col min="22" max="22" width="15.375" bestFit="1" customWidth="1"/>
    <col min="31" max="31" width="19.125" bestFit="1" customWidth="1"/>
    <col min="32" max="32" width="15.375" bestFit="1" customWidth="1"/>
  </cols>
  <sheetData>
    <row r="3" spans="3:6">
      <c r="C3" t="s">
        <v>181</v>
      </c>
    </row>
    <row r="4" spans="3:6" ht="69.95">
      <c r="C4" s="28" t="s">
        <v>205</v>
      </c>
    </row>
    <row r="6" spans="3:6">
      <c r="C6" s="101" t="s">
        <v>206</v>
      </c>
      <c r="D6" s="101"/>
      <c r="E6" s="101"/>
      <c r="F6" s="90"/>
    </row>
    <row r="7" spans="3:6">
      <c r="C7" s="29" t="s">
        <v>207</v>
      </c>
      <c r="D7" s="30">
        <v>0.79300000000000004</v>
      </c>
      <c r="E7" s="29" t="s">
        <v>208</v>
      </c>
      <c r="F7" s="29"/>
    </row>
    <row r="8" spans="3:6">
      <c r="C8" s="29" t="s">
        <v>209</v>
      </c>
      <c r="D8" s="30">
        <v>0.95599999999999996</v>
      </c>
      <c r="E8" s="29" t="s">
        <v>210</v>
      </c>
      <c r="F8" s="29"/>
    </row>
    <row r="9" spans="3:6">
      <c r="C9" s="29" t="s">
        <v>211</v>
      </c>
      <c r="D9" s="30">
        <v>2.802</v>
      </c>
      <c r="E9" s="29" t="s">
        <v>212</v>
      </c>
      <c r="F9" s="29"/>
    </row>
    <row r="10" spans="3:6">
      <c r="C10" s="99" t="s">
        <v>213</v>
      </c>
      <c r="D10" s="99"/>
      <c r="E10" s="99"/>
      <c r="F10" s="88"/>
    </row>
    <row r="14" spans="3:6">
      <c r="C14" t="s">
        <v>214</v>
      </c>
    </row>
    <row r="15" spans="3:6" ht="141">
      <c r="C15" s="27" t="s">
        <v>215</v>
      </c>
    </row>
    <row r="18" spans="3:34">
      <c r="C18" s="88" t="s">
        <v>216</v>
      </c>
    </row>
    <row r="19" spans="3:34">
      <c r="C19" s="89" t="s">
        <v>217</v>
      </c>
    </row>
    <row r="21" spans="3:34">
      <c r="C21" t="s">
        <v>182</v>
      </c>
      <c r="D21" s="98" t="s">
        <v>183</v>
      </c>
      <c r="E21" s="98"/>
      <c r="F21" s="98"/>
      <c r="G21" s="98"/>
      <c r="H21" s="98"/>
      <c r="I21" s="98"/>
      <c r="J21" s="98"/>
      <c r="L21" s="98" t="s">
        <v>184</v>
      </c>
      <c r="M21" s="98"/>
      <c r="N21" s="98"/>
      <c r="O21" s="98"/>
      <c r="P21" s="98"/>
      <c r="Q21" s="98"/>
      <c r="R21" s="98"/>
      <c r="T21" s="98" t="s">
        <v>185</v>
      </c>
      <c r="U21" s="98"/>
      <c r="V21" s="98"/>
      <c r="W21" s="98"/>
      <c r="X21" s="98"/>
      <c r="Y21" s="98"/>
      <c r="Z21" s="98"/>
      <c r="AB21" s="98" t="s">
        <v>186</v>
      </c>
      <c r="AC21" s="98"/>
      <c r="AD21" s="98"/>
      <c r="AE21" s="98"/>
      <c r="AF21" s="98"/>
      <c r="AG21" s="98"/>
      <c r="AH21" s="98"/>
    </row>
    <row r="22" spans="3:34">
      <c r="E22" s="32" t="s">
        <v>187</v>
      </c>
      <c r="F22" s="32"/>
      <c r="G22" s="32" t="s">
        <v>188</v>
      </c>
      <c r="H22" s="32"/>
    </row>
    <row r="23" spans="3:34">
      <c r="E23" s="98" t="s">
        <v>136</v>
      </c>
      <c r="F23" s="98"/>
      <c r="G23" s="98" t="s">
        <v>139</v>
      </c>
      <c r="H23" s="98"/>
      <c r="I23" t="s">
        <v>143</v>
      </c>
      <c r="J23" t="s">
        <v>145</v>
      </c>
      <c r="M23" t="s">
        <v>136</v>
      </c>
      <c r="O23" t="s">
        <v>139</v>
      </c>
      <c r="Q23" t="s">
        <v>143</v>
      </c>
      <c r="R23" t="s">
        <v>145</v>
      </c>
      <c r="U23" t="s">
        <v>136</v>
      </c>
      <c r="W23" t="s">
        <v>139</v>
      </c>
      <c r="Y23" t="s">
        <v>143</v>
      </c>
      <c r="Z23" t="s">
        <v>145</v>
      </c>
      <c r="AC23" t="s">
        <v>136</v>
      </c>
      <c r="AE23" t="s">
        <v>139</v>
      </c>
      <c r="AG23" t="s">
        <v>143</v>
      </c>
      <c r="AH23" t="s">
        <v>145</v>
      </c>
    </row>
    <row r="24" spans="3:34">
      <c r="D24" t="s">
        <v>121</v>
      </c>
      <c r="E24" s="31">
        <v>0.79300000000000004</v>
      </c>
      <c r="F24" s="31" t="s">
        <v>187</v>
      </c>
      <c r="G24" s="31">
        <v>0.95599999999999996</v>
      </c>
      <c r="H24" s="31" t="s">
        <v>187</v>
      </c>
      <c r="I24" s="31">
        <v>2.802</v>
      </c>
      <c r="J24" t="s">
        <v>157</v>
      </c>
      <c r="L24" t="s">
        <v>121</v>
      </c>
      <c r="M24" s="31">
        <v>0.79300000000000004</v>
      </c>
      <c r="N24" s="31" t="s">
        <v>187</v>
      </c>
      <c r="O24" s="31">
        <v>0.95599999999999996</v>
      </c>
      <c r="P24" s="31" t="s">
        <v>187</v>
      </c>
      <c r="Q24" s="31">
        <v>2.802</v>
      </c>
      <c r="R24" t="s">
        <v>157</v>
      </c>
      <c r="T24" t="s">
        <v>121</v>
      </c>
      <c r="U24" s="31">
        <v>0.79300000000000004</v>
      </c>
      <c r="V24" s="31" t="s">
        <v>187</v>
      </c>
      <c r="W24" s="31">
        <v>0.95599999999999996</v>
      </c>
      <c r="X24" s="31" t="s">
        <v>187</v>
      </c>
      <c r="Y24" s="31">
        <v>2.802</v>
      </c>
      <c r="Z24" t="s">
        <v>157</v>
      </c>
      <c r="AB24" t="s">
        <v>121</v>
      </c>
      <c r="AC24" s="31">
        <v>0.79300000000000004</v>
      </c>
      <c r="AD24" s="31" t="s">
        <v>187</v>
      </c>
      <c r="AE24" s="31">
        <v>0.95599999999999996</v>
      </c>
      <c r="AF24" s="31" t="s">
        <v>187</v>
      </c>
      <c r="AG24" s="31">
        <v>2.802</v>
      </c>
      <c r="AH24" t="s">
        <v>157</v>
      </c>
    </row>
    <row r="25" spans="3:34">
      <c r="D25" t="s">
        <v>125</v>
      </c>
      <c r="E25" s="31">
        <v>0.69699999999999995</v>
      </c>
      <c r="F25" s="31" t="s">
        <v>189</v>
      </c>
      <c r="G25" s="31">
        <v>0.82199999999999995</v>
      </c>
      <c r="H25" s="31" t="s">
        <v>190</v>
      </c>
      <c r="I25" s="31">
        <v>2.802</v>
      </c>
      <c r="J25" t="s">
        <v>158</v>
      </c>
      <c r="L25" t="s">
        <v>125</v>
      </c>
      <c r="M25" s="31">
        <v>0.79300000000000004</v>
      </c>
      <c r="N25" s="31" t="s">
        <v>187</v>
      </c>
      <c r="O25" s="31">
        <v>0.95599999999999996</v>
      </c>
      <c r="P25" s="31" t="s">
        <v>187</v>
      </c>
      <c r="Q25" s="31">
        <v>2.802</v>
      </c>
      <c r="R25" t="s">
        <v>157</v>
      </c>
      <c r="T25" t="s">
        <v>125</v>
      </c>
      <c r="U25" s="31">
        <v>0.79300000000000004</v>
      </c>
      <c r="V25" s="31" t="s">
        <v>187</v>
      </c>
      <c r="W25" s="31">
        <v>0.95599999999999996</v>
      </c>
      <c r="X25" s="31" t="s">
        <v>187</v>
      </c>
      <c r="Y25" s="31">
        <v>2.802</v>
      </c>
      <c r="Z25" t="s">
        <v>157</v>
      </c>
      <c r="AB25" t="s">
        <v>125</v>
      </c>
      <c r="AC25" s="31">
        <v>0.79300000000000004</v>
      </c>
      <c r="AD25" s="31" t="s">
        <v>187</v>
      </c>
      <c r="AE25" s="31">
        <v>0.95599999999999996</v>
      </c>
      <c r="AF25" s="31" t="s">
        <v>187</v>
      </c>
      <c r="AG25" s="31">
        <v>2.802</v>
      </c>
      <c r="AH25" t="s">
        <v>157</v>
      </c>
    </row>
    <row r="26" spans="3:34">
      <c r="D26" t="s">
        <v>128</v>
      </c>
      <c r="E26" s="31">
        <v>0.69699999999999995</v>
      </c>
      <c r="F26" s="31" t="s">
        <v>189</v>
      </c>
      <c r="G26" s="31">
        <v>0.82199999999999995</v>
      </c>
      <c r="H26" s="31" t="s">
        <v>190</v>
      </c>
      <c r="I26" s="31">
        <v>2.802</v>
      </c>
      <c r="J26" t="s">
        <v>158</v>
      </c>
      <c r="L26" t="s">
        <v>128</v>
      </c>
      <c r="M26" s="31">
        <v>0.69699999999999995</v>
      </c>
      <c r="N26" s="31" t="s">
        <v>189</v>
      </c>
      <c r="O26" s="31">
        <v>0.82199999999999995</v>
      </c>
      <c r="P26" s="31" t="s">
        <v>190</v>
      </c>
      <c r="Q26" s="31">
        <v>2.802</v>
      </c>
      <c r="R26" t="s">
        <v>158</v>
      </c>
      <c r="T26" t="s">
        <v>128</v>
      </c>
      <c r="U26" s="31">
        <v>0.79300000000000004</v>
      </c>
      <c r="V26" s="31" t="s">
        <v>187</v>
      </c>
      <c r="W26" s="31">
        <v>0.95599999999999996</v>
      </c>
      <c r="X26" s="31" t="s">
        <v>187</v>
      </c>
      <c r="Y26" s="31">
        <v>2.802</v>
      </c>
      <c r="Z26" t="s">
        <v>157</v>
      </c>
      <c r="AB26" t="s">
        <v>128</v>
      </c>
      <c r="AC26" s="31">
        <v>0.79300000000000004</v>
      </c>
      <c r="AD26" s="31" t="s">
        <v>187</v>
      </c>
      <c r="AE26" s="31">
        <v>0.95599999999999996</v>
      </c>
      <c r="AF26" s="31" t="s">
        <v>187</v>
      </c>
      <c r="AG26" s="31">
        <v>2.802</v>
      </c>
      <c r="AH26" t="s">
        <v>157</v>
      </c>
    </row>
    <row r="27" spans="3:34">
      <c r="D27" t="s">
        <v>127</v>
      </c>
      <c r="E27" s="31">
        <v>0.69699999999999995</v>
      </c>
      <c r="F27" s="31" t="s">
        <v>189</v>
      </c>
      <c r="G27" s="31">
        <v>0.82199999999999995</v>
      </c>
      <c r="H27" s="31" t="s">
        <v>190</v>
      </c>
      <c r="I27" s="31">
        <v>2.802</v>
      </c>
      <c r="J27" t="s">
        <v>158</v>
      </c>
      <c r="L27" t="s">
        <v>127</v>
      </c>
      <c r="M27" s="31">
        <v>0.69699999999999995</v>
      </c>
      <c r="N27" s="31" t="s">
        <v>189</v>
      </c>
      <c r="O27" s="31">
        <v>0.82199999999999995</v>
      </c>
      <c r="P27" s="31" t="s">
        <v>190</v>
      </c>
      <c r="Q27" s="31">
        <v>2.802</v>
      </c>
      <c r="R27" t="s">
        <v>158</v>
      </c>
      <c r="T27" t="s">
        <v>127</v>
      </c>
      <c r="U27" s="31">
        <v>0.69699999999999995</v>
      </c>
      <c r="V27" s="31" t="s">
        <v>189</v>
      </c>
      <c r="W27" s="31">
        <v>0.82199999999999995</v>
      </c>
      <c r="X27" s="31" t="s">
        <v>190</v>
      </c>
      <c r="Y27" s="31">
        <v>2.802</v>
      </c>
      <c r="Z27" t="s">
        <v>158</v>
      </c>
      <c r="AB27" t="s">
        <v>127</v>
      </c>
      <c r="AC27" s="31">
        <v>0.79300000000000004</v>
      </c>
      <c r="AD27" s="31" t="s">
        <v>187</v>
      </c>
      <c r="AE27" s="31">
        <v>0.95599999999999996</v>
      </c>
      <c r="AF27" s="31" t="s">
        <v>187</v>
      </c>
      <c r="AG27" s="31">
        <v>2.802</v>
      </c>
      <c r="AH27" t="s">
        <v>157</v>
      </c>
    </row>
    <row r="28" spans="3:34">
      <c r="D28" t="s">
        <v>133</v>
      </c>
      <c r="E28" s="31">
        <v>0.69699999999999995</v>
      </c>
      <c r="F28" s="31" t="s">
        <v>189</v>
      </c>
      <c r="G28" s="31">
        <v>0.82199999999999995</v>
      </c>
      <c r="H28" s="31" t="s">
        <v>190</v>
      </c>
      <c r="I28" s="31">
        <v>2.802</v>
      </c>
      <c r="J28" t="s">
        <v>158</v>
      </c>
      <c r="L28" t="s">
        <v>133</v>
      </c>
      <c r="M28" s="31">
        <v>0.69699999999999995</v>
      </c>
      <c r="N28" s="31" t="s">
        <v>189</v>
      </c>
      <c r="O28" s="31">
        <v>0.82199999999999995</v>
      </c>
      <c r="P28" s="31" t="s">
        <v>190</v>
      </c>
      <c r="Q28" s="31">
        <v>2.802</v>
      </c>
      <c r="R28" t="s">
        <v>158</v>
      </c>
      <c r="T28" t="s">
        <v>133</v>
      </c>
      <c r="U28" s="31">
        <v>0.69699999999999995</v>
      </c>
      <c r="V28" s="31" t="s">
        <v>189</v>
      </c>
      <c r="W28" s="31">
        <v>0.82199999999999995</v>
      </c>
      <c r="X28" s="31" t="s">
        <v>190</v>
      </c>
      <c r="Y28" s="31">
        <v>2.802</v>
      </c>
      <c r="Z28" t="s">
        <v>158</v>
      </c>
      <c r="AB28" t="s">
        <v>133</v>
      </c>
      <c r="AC28" s="31">
        <v>0.69699999999999995</v>
      </c>
      <c r="AD28" s="31" t="s">
        <v>189</v>
      </c>
      <c r="AE28" s="31">
        <v>0.82199999999999995</v>
      </c>
      <c r="AF28" s="31" t="s">
        <v>190</v>
      </c>
      <c r="AG28" s="31">
        <v>2.802</v>
      </c>
      <c r="AH28" t="s">
        <v>158</v>
      </c>
    </row>
    <row r="29" spans="3:34">
      <c r="D29" t="s">
        <v>138</v>
      </c>
      <c r="E29" s="31">
        <v>0.69699999999999995</v>
      </c>
      <c r="F29" s="31" t="s">
        <v>189</v>
      </c>
      <c r="G29" s="31">
        <v>0.82199999999999995</v>
      </c>
      <c r="H29" s="31" t="s">
        <v>190</v>
      </c>
      <c r="I29" s="31">
        <v>2.802</v>
      </c>
      <c r="J29" t="s">
        <v>158</v>
      </c>
      <c r="L29" t="s">
        <v>138</v>
      </c>
      <c r="M29" s="31">
        <v>0.69699999999999995</v>
      </c>
      <c r="N29" s="31" t="s">
        <v>189</v>
      </c>
      <c r="O29" s="31">
        <v>0.82199999999999995</v>
      </c>
      <c r="P29" s="31" t="s">
        <v>190</v>
      </c>
      <c r="Q29" s="31">
        <v>2.802</v>
      </c>
      <c r="R29" t="s">
        <v>158</v>
      </c>
      <c r="T29" t="s">
        <v>138</v>
      </c>
      <c r="U29" s="31">
        <v>0.69699999999999995</v>
      </c>
      <c r="V29" s="31" t="s">
        <v>189</v>
      </c>
      <c r="W29" s="31">
        <v>0.82199999999999995</v>
      </c>
      <c r="X29" s="31" t="s">
        <v>190</v>
      </c>
      <c r="Y29" s="31">
        <v>2.802</v>
      </c>
      <c r="Z29" t="s">
        <v>158</v>
      </c>
      <c r="AB29" t="s">
        <v>138</v>
      </c>
      <c r="AC29" s="31">
        <v>0.69699999999999995</v>
      </c>
      <c r="AD29" s="31" t="s">
        <v>189</v>
      </c>
      <c r="AE29" s="31">
        <v>0.82199999999999995</v>
      </c>
      <c r="AF29" s="31" t="s">
        <v>190</v>
      </c>
      <c r="AG29" s="31">
        <v>2.802</v>
      </c>
      <c r="AH29" t="s">
        <v>158</v>
      </c>
    </row>
    <row r="30" spans="3:34">
      <c r="D30" t="s">
        <v>140</v>
      </c>
      <c r="E30" s="31">
        <v>0.69699999999999995</v>
      </c>
      <c r="F30" s="31" t="s">
        <v>189</v>
      </c>
      <c r="G30" s="31">
        <v>0.82199999999999995</v>
      </c>
      <c r="H30" s="31" t="s">
        <v>190</v>
      </c>
      <c r="I30" s="31">
        <v>2.802</v>
      </c>
      <c r="J30" t="s">
        <v>158</v>
      </c>
      <c r="L30" t="s">
        <v>140</v>
      </c>
      <c r="M30" s="31">
        <v>0.69699999999999995</v>
      </c>
      <c r="N30" s="31" t="s">
        <v>189</v>
      </c>
      <c r="O30" s="31">
        <v>0.82199999999999995</v>
      </c>
      <c r="P30" s="31" t="s">
        <v>190</v>
      </c>
      <c r="Q30" s="31">
        <v>2.802</v>
      </c>
      <c r="R30" t="s">
        <v>158</v>
      </c>
      <c r="T30" t="s">
        <v>140</v>
      </c>
      <c r="U30" s="31">
        <v>0.69699999999999995</v>
      </c>
      <c r="V30" s="31" t="s">
        <v>189</v>
      </c>
      <c r="W30" s="31">
        <v>0.82199999999999995</v>
      </c>
      <c r="X30" s="31" t="s">
        <v>190</v>
      </c>
      <c r="Y30" s="31">
        <v>2.802</v>
      </c>
      <c r="Z30" t="s">
        <v>158</v>
      </c>
      <c r="AB30" t="s">
        <v>140</v>
      </c>
      <c r="AC30" s="31">
        <v>0.69699999999999995</v>
      </c>
      <c r="AD30" s="31" t="s">
        <v>189</v>
      </c>
      <c r="AE30" s="31">
        <v>0.82199999999999995</v>
      </c>
      <c r="AF30" s="31" t="s">
        <v>190</v>
      </c>
      <c r="AG30" s="31">
        <v>2.802</v>
      </c>
      <c r="AH30" t="s">
        <v>158</v>
      </c>
    </row>
    <row r="31" spans="3:34">
      <c r="D31" t="s">
        <v>142</v>
      </c>
      <c r="E31" s="31">
        <v>0.79300000000000004</v>
      </c>
      <c r="F31" s="31" t="s">
        <v>187</v>
      </c>
      <c r="G31" s="31">
        <v>0.95599999999999996</v>
      </c>
      <c r="H31" s="31" t="s">
        <v>187</v>
      </c>
      <c r="I31" s="31">
        <v>2.802</v>
      </c>
      <c r="J31" t="s">
        <v>157</v>
      </c>
      <c r="L31" t="s">
        <v>142</v>
      </c>
      <c r="M31" s="31">
        <v>0.69699999999999995</v>
      </c>
      <c r="N31" s="31" t="s">
        <v>189</v>
      </c>
      <c r="O31" s="31">
        <v>0.82199999999999995</v>
      </c>
      <c r="P31" s="31" t="s">
        <v>190</v>
      </c>
      <c r="Q31" s="31">
        <v>2.802</v>
      </c>
      <c r="R31" t="s">
        <v>158</v>
      </c>
      <c r="T31" t="s">
        <v>142</v>
      </c>
      <c r="U31" s="31">
        <v>0.69699999999999995</v>
      </c>
      <c r="V31" s="31" t="s">
        <v>189</v>
      </c>
      <c r="W31" s="31">
        <v>0.82199999999999995</v>
      </c>
      <c r="X31" s="31" t="s">
        <v>190</v>
      </c>
      <c r="Y31" s="31">
        <v>2.802</v>
      </c>
      <c r="Z31" t="s">
        <v>158</v>
      </c>
      <c r="AB31" t="s">
        <v>142</v>
      </c>
      <c r="AC31" s="31">
        <v>0.69699999999999995</v>
      </c>
      <c r="AD31" s="31" t="s">
        <v>189</v>
      </c>
      <c r="AE31" s="31">
        <v>0.82199999999999995</v>
      </c>
      <c r="AF31" s="31" t="s">
        <v>190</v>
      </c>
      <c r="AG31" s="31">
        <v>2.802</v>
      </c>
      <c r="AH31" t="s">
        <v>158</v>
      </c>
    </row>
    <row r="32" spans="3:34">
      <c r="D32" t="s">
        <v>144</v>
      </c>
      <c r="E32" s="31">
        <v>0.79300000000000004</v>
      </c>
      <c r="F32" s="31" t="s">
        <v>187</v>
      </c>
      <c r="G32" s="31">
        <v>0.95599999999999996</v>
      </c>
      <c r="H32" s="31" t="s">
        <v>187</v>
      </c>
      <c r="I32" s="31">
        <v>2.802</v>
      </c>
      <c r="J32" t="s">
        <v>157</v>
      </c>
      <c r="L32" t="s">
        <v>144</v>
      </c>
      <c r="M32" s="31">
        <v>0.79300000000000004</v>
      </c>
      <c r="N32" s="31" t="s">
        <v>187</v>
      </c>
      <c r="O32" s="31">
        <v>0.95599999999999996</v>
      </c>
      <c r="P32" s="31" t="s">
        <v>187</v>
      </c>
      <c r="Q32" s="31">
        <v>2.802</v>
      </c>
      <c r="R32" t="s">
        <v>157</v>
      </c>
      <c r="T32" t="s">
        <v>144</v>
      </c>
      <c r="U32" s="31">
        <v>0.69699999999999995</v>
      </c>
      <c r="V32" s="31" t="s">
        <v>189</v>
      </c>
      <c r="W32" s="31">
        <v>0.82199999999999995</v>
      </c>
      <c r="X32" s="31" t="s">
        <v>190</v>
      </c>
      <c r="Y32" s="31">
        <v>2.802</v>
      </c>
      <c r="Z32" t="s">
        <v>158</v>
      </c>
      <c r="AB32" t="s">
        <v>144</v>
      </c>
      <c r="AC32" s="31">
        <v>0.69699999999999995</v>
      </c>
      <c r="AD32" s="31" t="s">
        <v>189</v>
      </c>
      <c r="AE32" s="31">
        <v>0.82199999999999995</v>
      </c>
      <c r="AF32" s="31" t="s">
        <v>190</v>
      </c>
      <c r="AG32" s="31">
        <v>2.802</v>
      </c>
      <c r="AH32" t="s">
        <v>158</v>
      </c>
    </row>
    <row r="33" spans="3:34">
      <c r="D33" t="s">
        <v>15</v>
      </c>
      <c r="E33" s="31">
        <v>0.79300000000000004</v>
      </c>
      <c r="F33" s="31" t="s">
        <v>187</v>
      </c>
      <c r="G33" s="31">
        <v>0.95599999999999996</v>
      </c>
      <c r="H33" s="31" t="s">
        <v>187</v>
      </c>
      <c r="I33" s="31">
        <v>2.802</v>
      </c>
      <c r="J33" t="s">
        <v>157</v>
      </c>
      <c r="L33" t="s">
        <v>15</v>
      </c>
      <c r="M33" s="31">
        <v>0.79300000000000004</v>
      </c>
      <c r="N33" s="31" t="s">
        <v>187</v>
      </c>
      <c r="O33" s="31">
        <v>0.95599999999999996</v>
      </c>
      <c r="P33" s="31" t="s">
        <v>187</v>
      </c>
      <c r="Q33" s="31">
        <v>2.802</v>
      </c>
      <c r="R33" t="s">
        <v>157</v>
      </c>
      <c r="T33" t="s">
        <v>15</v>
      </c>
      <c r="U33" s="31">
        <v>0.79300000000000004</v>
      </c>
      <c r="V33" s="31" t="s">
        <v>187</v>
      </c>
      <c r="W33" s="31">
        <v>0.95599999999999996</v>
      </c>
      <c r="X33" s="31" t="s">
        <v>187</v>
      </c>
      <c r="Y33" s="31">
        <v>2.802</v>
      </c>
      <c r="Z33" t="s">
        <v>157</v>
      </c>
      <c r="AB33" t="s">
        <v>15</v>
      </c>
      <c r="AC33" s="31">
        <v>0.69699999999999995</v>
      </c>
      <c r="AD33" s="31" t="s">
        <v>189</v>
      </c>
      <c r="AE33" s="31">
        <v>0.82199999999999995</v>
      </c>
      <c r="AF33" s="31" t="s">
        <v>190</v>
      </c>
      <c r="AG33" s="31">
        <v>2.802</v>
      </c>
      <c r="AH33" t="s">
        <v>158</v>
      </c>
    </row>
    <row r="34" spans="3:34">
      <c r="D34" t="s">
        <v>146</v>
      </c>
      <c r="E34" s="31">
        <v>0.79300000000000004</v>
      </c>
      <c r="F34" s="31" t="s">
        <v>187</v>
      </c>
      <c r="G34" s="31">
        <v>0.95599999999999996</v>
      </c>
      <c r="H34" s="31" t="s">
        <v>187</v>
      </c>
      <c r="I34" s="31">
        <v>2.802</v>
      </c>
      <c r="J34" t="s">
        <v>157</v>
      </c>
      <c r="L34" t="s">
        <v>146</v>
      </c>
      <c r="M34" s="31">
        <v>0.79300000000000004</v>
      </c>
      <c r="N34" s="31" t="s">
        <v>187</v>
      </c>
      <c r="O34" s="31">
        <v>0.95599999999999996</v>
      </c>
      <c r="P34" s="31" t="s">
        <v>187</v>
      </c>
      <c r="Q34" s="31">
        <v>2.802</v>
      </c>
      <c r="R34" t="s">
        <v>157</v>
      </c>
      <c r="T34" t="s">
        <v>146</v>
      </c>
      <c r="U34" s="31">
        <v>0.79300000000000004</v>
      </c>
      <c r="V34" s="31" t="s">
        <v>187</v>
      </c>
      <c r="W34" s="31">
        <v>0.95599999999999996</v>
      </c>
      <c r="X34" s="31" t="s">
        <v>187</v>
      </c>
      <c r="Y34" s="31">
        <v>2.802</v>
      </c>
      <c r="Z34" t="s">
        <v>157</v>
      </c>
      <c r="AB34" t="s">
        <v>146</v>
      </c>
      <c r="AC34" s="31">
        <v>0.79300000000000004</v>
      </c>
      <c r="AD34" s="31" t="s">
        <v>187</v>
      </c>
      <c r="AE34" s="31">
        <v>0.95599999999999996</v>
      </c>
      <c r="AF34" s="31" t="s">
        <v>187</v>
      </c>
      <c r="AG34" s="31">
        <v>2.802</v>
      </c>
      <c r="AH34" t="s">
        <v>157</v>
      </c>
    </row>
    <row r="35" spans="3:34">
      <c r="D35" t="s">
        <v>147</v>
      </c>
      <c r="E35" s="31">
        <v>0.79300000000000004</v>
      </c>
      <c r="F35" s="31" t="s">
        <v>187</v>
      </c>
      <c r="G35" s="31">
        <v>0.95599999999999996</v>
      </c>
      <c r="H35" s="31" t="s">
        <v>187</v>
      </c>
      <c r="I35" s="31">
        <v>2.802</v>
      </c>
      <c r="J35" t="s">
        <v>157</v>
      </c>
      <c r="L35" t="s">
        <v>147</v>
      </c>
      <c r="M35" s="31">
        <v>0.79300000000000004</v>
      </c>
      <c r="N35" s="31" t="s">
        <v>187</v>
      </c>
      <c r="O35" s="31">
        <v>0.95599999999999996</v>
      </c>
      <c r="P35" s="31" t="s">
        <v>187</v>
      </c>
      <c r="Q35" s="31">
        <v>2.802</v>
      </c>
      <c r="R35" t="s">
        <v>157</v>
      </c>
      <c r="T35" t="s">
        <v>147</v>
      </c>
      <c r="U35" s="31">
        <v>0.79300000000000004</v>
      </c>
      <c r="V35" s="31" t="s">
        <v>187</v>
      </c>
      <c r="W35" s="31">
        <v>0.95599999999999996</v>
      </c>
      <c r="X35" s="31" t="s">
        <v>187</v>
      </c>
      <c r="Y35" s="31">
        <v>2.802</v>
      </c>
      <c r="Z35" t="s">
        <v>157</v>
      </c>
      <c r="AB35" t="s">
        <v>147</v>
      </c>
      <c r="AC35" s="31">
        <v>0.79300000000000004</v>
      </c>
      <c r="AD35" s="31" t="s">
        <v>187</v>
      </c>
      <c r="AE35" s="31">
        <v>0.95599999999999996</v>
      </c>
      <c r="AF35" s="31" t="s">
        <v>187</v>
      </c>
      <c r="AG35" s="31">
        <v>2.802</v>
      </c>
      <c r="AH35" t="s">
        <v>157</v>
      </c>
    </row>
    <row r="39" spans="3:34">
      <c r="C39" t="s">
        <v>191</v>
      </c>
    </row>
    <row r="40" spans="3:34" ht="155.1">
      <c r="C40" s="27" t="s">
        <v>218</v>
      </c>
    </row>
    <row r="43" spans="3:34">
      <c r="C43" s="88" t="s">
        <v>216</v>
      </c>
    </row>
    <row r="44" spans="3:34">
      <c r="C44" s="89" t="s">
        <v>217</v>
      </c>
    </row>
    <row r="46" spans="3:34">
      <c r="C46" t="s">
        <v>182</v>
      </c>
      <c r="D46" s="98" t="s">
        <v>183</v>
      </c>
      <c r="E46" s="98"/>
      <c r="F46" s="98"/>
      <c r="G46" s="98"/>
      <c r="H46" s="98"/>
      <c r="I46" s="98"/>
      <c r="J46" s="98"/>
      <c r="L46" s="98" t="s">
        <v>184</v>
      </c>
      <c r="M46" s="98"/>
      <c r="N46" s="98"/>
      <c r="O46" s="98"/>
      <c r="P46" s="98"/>
      <c r="Q46" s="98"/>
      <c r="R46" s="98"/>
      <c r="T46" s="98" t="s">
        <v>185</v>
      </c>
      <c r="U46" s="98"/>
      <c r="V46" s="98"/>
      <c r="W46" s="98"/>
      <c r="X46" s="98"/>
      <c r="Y46" s="98"/>
      <c r="Z46" s="98"/>
      <c r="AB46" s="98" t="s">
        <v>186</v>
      </c>
      <c r="AC46" s="98"/>
      <c r="AD46" s="98"/>
      <c r="AE46" s="98"/>
      <c r="AF46" s="98"/>
      <c r="AG46" s="98"/>
      <c r="AH46" s="98"/>
    </row>
    <row r="47" spans="3:34">
      <c r="E47" s="32" t="s">
        <v>192</v>
      </c>
      <c r="F47" s="32"/>
      <c r="G47" s="32" t="s">
        <v>188</v>
      </c>
      <c r="H47" s="32"/>
    </row>
    <row r="48" spans="3:34">
      <c r="E48" t="s">
        <v>136</v>
      </c>
      <c r="G48" t="s">
        <v>139</v>
      </c>
      <c r="I48" t="s">
        <v>143</v>
      </c>
      <c r="J48" t="s">
        <v>145</v>
      </c>
      <c r="M48" t="s">
        <v>136</v>
      </c>
      <c r="O48" t="s">
        <v>139</v>
      </c>
      <c r="Q48" t="s">
        <v>143</v>
      </c>
      <c r="R48" t="s">
        <v>145</v>
      </c>
      <c r="U48" t="s">
        <v>136</v>
      </c>
      <c r="W48" t="s">
        <v>139</v>
      </c>
      <c r="Y48" t="s">
        <v>143</v>
      </c>
      <c r="Z48" t="s">
        <v>145</v>
      </c>
      <c r="AC48" t="s">
        <v>136</v>
      </c>
      <c r="AE48" t="s">
        <v>139</v>
      </c>
      <c r="AG48" t="s">
        <v>143</v>
      </c>
      <c r="AH48" t="s">
        <v>145</v>
      </c>
    </row>
    <row r="49" spans="3:34">
      <c r="D49" t="s">
        <v>121</v>
      </c>
      <c r="E49" s="31">
        <v>0.79300000000000004</v>
      </c>
      <c r="F49" s="31" t="s">
        <v>187</v>
      </c>
      <c r="G49" s="31">
        <v>0.95599999999999996</v>
      </c>
      <c r="H49" s="31" t="s">
        <v>189</v>
      </c>
      <c r="I49" s="31">
        <v>2.802</v>
      </c>
      <c r="J49" t="s">
        <v>157</v>
      </c>
      <c r="L49" t="s">
        <v>121</v>
      </c>
      <c r="M49" s="31">
        <v>0.79300000000000004</v>
      </c>
      <c r="N49" s="31" t="s">
        <v>187</v>
      </c>
      <c r="O49" s="31">
        <v>0.95599999999999996</v>
      </c>
      <c r="P49" s="31" t="s">
        <v>189</v>
      </c>
      <c r="Q49" s="31">
        <v>2.802</v>
      </c>
      <c r="R49" t="s">
        <v>157</v>
      </c>
      <c r="T49" t="s">
        <v>121</v>
      </c>
      <c r="U49" s="31">
        <v>0.79300000000000004</v>
      </c>
      <c r="V49" s="31" t="s">
        <v>187</v>
      </c>
      <c r="W49" s="31">
        <v>0.95599999999999996</v>
      </c>
      <c r="X49" s="31" t="s">
        <v>189</v>
      </c>
      <c r="Y49" s="31">
        <v>2.802</v>
      </c>
      <c r="Z49" t="s">
        <v>157</v>
      </c>
      <c r="AB49" t="s">
        <v>121</v>
      </c>
      <c r="AC49" s="31">
        <v>0.79300000000000004</v>
      </c>
      <c r="AD49" s="31" t="s">
        <v>187</v>
      </c>
      <c r="AE49" s="31">
        <v>0.95599999999999996</v>
      </c>
      <c r="AF49" s="31" t="s">
        <v>189</v>
      </c>
      <c r="AG49" s="31">
        <v>2.802</v>
      </c>
      <c r="AH49" t="s">
        <v>157</v>
      </c>
    </row>
    <row r="50" spans="3:34">
      <c r="D50" t="s">
        <v>125</v>
      </c>
      <c r="E50" s="31">
        <v>0.69699999999999995</v>
      </c>
      <c r="F50" s="31" t="s">
        <v>192</v>
      </c>
      <c r="G50" s="31">
        <v>0.82199999999999995</v>
      </c>
      <c r="H50" s="31" t="s">
        <v>189</v>
      </c>
      <c r="I50" s="31">
        <v>2.802</v>
      </c>
      <c r="J50" t="s">
        <v>158</v>
      </c>
      <c r="L50" t="s">
        <v>125</v>
      </c>
      <c r="M50" s="31">
        <v>0.79300000000000004</v>
      </c>
      <c r="N50" s="31" t="s">
        <v>187</v>
      </c>
      <c r="O50" s="31">
        <v>0.95599999999999996</v>
      </c>
      <c r="P50" s="31" t="s">
        <v>189</v>
      </c>
      <c r="Q50" s="31">
        <v>2.802</v>
      </c>
      <c r="R50" t="s">
        <v>157</v>
      </c>
      <c r="T50" t="s">
        <v>125</v>
      </c>
      <c r="U50" s="31">
        <v>0.79300000000000004</v>
      </c>
      <c r="V50" s="31" t="s">
        <v>187</v>
      </c>
      <c r="W50" s="31">
        <v>0.95599999999999996</v>
      </c>
      <c r="X50" s="31" t="s">
        <v>189</v>
      </c>
      <c r="Y50" s="31">
        <v>2.802</v>
      </c>
      <c r="Z50" t="s">
        <v>157</v>
      </c>
      <c r="AB50" t="s">
        <v>125</v>
      </c>
      <c r="AC50" s="31">
        <v>0.79300000000000004</v>
      </c>
      <c r="AD50" s="31" t="s">
        <v>187</v>
      </c>
      <c r="AE50" s="31">
        <v>0.95599999999999996</v>
      </c>
      <c r="AF50" s="31" t="s">
        <v>189</v>
      </c>
      <c r="AG50" s="31">
        <v>2.802</v>
      </c>
      <c r="AH50" t="s">
        <v>157</v>
      </c>
    </row>
    <row r="51" spans="3:34">
      <c r="D51" t="s">
        <v>128</v>
      </c>
      <c r="E51" s="31">
        <v>0.69699999999999995</v>
      </c>
      <c r="F51" s="31" t="s">
        <v>192</v>
      </c>
      <c r="G51" s="31">
        <v>0.82199999999999995</v>
      </c>
      <c r="H51" s="31" t="s">
        <v>189</v>
      </c>
      <c r="I51" s="31">
        <v>2.802</v>
      </c>
      <c r="J51" t="s">
        <v>158</v>
      </c>
      <c r="L51" t="s">
        <v>128</v>
      </c>
      <c r="M51" s="31">
        <v>0.69699999999999995</v>
      </c>
      <c r="N51" s="31" t="s">
        <v>192</v>
      </c>
      <c r="O51" s="31">
        <v>0.82199999999999995</v>
      </c>
      <c r="P51" s="31" t="s">
        <v>189</v>
      </c>
      <c r="Q51" s="31">
        <v>2.802</v>
      </c>
      <c r="R51" t="s">
        <v>158</v>
      </c>
      <c r="T51" t="s">
        <v>128</v>
      </c>
      <c r="U51" s="31">
        <v>0.79300000000000004</v>
      </c>
      <c r="V51" s="31" t="s">
        <v>187</v>
      </c>
      <c r="W51" s="31">
        <v>0.95599999999999996</v>
      </c>
      <c r="X51" s="31" t="s">
        <v>189</v>
      </c>
      <c r="Y51" s="31">
        <v>2.802</v>
      </c>
      <c r="Z51" t="s">
        <v>157</v>
      </c>
      <c r="AB51" t="s">
        <v>128</v>
      </c>
      <c r="AC51" s="31">
        <v>0.79300000000000004</v>
      </c>
      <c r="AD51" s="31" t="s">
        <v>187</v>
      </c>
      <c r="AE51" s="31">
        <v>0.95599999999999996</v>
      </c>
      <c r="AF51" s="31" t="s">
        <v>189</v>
      </c>
      <c r="AG51" s="31">
        <v>2.802</v>
      </c>
      <c r="AH51" t="s">
        <v>157</v>
      </c>
    </row>
    <row r="52" spans="3:34">
      <c r="D52" t="s">
        <v>127</v>
      </c>
      <c r="E52" s="31">
        <v>0.69699999999999995</v>
      </c>
      <c r="F52" s="31" t="s">
        <v>192</v>
      </c>
      <c r="G52" s="31">
        <v>0.82199999999999995</v>
      </c>
      <c r="H52" s="31" t="s">
        <v>189</v>
      </c>
      <c r="I52" s="31">
        <v>2.802</v>
      </c>
      <c r="J52" t="s">
        <v>158</v>
      </c>
      <c r="L52" t="s">
        <v>127</v>
      </c>
      <c r="M52" s="31">
        <v>0.69699999999999995</v>
      </c>
      <c r="N52" s="31" t="s">
        <v>192</v>
      </c>
      <c r="O52" s="31">
        <v>0.82199999999999995</v>
      </c>
      <c r="P52" s="31" t="s">
        <v>189</v>
      </c>
      <c r="Q52" s="31">
        <v>2.802</v>
      </c>
      <c r="R52" t="s">
        <v>158</v>
      </c>
      <c r="T52" t="s">
        <v>127</v>
      </c>
      <c r="U52" s="31">
        <v>0.69699999999999995</v>
      </c>
      <c r="V52" s="31" t="s">
        <v>192</v>
      </c>
      <c r="W52" s="31">
        <v>0.82199999999999995</v>
      </c>
      <c r="X52" s="31" t="s">
        <v>189</v>
      </c>
      <c r="Y52" s="31">
        <v>2.802</v>
      </c>
      <c r="Z52" t="s">
        <v>158</v>
      </c>
      <c r="AB52" t="s">
        <v>127</v>
      </c>
      <c r="AC52" s="31">
        <v>0.79300000000000004</v>
      </c>
      <c r="AD52" s="31" t="s">
        <v>187</v>
      </c>
      <c r="AE52" s="31">
        <v>0.95599999999999996</v>
      </c>
      <c r="AF52" s="31" t="s">
        <v>189</v>
      </c>
      <c r="AG52" s="31">
        <v>2.802</v>
      </c>
      <c r="AH52" t="s">
        <v>157</v>
      </c>
    </row>
    <row r="53" spans="3:34">
      <c r="D53" t="s">
        <v>133</v>
      </c>
      <c r="E53" s="31">
        <v>0.69699999999999995</v>
      </c>
      <c r="F53" s="31" t="s">
        <v>192</v>
      </c>
      <c r="G53" s="31">
        <v>0.82199999999999995</v>
      </c>
      <c r="H53" s="31" t="s">
        <v>189</v>
      </c>
      <c r="I53" s="31">
        <v>2.802</v>
      </c>
      <c r="J53" t="s">
        <v>158</v>
      </c>
      <c r="L53" t="s">
        <v>133</v>
      </c>
      <c r="M53" s="31">
        <v>0.69699999999999995</v>
      </c>
      <c r="N53" s="31" t="s">
        <v>192</v>
      </c>
      <c r="O53" s="31">
        <v>0.82199999999999995</v>
      </c>
      <c r="P53" s="31" t="s">
        <v>189</v>
      </c>
      <c r="Q53" s="31">
        <v>2.802</v>
      </c>
      <c r="R53" t="s">
        <v>158</v>
      </c>
      <c r="T53" t="s">
        <v>133</v>
      </c>
      <c r="U53" s="31">
        <v>0.69699999999999995</v>
      </c>
      <c r="V53" s="31" t="s">
        <v>192</v>
      </c>
      <c r="W53" s="31">
        <v>0.82199999999999995</v>
      </c>
      <c r="X53" s="31" t="s">
        <v>189</v>
      </c>
      <c r="Y53" s="31">
        <v>2.802</v>
      </c>
      <c r="Z53" t="s">
        <v>158</v>
      </c>
      <c r="AB53" t="s">
        <v>133</v>
      </c>
      <c r="AC53" s="31">
        <v>0.69699999999999995</v>
      </c>
      <c r="AD53" s="31" t="s">
        <v>192</v>
      </c>
      <c r="AE53" s="31">
        <v>0.82199999999999995</v>
      </c>
      <c r="AF53" s="31" t="s">
        <v>189</v>
      </c>
      <c r="AG53" s="31">
        <v>2.802</v>
      </c>
      <c r="AH53" t="s">
        <v>158</v>
      </c>
    </row>
    <row r="54" spans="3:34">
      <c r="D54" t="s">
        <v>138</v>
      </c>
      <c r="E54" s="31">
        <v>0.69699999999999995</v>
      </c>
      <c r="F54" s="31" t="s">
        <v>192</v>
      </c>
      <c r="G54" s="31">
        <v>0.82199999999999995</v>
      </c>
      <c r="H54" s="31" t="s">
        <v>189</v>
      </c>
      <c r="I54" s="31">
        <v>2.802</v>
      </c>
      <c r="J54" t="s">
        <v>158</v>
      </c>
      <c r="L54" t="s">
        <v>138</v>
      </c>
      <c r="M54" s="31">
        <v>0.69699999999999995</v>
      </c>
      <c r="N54" s="31" t="s">
        <v>192</v>
      </c>
      <c r="O54" s="31">
        <v>0.82199999999999995</v>
      </c>
      <c r="P54" s="31" t="s">
        <v>189</v>
      </c>
      <c r="Q54" s="31">
        <v>2.802</v>
      </c>
      <c r="R54" t="s">
        <v>158</v>
      </c>
      <c r="T54" t="s">
        <v>138</v>
      </c>
      <c r="U54" s="31">
        <v>0.69699999999999995</v>
      </c>
      <c r="V54" s="31" t="s">
        <v>192</v>
      </c>
      <c r="W54" s="31">
        <v>0.82199999999999995</v>
      </c>
      <c r="X54" s="31" t="s">
        <v>189</v>
      </c>
      <c r="Y54" s="31">
        <v>2.802</v>
      </c>
      <c r="Z54" t="s">
        <v>158</v>
      </c>
      <c r="AB54" t="s">
        <v>138</v>
      </c>
      <c r="AC54" s="31">
        <v>0.69699999999999995</v>
      </c>
      <c r="AD54" s="31" t="s">
        <v>192</v>
      </c>
      <c r="AE54" s="31">
        <v>0.82199999999999995</v>
      </c>
      <c r="AF54" s="31" t="s">
        <v>189</v>
      </c>
      <c r="AG54" s="31">
        <v>2.802</v>
      </c>
      <c r="AH54" t="s">
        <v>158</v>
      </c>
    </row>
    <row r="55" spans="3:34">
      <c r="D55" t="s">
        <v>140</v>
      </c>
      <c r="E55" s="31">
        <v>0.69699999999999995</v>
      </c>
      <c r="F55" s="31" t="s">
        <v>192</v>
      </c>
      <c r="G55" s="31">
        <v>0.82199999999999995</v>
      </c>
      <c r="H55" s="31" t="s">
        <v>189</v>
      </c>
      <c r="I55" s="31">
        <v>2.802</v>
      </c>
      <c r="J55" t="s">
        <v>158</v>
      </c>
      <c r="L55" t="s">
        <v>140</v>
      </c>
      <c r="M55" s="31">
        <v>0.69699999999999995</v>
      </c>
      <c r="N55" s="31" t="s">
        <v>192</v>
      </c>
      <c r="O55" s="31">
        <v>0.82199999999999995</v>
      </c>
      <c r="P55" s="31" t="s">
        <v>189</v>
      </c>
      <c r="Q55" s="31">
        <v>2.802</v>
      </c>
      <c r="R55" t="s">
        <v>158</v>
      </c>
      <c r="T55" t="s">
        <v>140</v>
      </c>
      <c r="U55" s="31">
        <v>0.69699999999999995</v>
      </c>
      <c r="V55" s="31" t="s">
        <v>192</v>
      </c>
      <c r="W55" s="31">
        <v>0.82199999999999995</v>
      </c>
      <c r="X55" s="31" t="s">
        <v>189</v>
      </c>
      <c r="Y55" s="31">
        <v>2.802</v>
      </c>
      <c r="Z55" t="s">
        <v>158</v>
      </c>
      <c r="AB55" t="s">
        <v>140</v>
      </c>
      <c r="AC55" s="31">
        <v>0.69699999999999995</v>
      </c>
      <c r="AD55" s="31" t="s">
        <v>192</v>
      </c>
      <c r="AE55" s="31">
        <v>0.82199999999999995</v>
      </c>
      <c r="AF55" s="31" t="s">
        <v>189</v>
      </c>
      <c r="AG55" s="31">
        <v>2.802</v>
      </c>
      <c r="AH55" t="s">
        <v>158</v>
      </c>
    </row>
    <row r="56" spans="3:34">
      <c r="D56" t="s">
        <v>142</v>
      </c>
      <c r="E56" s="31">
        <v>0.79300000000000004</v>
      </c>
      <c r="F56" s="31" t="s">
        <v>187</v>
      </c>
      <c r="G56" s="31">
        <v>0.95599999999999996</v>
      </c>
      <c r="H56" s="31" t="s">
        <v>189</v>
      </c>
      <c r="I56" s="31">
        <v>2.802</v>
      </c>
      <c r="J56" t="s">
        <v>157</v>
      </c>
      <c r="L56" t="s">
        <v>142</v>
      </c>
      <c r="M56" s="31">
        <v>0.69699999999999995</v>
      </c>
      <c r="N56" s="31" t="s">
        <v>192</v>
      </c>
      <c r="O56" s="31">
        <v>0.82199999999999995</v>
      </c>
      <c r="P56" s="31" t="s">
        <v>189</v>
      </c>
      <c r="Q56" s="31">
        <v>2.802</v>
      </c>
      <c r="R56" t="s">
        <v>158</v>
      </c>
      <c r="T56" t="s">
        <v>142</v>
      </c>
      <c r="U56" s="31">
        <v>0.69699999999999995</v>
      </c>
      <c r="V56" s="31" t="s">
        <v>192</v>
      </c>
      <c r="W56" s="31">
        <v>0.82199999999999995</v>
      </c>
      <c r="X56" s="31" t="s">
        <v>189</v>
      </c>
      <c r="Y56" s="31">
        <v>2.802</v>
      </c>
      <c r="Z56" t="s">
        <v>158</v>
      </c>
      <c r="AB56" t="s">
        <v>142</v>
      </c>
      <c r="AC56" s="31">
        <v>0.69699999999999995</v>
      </c>
      <c r="AD56" s="31" t="s">
        <v>192</v>
      </c>
      <c r="AE56" s="31">
        <v>0.82199999999999995</v>
      </c>
      <c r="AF56" s="31" t="s">
        <v>189</v>
      </c>
      <c r="AG56" s="31">
        <v>2.802</v>
      </c>
      <c r="AH56" t="s">
        <v>158</v>
      </c>
    </row>
    <row r="57" spans="3:34">
      <c r="D57" t="s">
        <v>144</v>
      </c>
      <c r="E57" s="31">
        <v>0.79300000000000004</v>
      </c>
      <c r="F57" s="31" t="s">
        <v>187</v>
      </c>
      <c r="G57" s="31">
        <v>0.95599999999999996</v>
      </c>
      <c r="H57" s="31" t="s">
        <v>189</v>
      </c>
      <c r="I57" s="31">
        <v>2.802</v>
      </c>
      <c r="J57" t="s">
        <v>157</v>
      </c>
      <c r="L57" t="s">
        <v>144</v>
      </c>
      <c r="M57" s="31">
        <v>0.79300000000000004</v>
      </c>
      <c r="N57" s="31" t="s">
        <v>187</v>
      </c>
      <c r="O57" s="31">
        <v>0.95599999999999996</v>
      </c>
      <c r="P57" s="31" t="s">
        <v>189</v>
      </c>
      <c r="Q57" s="31">
        <v>2.802</v>
      </c>
      <c r="R57" t="s">
        <v>157</v>
      </c>
      <c r="T57" t="s">
        <v>144</v>
      </c>
      <c r="U57" s="31">
        <v>0.69699999999999995</v>
      </c>
      <c r="V57" s="31" t="s">
        <v>192</v>
      </c>
      <c r="W57" s="31">
        <v>0.82199999999999995</v>
      </c>
      <c r="X57" s="31" t="s">
        <v>189</v>
      </c>
      <c r="Y57" s="31">
        <v>2.802</v>
      </c>
      <c r="Z57" t="s">
        <v>158</v>
      </c>
      <c r="AB57" t="s">
        <v>144</v>
      </c>
      <c r="AC57" s="31">
        <v>0.69699999999999995</v>
      </c>
      <c r="AD57" s="31" t="s">
        <v>192</v>
      </c>
      <c r="AE57" s="31">
        <v>0.82199999999999995</v>
      </c>
      <c r="AF57" s="31" t="s">
        <v>189</v>
      </c>
      <c r="AG57" s="31">
        <v>2.802</v>
      </c>
      <c r="AH57" t="s">
        <v>158</v>
      </c>
    </row>
    <row r="58" spans="3:34">
      <c r="D58" t="s">
        <v>15</v>
      </c>
      <c r="E58" s="31">
        <v>0.79300000000000004</v>
      </c>
      <c r="F58" s="31" t="s">
        <v>187</v>
      </c>
      <c r="G58" s="31">
        <v>0.95599999999999996</v>
      </c>
      <c r="H58" s="31" t="s">
        <v>189</v>
      </c>
      <c r="I58" s="31">
        <v>2.802</v>
      </c>
      <c r="J58" t="s">
        <v>157</v>
      </c>
      <c r="L58" t="s">
        <v>15</v>
      </c>
      <c r="M58" s="31">
        <v>0.79300000000000004</v>
      </c>
      <c r="N58" s="31" t="s">
        <v>187</v>
      </c>
      <c r="O58" s="31">
        <v>0.95599999999999996</v>
      </c>
      <c r="P58" s="31" t="s">
        <v>189</v>
      </c>
      <c r="Q58" s="31">
        <v>2.802</v>
      </c>
      <c r="R58" t="s">
        <v>157</v>
      </c>
      <c r="T58" t="s">
        <v>15</v>
      </c>
      <c r="U58" s="31">
        <v>0.79300000000000004</v>
      </c>
      <c r="V58" s="31" t="s">
        <v>187</v>
      </c>
      <c r="W58" s="31">
        <v>0.95599999999999996</v>
      </c>
      <c r="X58" s="31" t="s">
        <v>189</v>
      </c>
      <c r="Y58" s="31">
        <v>2.802</v>
      </c>
      <c r="Z58" t="s">
        <v>157</v>
      </c>
      <c r="AB58" t="s">
        <v>15</v>
      </c>
      <c r="AC58" s="31">
        <v>0.69699999999999995</v>
      </c>
      <c r="AD58" s="31" t="s">
        <v>192</v>
      </c>
      <c r="AE58" s="31">
        <v>0.82199999999999995</v>
      </c>
      <c r="AF58" s="31" t="s">
        <v>189</v>
      </c>
      <c r="AG58" s="31">
        <v>2.802</v>
      </c>
      <c r="AH58" t="s">
        <v>158</v>
      </c>
    </row>
    <row r="59" spans="3:34">
      <c r="D59" t="s">
        <v>146</v>
      </c>
      <c r="E59" s="31">
        <v>0.79300000000000004</v>
      </c>
      <c r="F59" s="31" t="s">
        <v>187</v>
      </c>
      <c r="G59" s="31">
        <v>0.95599999999999996</v>
      </c>
      <c r="H59" s="31" t="s">
        <v>189</v>
      </c>
      <c r="I59" s="31">
        <v>2.802</v>
      </c>
      <c r="J59" t="s">
        <v>157</v>
      </c>
      <c r="L59" t="s">
        <v>146</v>
      </c>
      <c r="M59" s="31">
        <v>0.79300000000000004</v>
      </c>
      <c r="N59" s="31" t="s">
        <v>187</v>
      </c>
      <c r="O59" s="31">
        <v>0.95599999999999996</v>
      </c>
      <c r="P59" s="31" t="s">
        <v>189</v>
      </c>
      <c r="Q59" s="31">
        <v>2.802</v>
      </c>
      <c r="R59" t="s">
        <v>157</v>
      </c>
      <c r="T59" t="s">
        <v>146</v>
      </c>
      <c r="U59" s="31">
        <v>0.79300000000000004</v>
      </c>
      <c r="V59" s="31" t="s">
        <v>187</v>
      </c>
      <c r="W59" s="31">
        <v>0.95599999999999996</v>
      </c>
      <c r="X59" s="31" t="s">
        <v>189</v>
      </c>
      <c r="Y59" s="31">
        <v>2.802</v>
      </c>
      <c r="Z59" t="s">
        <v>157</v>
      </c>
      <c r="AB59" t="s">
        <v>146</v>
      </c>
      <c r="AC59" s="31">
        <v>0.79300000000000004</v>
      </c>
      <c r="AD59" s="31" t="s">
        <v>187</v>
      </c>
      <c r="AE59" s="31">
        <v>0.95599999999999996</v>
      </c>
      <c r="AF59" s="31" t="s">
        <v>189</v>
      </c>
      <c r="AG59" s="31">
        <v>2.802</v>
      </c>
      <c r="AH59" t="s">
        <v>157</v>
      </c>
    </row>
    <row r="60" spans="3:34">
      <c r="D60" t="s">
        <v>147</v>
      </c>
      <c r="E60" s="31">
        <v>0.79300000000000004</v>
      </c>
      <c r="F60" s="31" t="s">
        <v>187</v>
      </c>
      <c r="G60" s="31">
        <v>0.95599999999999996</v>
      </c>
      <c r="H60" s="31" t="s">
        <v>189</v>
      </c>
      <c r="I60" s="31">
        <v>2.802</v>
      </c>
      <c r="J60" t="s">
        <v>157</v>
      </c>
      <c r="L60" t="s">
        <v>147</v>
      </c>
      <c r="M60" s="31">
        <v>0.79300000000000004</v>
      </c>
      <c r="N60" s="31" t="s">
        <v>187</v>
      </c>
      <c r="O60" s="31">
        <v>0.95599999999999996</v>
      </c>
      <c r="P60" s="31" t="s">
        <v>189</v>
      </c>
      <c r="Q60" s="31">
        <v>2.802</v>
      </c>
      <c r="R60" t="s">
        <v>157</v>
      </c>
      <c r="T60" t="s">
        <v>147</v>
      </c>
      <c r="U60" s="31">
        <v>0.79300000000000004</v>
      </c>
      <c r="V60" s="31" t="s">
        <v>187</v>
      </c>
      <c r="W60" s="31">
        <v>0.95599999999999996</v>
      </c>
      <c r="X60" s="31" t="s">
        <v>189</v>
      </c>
      <c r="Y60" s="31">
        <v>2.802</v>
      </c>
      <c r="Z60" t="s">
        <v>157</v>
      </c>
      <c r="AB60" t="s">
        <v>147</v>
      </c>
      <c r="AC60" s="31">
        <v>0.79300000000000004</v>
      </c>
      <c r="AD60" s="31" t="s">
        <v>187</v>
      </c>
      <c r="AE60" s="31">
        <v>0.95599999999999996</v>
      </c>
      <c r="AF60" s="31" t="s">
        <v>189</v>
      </c>
      <c r="AG60" s="31">
        <v>2.802</v>
      </c>
      <c r="AH60" t="s">
        <v>157</v>
      </c>
    </row>
    <row r="64" spans="3:34">
      <c r="C64" t="s">
        <v>219</v>
      </c>
    </row>
    <row r="65" spans="3:42" ht="155.1">
      <c r="C65" s="27" t="s">
        <v>220</v>
      </c>
    </row>
    <row r="68" spans="3:42">
      <c r="C68" s="88" t="s">
        <v>216</v>
      </c>
    </row>
    <row r="69" spans="3:42">
      <c r="C69" s="89" t="s">
        <v>217</v>
      </c>
    </row>
    <row r="71" spans="3:42">
      <c r="C71" t="s">
        <v>182</v>
      </c>
      <c r="D71" s="98" t="s">
        <v>183</v>
      </c>
      <c r="E71" s="98"/>
      <c r="F71" s="98"/>
      <c r="G71" s="98"/>
      <c r="H71" s="98"/>
      <c r="I71" s="98"/>
      <c r="J71" s="98"/>
      <c r="K71" s="98"/>
      <c r="L71" s="98"/>
      <c r="N71" s="98" t="s">
        <v>184</v>
      </c>
      <c r="O71" s="98"/>
      <c r="P71" s="98"/>
      <c r="Q71" s="98"/>
      <c r="R71" s="98"/>
      <c r="S71" s="98"/>
      <c r="T71" s="98"/>
      <c r="U71" s="98"/>
      <c r="V71" s="98"/>
      <c r="X71" s="98" t="s">
        <v>185</v>
      </c>
      <c r="Y71" s="98"/>
      <c r="Z71" s="98"/>
      <c r="AA71" s="98"/>
      <c r="AB71" s="98"/>
      <c r="AC71" s="98"/>
      <c r="AD71" s="98"/>
      <c r="AE71" s="98"/>
      <c r="AF71" s="98"/>
      <c r="AH71" s="98" t="s">
        <v>186</v>
      </c>
      <c r="AI71" s="98"/>
      <c r="AJ71" s="98"/>
      <c r="AK71" s="98"/>
      <c r="AL71" s="98"/>
      <c r="AM71" s="98"/>
      <c r="AN71" s="98"/>
      <c r="AO71" s="98"/>
      <c r="AP71" s="98"/>
    </row>
    <row r="72" spans="3:42">
      <c r="E72" s="98"/>
      <c r="F72" s="98"/>
      <c r="G72" s="98"/>
      <c r="H72" s="92"/>
    </row>
    <row r="73" spans="3:42">
      <c r="E73" t="s">
        <v>136</v>
      </c>
      <c r="G73" t="s">
        <v>139</v>
      </c>
      <c r="I73" t="s">
        <v>141</v>
      </c>
      <c r="K73" t="s">
        <v>143</v>
      </c>
      <c r="L73" t="s">
        <v>145</v>
      </c>
      <c r="O73" t="s">
        <v>136</v>
      </c>
      <c r="Q73" t="s">
        <v>139</v>
      </c>
      <c r="S73" t="s">
        <v>141</v>
      </c>
      <c r="U73" t="s">
        <v>143</v>
      </c>
      <c r="V73" t="s">
        <v>145</v>
      </c>
      <c r="Y73" t="s">
        <v>136</v>
      </c>
      <c r="AA73" t="s">
        <v>139</v>
      </c>
      <c r="AC73" t="s">
        <v>141</v>
      </c>
      <c r="AE73" t="s">
        <v>143</v>
      </c>
      <c r="AF73" t="s">
        <v>145</v>
      </c>
      <c r="AI73" t="s">
        <v>136</v>
      </c>
      <c r="AK73" t="s">
        <v>139</v>
      </c>
      <c r="AM73" t="s">
        <v>141</v>
      </c>
      <c r="AO73" t="s">
        <v>143</v>
      </c>
      <c r="AP73" t="s">
        <v>145</v>
      </c>
    </row>
    <row r="74" spans="3:42">
      <c r="D74" t="s">
        <v>121</v>
      </c>
      <c r="E74" s="31">
        <v>0.79300000000000004</v>
      </c>
      <c r="F74" s="31" t="s">
        <v>187</v>
      </c>
      <c r="G74" s="31">
        <v>0.95599999999999996</v>
      </c>
      <c r="H74" s="31" t="s">
        <v>189</v>
      </c>
      <c r="I74" s="31">
        <v>0</v>
      </c>
      <c r="J74" s="33" t="s">
        <v>156</v>
      </c>
      <c r="K74" s="31">
        <v>2.802</v>
      </c>
      <c r="L74" t="s">
        <v>157</v>
      </c>
      <c r="N74" t="s">
        <v>121</v>
      </c>
      <c r="O74" s="31">
        <v>0.79300000000000004</v>
      </c>
      <c r="P74" s="31" t="s">
        <v>187</v>
      </c>
      <c r="Q74" s="31">
        <v>0.95599999999999996</v>
      </c>
      <c r="R74" s="31" t="s">
        <v>189</v>
      </c>
      <c r="S74" s="31">
        <v>0</v>
      </c>
      <c r="T74" s="33" t="s">
        <v>156</v>
      </c>
      <c r="U74" s="31">
        <v>2.802</v>
      </c>
      <c r="V74" t="s">
        <v>157</v>
      </c>
      <c r="X74" t="s">
        <v>121</v>
      </c>
      <c r="Y74" s="31">
        <v>0.79300000000000004</v>
      </c>
      <c r="Z74" s="31" t="s">
        <v>187</v>
      </c>
      <c r="AA74" s="31">
        <v>0.95599999999999996</v>
      </c>
      <c r="AB74" s="31" t="s">
        <v>189</v>
      </c>
      <c r="AC74" s="31">
        <v>0</v>
      </c>
      <c r="AD74" s="33" t="s">
        <v>156</v>
      </c>
      <c r="AE74" s="31">
        <v>2.802</v>
      </c>
      <c r="AF74" t="s">
        <v>157</v>
      </c>
      <c r="AH74" t="s">
        <v>121</v>
      </c>
      <c r="AI74" s="31">
        <v>0.79300000000000004</v>
      </c>
      <c r="AJ74" s="31" t="s">
        <v>187</v>
      </c>
      <c r="AK74" s="31">
        <v>0.95599999999999996</v>
      </c>
      <c r="AL74" s="31" t="s">
        <v>189</v>
      </c>
      <c r="AM74" s="31">
        <v>0</v>
      </c>
      <c r="AN74" s="33" t="s">
        <v>156</v>
      </c>
      <c r="AO74" s="31">
        <v>2.802</v>
      </c>
      <c r="AP74" t="s">
        <v>157</v>
      </c>
    </row>
    <row r="75" spans="3:42">
      <c r="D75" t="s">
        <v>125</v>
      </c>
      <c r="E75" s="31">
        <v>0.69699999999999995</v>
      </c>
      <c r="F75" s="31" t="s">
        <v>193</v>
      </c>
      <c r="G75" s="31">
        <v>0.82199999999999995</v>
      </c>
      <c r="H75" s="31" t="s">
        <v>193</v>
      </c>
      <c r="I75" s="31">
        <v>1.05</v>
      </c>
      <c r="J75" s="31" t="s">
        <v>193</v>
      </c>
      <c r="K75" s="31">
        <v>2.802</v>
      </c>
      <c r="L75" t="s">
        <v>158</v>
      </c>
      <c r="N75" t="s">
        <v>125</v>
      </c>
      <c r="O75" s="31">
        <v>0.79300000000000004</v>
      </c>
      <c r="P75" s="31" t="s">
        <v>187</v>
      </c>
      <c r="Q75" s="31">
        <v>0.95599999999999996</v>
      </c>
      <c r="R75" s="31" t="s">
        <v>189</v>
      </c>
      <c r="S75" s="31">
        <v>0</v>
      </c>
      <c r="T75" s="33" t="s">
        <v>156</v>
      </c>
      <c r="U75" s="31">
        <v>2.802</v>
      </c>
      <c r="V75" t="s">
        <v>157</v>
      </c>
      <c r="X75" t="s">
        <v>125</v>
      </c>
      <c r="Y75" s="31">
        <v>0.79300000000000004</v>
      </c>
      <c r="Z75" s="31" t="s">
        <v>187</v>
      </c>
      <c r="AA75" s="31">
        <v>0.95599999999999996</v>
      </c>
      <c r="AB75" s="31" t="s">
        <v>189</v>
      </c>
      <c r="AC75" s="31">
        <v>0</v>
      </c>
      <c r="AD75" s="33" t="s">
        <v>156</v>
      </c>
      <c r="AE75" s="31">
        <v>2.802</v>
      </c>
      <c r="AF75" t="s">
        <v>157</v>
      </c>
      <c r="AH75" t="s">
        <v>125</v>
      </c>
      <c r="AI75" s="31">
        <v>0.79300000000000004</v>
      </c>
      <c r="AJ75" s="31" t="s">
        <v>187</v>
      </c>
      <c r="AK75" s="31">
        <v>0.95599999999999996</v>
      </c>
      <c r="AL75" s="31" t="s">
        <v>189</v>
      </c>
      <c r="AM75" s="31">
        <v>0</v>
      </c>
      <c r="AN75" s="33" t="s">
        <v>156</v>
      </c>
      <c r="AO75" s="31">
        <v>2.802</v>
      </c>
      <c r="AP75" t="s">
        <v>157</v>
      </c>
    </row>
    <row r="76" spans="3:42">
      <c r="D76" t="s">
        <v>128</v>
      </c>
      <c r="E76" s="31">
        <v>0.69699999999999995</v>
      </c>
      <c r="F76" s="31" t="s">
        <v>193</v>
      </c>
      <c r="G76" s="31">
        <v>0.82199999999999995</v>
      </c>
      <c r="H76" s="31" t="s">
        <v>193</v>
      </c>
      <c r="I76" s="31">
        <v>1.05</v>
      </c>
      <c r="J76" s="31" t="s">
        <v>193</v>
      </c>
      <c r="K76" s="31">
        <v>2.802</v>
      </c>
      <c r="L76" t="s">
        <v>158</v>
      </c>
      <c r="N76" t="s">
        <v>128</v>
      </c>
      <c r="O76" s="31">
        <v>0.69699999999999995</v>
      </c>
      <c r="P76" s="31" t="s">
        <v>193</v>
      </c>
      <c r="Q76" s="31">
        <v>0.82199999999999995</v>
      </c>
      <c r="R76" s="31" t="s">
        <v>193</v>
      </c>
      <c r="S76" s="31">
        <v>1.05</v>
      </c>
      <c r="T76" s="31" t="s">
        <v>193</v>
      </c>
      <c r="U76" s="31">
        <v>2.802</v>
      </c>
      <c r="V76" t="s">
        <v>158</v>
      </c>
      <c r="X76" t="s">
        <v>128</v>
      </c>
      <c r="Y76" s="31">
        <v>0.79300000000000004</v>
      </c>
      <c r="Z76" s="31" t="s">
        <v>187</v>
      </c>
      <c r="AA76" s="31">
        <v>0.95599999999999996</v>
      </c>
      <c r="AB76" s="31" t="s">
        <v>189</v>
      </c>
      <c r="AC76" s="31">
        <v>0</v>
      </c>
      <c r="AD76" s="33" t="s">
        <v>156</v>
      </c>
      <c r="AE76" s="31">
        <v>2.802</v>
      </c>
      <c r="AF76" t="s">
        <v>157</v>
      </c>
      <c r="AH76" t="s">
        <v>128</v>
      </c>
      <c r="AI76" s="31">
        <v>0.79300000000000004</v>
      </c>
      <c r="AJ76" s="31" t="s">
        <v>187</v>
      </c>
      <c r="AK76" s="31">
        <v>0.95599999999999996</v>
      </c>
      <c r="AL76" s="31" t="s">
        <v>189</v>
      </c>
      <c r="AM76" s="31">
        <v>0</v>
      </c>
      <c r="AN76" s="33" t="s">
        <v>156</v>
      </c>
      <c r="AO76" s="31">
        <v>2.802</v>
      </c>
      <c r="AP76" t="s">
        <v>157</v>
      </c>
    </row>
    <row r="77" spans="3:42">
      <c r="D77" t="s">
        <v>127</v>
      </c>
      <c r="E77" s="31">
        <v>0.69699999999999995</v>
      </c>
      <c r="F77" s="31" t="s">
        <v>193</v>
      </c>
      <c r="G77" s="31">
        <v>0.82199999999999995</v>
      </c>
      <c r="H77" s="31" t="s">
        <v>193</v>
      </c>
      <c r="I77" s="31">
        <v>1.05</v>
      </c>
      <c r="J77" s="31" t="s">
        <v>193</v>
      </c>
      <c r="K77" s="31">
        <v>2.802</v>
      </c>
      <c r="L77" t="s">
        <v>158</v>
      </c>
      <c r="N77" t="s">
        <v>127</v>
      </c>
      <c r="O77" s="31">
        <v>0.69699999999999995</v>
      </c>
      <c r="P77" s="31" t="s">
        <v>193</v>
      </c>
      <c r="Q77" s="31">
        <v>0.82199999999999995</v>
      </c>
      <c r="R77" s="31" t="s">
        <v>193</v>
      </c>
      <c r="S77" s="31">
        <v>1.05</v>
      </c>
      <c r="T77" s="31" t="s">
        <v>193</v>
      </c>
      <c r="U77" s="31">
        <v>2.802</v>
      </c>
      <c r="V77" t="s">
        <v>158</v>
      </c>
      <c r="X77" t="s">
        <v>127</v>
      </c>
      <c r="Y77" s="31">
        <v>0.69699999999999995</v>
      </c>
      <c r="Z77" s="31" t="s">
        <v>193</v>
      </c>
      <c r="AA77" s="31">
        <v>0.82199999999999995</v>
      </c>
      <c r="AB77" s="31" t="s">
        <v>193</v>
      </c>
      <c r="AC77" s="31">
        <v>1.05</v>
      </c>
      <c r="AD77" s="31" t="s">
        <v>193</v>
      </c>
      <c r="AE77" s="31">
        <v>2.802</v>
      </c>
      <c r="AF77" t="s">
        <v>158</v>
      </c>
      <c r="AH77" t="s">
        <v>127</v>
      </c>
      <c r="AI77" s="31">
        <v>0.79300000000000004</v>
      </c>
      <c r="AJ77" s="31" t="s">
        <v>187</v>
      </c>
      <c r="AK77" s="31">
        <v>0.95599999999999996</v>
      </c>
      <c r="AL77" s="31" t="s">
        <v>189</v>
      </c>
      <c r="AM77" s="31">
        <v>0</v>
      </c>
      <c r="AN77" s="33" t="s">
        <v>156</v>
      </c>
      <c r="AO77" s="31">
        <v>2.802</v>
      </c>
      <c r="AP77" t="s">
        <v>157</v>
      </c>
    </row>
    <row r="78" spans="3:42">
      <c r="D78" t="s">
        <v>133</v>
      </c>
      <c r="E78" s="31">
        <v>0.69699999999999995</v>
      </c>
      <c r="F78" s="31" t="s">
        <v>193</v>
      </c>
      <c r="G78" s="31">
        <v>0.82199999999999995</v>
      </c>
      <c r="H78" s="31" t="s">
        <v>193</v>
      </c>
      <c r="I78" s="31">
        <v>1.05</v>
      </c>
      <c r="J78" s="31" t="s">
        <v>193</v>
      </c>
      <c r="K78" s="31">
        <v>2.802</v>
      </c>
      <c r="L78" t="s">
        <v>158</v>
      </c>
      <c r="N78" t="s">
        <v>133</v>
      </c>
      <c r="O78" s="31">
        <v>0.69699999999999995</v>
      </c>
      <c r="P78" s="31" t="s">
        <v>193</v>
      </c>
      <c r="Q78" s="31">
        <v>0.82199999999999995</v>
      </c>
      <c r="R78" s="31" t="s">
        <v>193</v>
      </c>
      <c r="S78" s="31">
        <v>1.05</v>
      </c>
      <c r="T78" s="31" t="s">
        <v>193</v>
      </c>
      <c r="U78" s="31">
        <v>2.802</v>
      </c>
      <c r="V78" t="s">
        <v>158</v>
      </c>
      <c r="X78" t="s">
        <v>133</v>
      </c>
      <c r="Y78" s="31">
        <v>0.69699999999999995</v>
      </c>
      <c r="Z78" s="31" t="s">
        <v>193</v>
      </c>
      <c r="AA78" s="31">
        <v>0.82199999999999995</v>
      </c>
      <c r="AB78" s="31" t="s">
        <v>193</v>
      </c>
      <c r="AC78" s="31">
        <v>1.05</v>
      </c>
      <c r="AD78" s="31" t="s">
        <v>193</v>
      </c>
      <c r="AE78" s="31">
        <v>2.802</v>
      </c>
      <c r="AF78" t="s">
        <v>158</v>
      </c>
      <c r="AH78" t="s">
        <v>133</v>
      </c>
      <c r="AI78" s="31">
        <v>0.69699999999999995</v>
      </c>
      <c r="AJ78" s="31" t="s">
        <v>193</v>
      </c>
      <c r="AK78" s="31">
        <v>0.82199999999999995</v>
      </c>
      <c r="AL78" s="31" t="s">
        <v>193</v>
      </c>
      <c r="AM78" s="31">
        <v>1.05</v>
      </c>
      <c r="AN78" s="31" t="s">
        <v>193</v>
      </c>
      <c r="AO78" s="31">
        <v>2.802</v>
      </c>
      <c r="AP78" t="s">
        <v>158</v>
      </c>
    </row>
    <row r="79" spans="3:42">
      <c r="D79" t="s">
        <v>138</v>
      </c>
      <c r="E79" s="31">
        <v>0.69699999999999995</v>
      </c>
      <c r="F79" s="31" t="s">
        <v>193</v>
      </c>
      <c r="G79" s="31">
        <v>0.82199999999999995</v>
      </c>
      <c r="H79" s="31" t="s">
        <v>193</v>
      </c>
      <c r="I79" s="31">
        <v>1.05</v>
      </c>
      <c r="J79" s="31" t="s">
        <v>193</v>
      </c>
      <c r="K79" s="31">
        <v>2.802</v>
      </c>
      <c r="L79" t="s">
        <v>158</v>
      </c>
      <c r="N79" t="s">
        <v>138</v>
      </c>
      <c r="O79" s="31">
        <v>0.69699999999999995</v>
      </c>
      <c r="P79" s="31" t="s">
        <v>193</v>
      </c>
      <c r="Q79" s="31">
        <v>0.82199999999999995</v>
      </c>
      <c r="R79" s="31" t="s">
        <v>193</v>
      </c>
      <c r="S79" s="31">
        <v>1.05</v>
      </c>
      <c r="T79" s="31" t="s">
        <v>193</v>
      </c>
      <c r="U79" s="31">
        <v>2.802</v>
      </c>
      <c r="V79" t="s">
        <v>158</v>
      </c>
      <c r="X79" t="s">
        <v>138</v>
      </c>
      <c r="Y79" s="31">
        <v>0.69699999999999995</v>
      </c>
      <c r="Z79" s="31" t="s">
        <v>193</v>
      </c>
      <c r="AA79" s="31">
        <v>0.82199999999999995</v>
      </c>
      <c r="AB79" s="31" t="s">
        <v>193</v>
      </c>
      <c r="AC79" s="31">
        <v>1.05</v>
      </c>
      <c r="AD79" s="31" t="s">
        <v>193</v>
      </c>
      <c r="AE79" s="31">
        <v>2.802</v>
      </c>
      <c r="AF79" t="s">
        <v>158</v>
      </c>
      <c r="AH79" t="s">
        <v>138</v>
      </c>
      <c r="AI79" s="31">
        <v>0.69699999999999995</v>
      </c>
      <c r="AJ79" s="31" t="s">
        <v>193</v>
      </c>
      <c r="AK79" s="31">
        <v>0.82199999999999995</v>
      </c>
      <c r="AL79" s="31" t="s">
        <v>193</v>
      </c>
      <c r="AM79" s="31">
        <v>1.05</v>
      </c>
      <c r="AN79" s="31" t="s">
        <v>193</v>
      </c>
      <c r="AO79" s="31">
        <v>2.802</v>
      </c>
      <c r="AP79" t="s">
        <v>158</v>
      </c>
    </row>
    <row r="80" spans="3:42">
      <c r="D80" t="s">
        <v>140</v>
      </c>
      <c r="E80" s="31">
        <v>0.69699999999999995</v>
      </c>
      <c r="F80" s="31" t="s">
        <v>193</v>
      </c>
      <c r="G80" s="31">
        <v>0.82199999999999995</v>
      </c>
      <c r="H80" s="31" t="s">
        <v>193</v>
      </c>
      <c r="I80" s="31">
        <v>1.05</v>
      </c>
      <c r="J80" s="31" t="s">
        <v>193</v>
      </c>
      <c r="K80" s="31">
        <v>2.802</v>
      </c>
      <c r="L80" t="s">
        <v>158</v>
      </c>
      <c r="N80" t="s">
        <v>140</v>
      </c>
      <c r="O80" s="31">
        <v>0.69699999999999995</v>
      </c>
      <c r="P80" s="31" t="s">
        <v>193</v>
      </c>
      <c r="Q80" s="31">
        <v>0.82199999999999995</v>
      </c>
      <c r="R80" s="31" t="s">
        <v>193</v>
      </c>
      <c r="S80" s="31">
        <v>1.05</v>
      </c>
      <c r="T80" s="31" t="s">
        <v>193</v>
      </c>
      <c r="U80" s="31">
        <v>2.802</v>
      </c>
      <c r="V80" t="s">
        <v>158</v>
      </c>
      <c r="X80" t="s">
        <v>140</v>
      </c>
      <c r="Y80" s="31">
        <v>0.69699999999999995</v>
      </c>
      <c r="Z80" s="31" t="s">
        <v>193</v>
      </c>
      <c r="AA80" s="31">
        <v>0.82199999999999995</v>
      </c>
      <c r="AB80" s="31" t="s">
        <v>193</v>
      </c>
      <c r="AC80" s="31">
        <v>1.05</v>
      </c>
      <c r="AD80" s="31" t="s">
        <v>193</v>
      </c>
      <c r="AE80" s="31">
        <v>2.802</v>
      </c>
      <c r="AF80" t="s">
        <v>158</v>
      </c>
      <c r="AH80" t="s">
        <v>140</v>
      </c>
      <c r="AI80" s="31">
        <v>0.69699999999999995</v>
      </c>
      <c r="AJ80" s="31" t="s">
        <v>193</v>
      </c>
      <c r="AK80" s="31">
        <v>0.82199999999999995</v>
      </c>
      <c r="AL80" s="31" t="s">
        <v>193</v>
      </c>
      <c r="AM80" s="31">
        <v>1.05</v>
      </c>
      <c r="AN80" s="31" t="s">
        <v>193</v>
      </c>
      <c r="AO80" s="31">
        <v>2.802</v>
      </c>
      <c r="AP80" t="s">
        <v>158</v>
      </c>
    </row>
    <row r="81" spans="3:42">
      <c r="D81" t="s">
        <v>142</v>
      </c>
      <c r="E81" s="31">
        <v>0.79300000000000004</v>
      </c>
      <c r="F81" s="31" t="s">
        <v>187</v>
      </c>
      <c r="G81" s="31">
        <v>0.95599999999999996</v>
      </c>
      <c r="H81" s="31" t="s">
        <v>189</v>
      </c>
      <c r="I81" s="31">
        <v>0</v>
      </c>
      <c r="J81" s="33" t="s">
        <v>156</v>
      </c>
      <c r="K81" s="31">
        <v>2.802</v>
      </c>
      <c r="L81" t="s">
        <v>157</v>
      </c>
      <c r="N81" t="s">
        <v>142</v>
      </c>
      <c r="O81" s="31">
        <v>0.69699999999999995</v>
      </c>
      <c r="P81" s="31" t="s">
        <v>193</v>
      </c>
      <c r="Q81" s="31">
        <v>0.82199999999999995</v>
      </c>
      <c r="R81" s="31" t="s">
        <v>193</v>
      </c>
      <c r="S81" s="31">
        <v>1.05</v>
      </c>
      <c r="T81" s="31" t="s">
        <v>193</v>
      </c>
      <c r="U81" s="31">
        <v>2.802</v>
      </c>
      <c r="V81" t="s">
        <v>158</v>
      </c>
      <c r="X81" t="s">
        <v>142</v>
      </c>
      <c r="Y81" s="31">
        <v>0.69699999999999995</v>
      </c>
      <c r="Z81" s="31" t="s">
        <v>193</v>
      </c>
      <c r="AA81" s="31">
        <v>0.82199999999999995</v>
      </c>
      <c r="AB81" s="31" t="s">
        <v>193</v>
      </c>
      <c r="AC81" s="31">
        <v>1.05</v>
      </c>
      <c r="AD81" s="31" t="s">
        <v>193</v>
      </c>
      <c r="AE81" s="31">
        <v>2.802</v>
      </c>
      <c r="AF81" t="s">
        <v>158</v>
      </c>
      <c r="AH81" t="s">
        <v>142</v>
      </c>
      <c r="AI81" s="31">
        <v>0.69699999999999995</v>
      </c>
      <c r="AJ81" s="31" t="s">
        <v>193</v>
      </c>
      <c r="AK81" s="31">
        <v>0.82199999999999995</v>
      </c>
      <c r="AL81" s="31" t="s">
        <v>193</v>
      </c>
      <c r="AM81" s="31">
        <v>1.05</v>
      </c>
      <c r="AN81" s="31" t="s">
        <v>193</v>
      </c>
      <c r="AO81" s="31">
        <v>2.802</v>
      </c>
      <c r="AP81" t="s">
        <v>158</v>
      </c>
    </row>
    <row r="82" spans="3:42">
      <c r="D82" t="s">
        <v>144</v>
      </c>
      <c r="E82" s="31">
        <v>0.79300000000000004</v>
      </c>
      <c r="F82" s="31" t="s">
        <v>187</v>
      </c>
      <c r="G82" s="31">
        <v>0.95599999999999996</v>
      </c>
      <c r="H82" s="31" t="s">
        <v>189</v>
      </c>
      <c r="I82" s="31">
        <v>0</v>
      </c>
      <c r="J82" s="33" t="s">
        <v>156</v>
      </c>
      <c r="K82" s="31">
        <v>2.802</v>
      </c>
      <c r="L82" t="s">
        <v>157</v>
      </c>
      <c r="N82" t="s">
        <v>144</v>
      </c>
      <c r="O82" s="31">
        <v>0.79300000000000004</v>
      </c>
      <c r="P82" s="31" t="s">
        <v>187</v>
      </c>
      <c r="Q82" s="31">
        <v>0.95599999999999996</v>
      </c>
      <c r="R82" s="31" t="s">
        <v>189</v>
      </c>
      <c r="S82" s="31">
        <v>0</v>
      </c>
      <c r="T82" s="33" t="s">
        <v>156</v>
      </c>
      <c r="U82" s="31">
        <v>2.802</v>
      </c>
      <c r="V82" t="s">
        <v>157</v>
      </c>
      <c r="X82" t="s">
        <v>144</v>
      </c>
      <c r="Y82" s="31">
        <v>0.69699999999999995</v>
      </c>
      <c r="Z82" s="31" t="s">
        <v>193</v>
      </c>
      <c r="AA82" s="31">
        <v>0.82199999999999995</v>
      </c>
      <c r="AB82" s="31" t="s">
        <v>193</v>
      </c>
      <c r="AC82" s="31">
        <v>1.05</v>
      </c>
      <c r="AD82" s="31" t="s">
        <v>193</v>
      </c>
      <c r="AE82" s="31">
        <v>2.802</v>
      </c>
      <c r="AF82" t="s">
        <v>158</v>
      </c>
      <c r="AH82" t="s">
        <v>144</v>
      </c>
      <c r="AI82" s="31">
        <v>0.69699999999999995</v>
      </c>
      <c r="AJ82" s="31" t="s">
        <v>193</v>
      </c>
      <c r="AK82" s="31">
        <v>0.82199999999999995</v>
      </c>
      <c r="AL82" s="31" t="s">
        <v>193</v>
      </c>
      <c r="AM82" s="31">
        <v>1.05</v>
      </c>
      <c r="AN82" s="31" t="s">
        <v>193</v>
      </c>
      <c r="AO82" s="31">
        <v>2.802</v>
      </c>
      <c r="AP82" t="s">
        <v>158</v>
      </c>
    </row>
    <row r="83" spans="3:42">
      <c r="D83" t="s">
        <v>15</v>
      </c>
      <c r="E83" s="31">
        <v>0.79300000000000004</v>
      </c>
      <c r="F83" s="31" t="s">
        <v>187</v>
      </c>
      <c r="G83" s="31">
        <v>0.95599999999999996</v>
      </c>
      <c r="H83" s="31" t="s">
        <v>189</v>
      </c>
      <c r="I83" s="31">
        <v>0</v>
      </c>
      <c r="J83" s="33" t="s">
        <v>156</v>
      </c>
      <c r="K83" s="31">
        <v>2.802</v>
      </c>
      <c r="L83" t="s">
        <v>157</v>
      </c>
      <c r="N83" t="s">
        <v>15</v>
      </c>
      <c r="O83" s="31">
        <v>0.79300000000000004</v>
      </c>
      <c r="P83" s="31" t="s">
        <v>187</v>
      </c>
      <c r="Q83" s="31">
        <v>0.95599999999999996</v>
      </c>
      <c r="R83" s="31" t="s">
        <v>189</v>
      </c>
      <c r="S83" s="31">
        <v>0</v>
      </c>
      <c r="T83" s="33" t="s">
        <v>156</v>
      </c>
      <c r="U83" s="31">
        <v>2.802</v>
      </c>
      <c r="V83" t="s">
        <v>157</v>
      </c>
      <c r="X83" t="s">
        <v>15</v>
      </c>
      <c r="Y83" s="31">
        <v>0.79300000000000004</v>
      </c>
      <c r="Z83" s="31" t="s">
        <v>187</v>
      </c>
      <c r="AA83" s="31">
        <v>0.95599999999999996</v>
      </c>
      <c r="AB83" s="31" t="s">
        <v>189</v>
      </c>
      <c r="AC83" s="31">
        <v>0</v>
      </c>
      <c r="AD83" s="33" t="s">
        <v>156</v>
      </c>
      <c r="AE83" s="31">
        <v>2.802</v>
      </c>
      <c r="AF83" t="s">
        <v>157</v>
      </c>
      <c r="AH83" t="s">
        <v>15</v>
      </c>
      <c r="AI83" s="31">
        <v>0.69699999999999995</v>
      </c>
      <c r="AJ83" s="31" t="s">
        <v>193</v>
      </c>
      <c r="AK83" s="31">
        <v>0.82199999999999995</v>
      </c>
      <c r="AL83" s="31" t="s">
        <v>193</v>
      </c>
      <c r="AM83" s="31">
        <v>1.05</v>
      </c>
      <c r="AN83" s="31" t="s">
        <v>193</v>
      </c>
      <c r="AO83" s="31">
        <v>2.802</v>
      </c>
      <c r="AP83" t="s">
        <v>158</v>
      </c>
    </row>
    <row r="84" spans="3:42">
      <c r="D84" t="s">
        <v>146</v>
      </c>
      <c r="E84" s="31">
        <v>0.79300000000000004</v>
      </c>
      <c r="F84" s="31" t="s">
        <v>187</v>
      </c>
      <c r="G84" s="31">
        <v>0.95599999999999996</v>
      </c>
      <c r="H84" s="31" t="s">
        <v>189</v>
      </c>
      <c r="I84" s="31">
        <v>0</v>
      </c>
      <c r="J84" s="33" t="s">
        <v>156</v>
      </c>
      <c r="K84" s="31">
        <v>2.802</v>
      </c>
      <c r="L84" t="s">
        <v>157</v>
      </c>
      <c r="N84" t="s">
        <v>146</v>
      </c>
      <c r="O84" s="31">
        <v>0.79300000000000004</v>
      </c>
      <c r="P84" s="31" t="s">
        <v>187</v>
      </c>
      <c r="Q84" s="31">
        <v>0.95599999999999996</v>
      </c>
      <c r="R84" s="31" t="s">
        <v>189</v>
      </c>
      <c r="S84" s="31">
        <v>0</v>
      </c>
      <c r="T84" s="33" t="s">
        <v>156</v>
      </c>
      <c r="U84" s="31">
        <v>2.802</v>
      </c>
      <c r="V84" t="s">
        <v>157</v>
      </c>
      <c r="X84" t="s">
        <v>146</v>
      </c>
      <c r="Y84" s="31">
        <v>0.79300000000000004</v>
      </c>
      <c r="Z84" s="31" t="s">
        <v>187</v>
      </c>
      <c r="AA84" s="31">
        <v>0.95599999999999996</v>
      </c>
      <c r="AB84" s="31" t="s">
        <v>189</v>
      </c>
      <c r="AC84" s="31">
        <v>0</v>
      </c>
      <c r="AD84" s="33" t="s">
        <v>156</v>
      </c>
      <c r="AE84" s="31">
        <v>2.802</v>
      </c>
      <c r="AF84" t="s">
        <v>157</v>
      </c>
      <c r="AH84" t="s">
        <v>146</v>
      </c>
      <c r="AI84" s="31">
        <v>0.79300000000000004</v>
      </c>
      <c r="AJ84" s="31" t="s">
        <v>187</v>
      </c>
      <c r="AK84" s="31">
        <v>0.95599999999999996</v>
      </c>
      <c r="AL84" s="31" t="s">
        <v>189</v>
      </c>
      <c r="AM84" s="31">
        <v>0</v>
      </c>
      <c r="AN84" s="33" t="s">
        <v>156</v>
      </c>
      <c r="AO84" s="31">
        <v>2.802</v>
      </c>
      <c r="AP84" t="s">
        <v>157</v>
      </c>
    </row>
    <row r="85" spans="3:42">
      <c r="D85" t="s">
        <v>147</v>
      </c>
      <c r="E85" s="31">
        <v>0.79300000000000004</v>
      </c>
      <c r="F85" s="31" t="s">
        <v>187</v>
      </c>
      <c r="G85" s="31">
        <v>0.95599999999999996</v>
      </c>
      <c r="H85" s="31" t="s">
        <v>189</v>
      </c>
      <c r="I85" s="31">
        <v>0</v>
      </c>
      <c r="J85" s="33" t="s">
        <v>156</v>
      </c>
      <c r="K85" s="31">
        <v>2.802</v>
      </c>
      <c r="L85" t="s">
        <v>157</v>
      </c>
      <c r="N85" t="s">
        <v>147</v>
      </c>
      <c r="O85" s="31">
        <v>0.79300000000000004</v>
      </c>
      <c r="P85" s="31" t="s">
        <v>187</v>
      </c>
      <c r="Q85" s="31">
        <v>0.95599999999999996</v>
      </c>
      <c r="R85" s="31" t="s">
        <v>189</v>
      </c>
      <c r="S85" s="31">
        <v>0</v>
      </c>
      <c r="T85" s="33" t="s">
        <v>156</v>
      </c>
      <c r="U85" s="31">
        <v>2.802</v>
      </c>
      <c r="V85" t="s">
        <v>157</v>
      </c>
      <c r="X85" t="s">
        <v>147</v>
      </c>
      <c r="Y85" s="31">
        <v>0.79300000000000004</v>
      </c>
      <c r="Z85" s="31" t="s">
        <v>187</v>
      </c>
      <c r="AA85" s="31">
        <v>0.95599999999999996</v>
      </c>
      <c r="AB85" s="31" t="s">
        <v>189</v>
      </c>
      <c r="AC85" s="31">
        <v>0</v>
      </c>
      <c r="AD85" s="33" t="s">
        <v>156</v>
      </c>
      <c r="AE85" s="31">
        <v>2.802</v>
      </c>
      <c r="AF85" t="s">
        <v>157</v>
      </c>
      <c r="AH85" t="s">
        <v>147</v>
      </c>
      <c r="AI85" s="31">
        <v>0.79300000000000004</v>
      </c>
      <c r="AJ85" s="31" t="s">
        <v>187</v>
      </c>
      <c r="AK85" s="31">
        <v>0.95599999999999996</v>
      </c>
      <c r="AL85" s="31" t="s">
        <v>189</v>
      </c>
      <c r="AM85" s="31">
        <v>0</v>
      </c>
      <c r="AN85" s="33" t="s">
        <v>156</v>
      </c>
      <c r="AO85" s="31">
        <v>2.802</v>
      </c>
      <c r="AP85" t="s">
        <v>157</v>
      </c>
    </row>
    <row r="88" spans="3:42">
      <c r="C88" t="s">
        <v>221</v>
      </c>
    </row>
    <row r="89" spans="3:42" ht="155.1">
      <c r="C89" s="27" t="s">
        <v>222</v>
      </c>
    </row>
    <row r="92" spans="3:42">
      <c r="C92" s="88" t="s">
        <v>216</v>
      </c>
    </row>
    <row r="93" spans="3:42">
      <c r="C93" s="89" t="s">
        <v>217</v>
      </c>
    </row>
    <row r="95" spans="3:42">
      <c r="C95" t="s">
        <v>182</v>
      </c>
      <c r="D95" s="98" t="s">
        <v>183</v>
      </c>
      <c r="E95" s="98"/>
      <c r="F95" s="98"/>
      <c r="G95" s="98"/>
      <c r="H95" s="98"/>
      <c r="I95" s="98"/>
      <c r="J95" s="98"/>
      <c r="K95" s="98"/>
      <c r="L95" s="98"/>
      <c r="N95" s="98" t="s">
        <v>184</v>
      </c>
      <c r="O95" s="98"/>
      <c r="P95" s="98"/>
      <c r="Q95" s="98"/>
      <c r="R95" s="98"/>
      <c r="S95" s="98"/>
      <c r="T95" s="98"/>
      <c r="U95" s="98"/>
      <c r="V95" s="98"/>
      <c r="X95" s="98" t="s">
        <v>185</v>
      </c>
      <c r="Y95" s="98"/>
      <c r="Z95" s="98"/>
      <c r="AA95" s="98"/>
      <c r="AB95" s="98"/>
      <c r="AC95" s="98"/>
      <c r="AD95" s="98"/>
      <c r="AE95" s="98"/>
      <c r="AF95" s="98"/>
      <c r="AH95" s="98" t="s">
        <v>186</v>
      </c>
      <c r="AI95" s="98"/>
      <c r="AJ95" s="98"/>
      <c r="AK95" s="98"/>
      <c r="AL95" s="98"/>
      <c r="AM95" s="98"/>
      <c r="AN95" s="98"/>
      <c r="AO95" s="98"/>
      <c r="AP95" s="98"/>
    </row>
    <row r="96" spans="3:42">
      <c r="E96" s="98"/>
      <c r="F96" s="98"/>
      <c r="G96" s="98"/>
      <c r="H96" s="92"/>
    </row>
    <row r="97" spans="3:42">
      <c r="E97" t="s">
        <v>136</v>
      </c>
      <c r="G97" t="s">
        <v>139</v>
      </c>
      <c r="I97" t="s">
        <v>141</v>
      </c>
      <c r="K97" t="s">
        <v>143</v>
      </c>
      <c r="L97" t="s">
        <v>145</v>
      </c>
      <c r="O97" t="s">
        <v>136</v>
      </c>
      <c r="Q97" t="s">
        <v>139</v>
      </c>
      <c r="S97" t="s">
        <v>141</v>
      </c>
      <c r="U97" t="s">
        <v>143</v>
      </c>
      <c r="V97" t="s">
        <v>145</v>
      </c>
      <c r="Y97" t="s">
        <v>136</v>
      </c>
      <c r="AA97" t="s">
        <v>139</v>
      </c>
      <c r="AC97" t="s">
        <v>141</v>
      </c>
      <c r="AE97" t="s">
        <v>143</v>
      </c>
      <c r="AF97" t="s">
        <v>145</v>
      </c>
      <c r="AI97" t="s">
        <v>136</v>
      </c>
      <c r="AK97" t="s">
        <v>139</v>
      </c>
      <c r="AM97" t="s">
        <v>141</v>
      </c>
      <c r="AO97" t="s">
        <v>143</v>
      </c>
      <c r="AP97" t="s">
        <v>145</v>
      </c>
    </row>
    <row r="98" spans="3:42">
      <c r="D98" t="s">
        <v>121</v>
      </c>
      <c r="E98" s="31">
        <v>0.79300000000000004</v>
      </c>
      <c r="F98" s="31" t="s">
        <v>187</v>
      </c>
      <c r="G98" s="31">
        <v>0.95599999999999996</v>
      </c>
      <c r="H98" s="31" t="s">
        <v>192</v>
      </c>
      <c r="I98" s="31">
        <v>0</v>
      </c>
      <c r="J98" s="33" t="s">
        <v>156</v>
      </c>
      <c r="K98" s="31">
        <v>2.802</v>
      </c>
      <c r="L98" t="s">
        <v>157</v>
      </c>
      <c r="N98" t="s">
        <v>121</v>
      </c>
      <c r="O98" s="31">
        <v>0.79300000000000004</v>
      </c>
      <c r="P98" s="31" t="s">
        <v>187</v>
      </c>
      <c r="Q98" s="31">
        <v>0.95599999999999996</v>
      </c>
      <c r="R98" s="31" t="s">
        <v>192</v>
      </c>
      <c r="S98" s="31">
        <v>0</v>
      </c>
      <c r="T98" s="33" t="s">
        <v>156</v>
      </c>
      <c r="U98" s="31">
        <v>2.802</v>
      </c>
      <c r="V98" t="s">
        <v>157</v>
      </c>
      <c r="X98" t="s">
        <v>121</v>
      </c>
      <c r="Y98" s="31">
        <v>0.79300000000000004</v>
      </c>
      <c r="Z98" s="31" t="s">
        <v>187</v>
      </c>
      <c r="AA98" s="31">
        <v>0.95599999999999996</v>
      </c>
      <c r="AB98" s="31" t="s">
        <v>192</v>
      </c>
      <c r="AC98" s="31">
        <v>0</v>
      </c>
      <c r="AD98" s="33" t="s">
        <v>156</v>
      </c>
      <c r="AE98" s="31">
        <v>2.802</v>
      </c>
      <c r="AF98" t="s">
        <v>157</v>
      </c>
      <c r="AH98" t="s">
        <v>121</v>
      </c>
      <c r="AI98" s="31">
        <v>0.79300000000000004</v>
      </c>
      <c r="AJ98" s="31" t="s">
        <v>187</v>
      </c>
      <c r="AK98" s="31">
        <v>0.95599999999999996</v>
      </c>
      <c r="AL98" s="31" t="s">
        <v>192</v>
      </c>
      <c r="AM98" s="31">
        <v>0</v>
      </c>
      <c r="AN98" s="33" t="s">
        <v>156</v>
      </c>
      <c r="AO98" s="31">
        <v>2.802</v>
      </c>
      <c r="AP98" t="s">
        <v>157</v>
      </c>
    </row>
    <row r="99" spans="3:42">
      <c r="D99" t="s">
        <v>125</v>
      </c>
      <c r="E99" s="31">
        <v>0.69699999999999995</v>
      </c>
      <c r="F99" s="31" t="s">
        <v>194</v>
      </c>
      <c r="G99" s="31">
        <v>0.82199999999999995</v>
      </c>
      <c r="H99" s="31" t="s">
        <v>195</v>
      </c>
      <c r="I99" s="31">
        <v>1.05</v>
      </c>
      <c r="J99" s="31" t="s">
        <v>196</v>
      </c>
      <c r="K99" s="31">
        <v>2.802</v>
      </c>
      <c r="L99" t="s">
        <v>158</v>
      </c>
      <c r="N99" t="s">
        <v>125</v>
      </c>
      <c r="O99" s="31">
        <v>0.79300000000000004</v>
      </c>
      <c r="P99" s="31" t="s">
        <v>187</v>
      </c>
      <c r="Q99" s="31">
        <v>0.95599999999999996</v>
      </c>
      <c r="R99" s="31" t="s">
        <v>192</v>
      </c>
      <c r="S99" s="31">
        <v>0</v>
      </c>
      <c r="T99" s="33" t="s">
        <v>156</v>
      </c>
      <c r="U99" s="31">
        <v>2.802</v>
      </c>
      <c r="V99" t="s">
        <v>157</v>
      </c>
      <c r="X99" t="s">
        <v>125</v>
      </c>
      <c r="Y99" s="31">
        <v>0.79300000000000004</v>
      </c>
      <c r="Z99" s="31" t="s">
        <v>187</v>
      </c>
      <c r="AA99" s="31">
        <v>0.95599999999999996</v>
      </c>
      <c r="AB99" s="31" t="s">
        <v>192</v>
      </c>
      <c r="AC99" s="31">
        <v>0</v>
      </c>
      <c r="AD99" s="33" t="s">
        <v>156</v>
      </c>
      <c r="AE99" s="31">
        <v>2.802</v>
      </c>
      <c r="AF99" t="s">
        <v>157</v>
      </c>
      <c r="AH99" t="s">
        <v>125</v>
      </c>
      <c r="AI99" s="31">
        <v>0.79300000000000004</v>
      </c>
      <c r="AJ99" s="31" t="s">
        <v>187</v>
      </c>
      <c r="AK99" s="31">
        <v>0.95599999999999996</v>
      </c>
      <c r="AL99" s="31" t="s">
        <v>192</v>
      </c>
      <c r="AM99" s="31">
        <v>0</v>
      </c>
      <c r="AN99" s="33" t="s">
        <v>156</v>
      </c>
      <c r="AO99" s="31">
        <v>2.802</v>
      </c>
      <c r="AP99" t="s">
        <v>157</v>
      </c>
    </row>
    <row r="100" spans="3:42">
      <c r="D100" t="s">
        <v>128</v>
      </c>
      <c r="E100" s="31">
        <v>0.69699999999999995</v>
      </c>
      <c r="F100" s="31" t="s">
        <v>194</v>
      </c>
      <c r="G100" s="31">
        <v>0.82199999999999995</v>
      </c>
      <c r="H100" s="31" t="s">
        <v>195</v>
      </c>
      <c r="I100" s="31">
        <v>1.05</v>
      </c>
      <c r="J100" s="31" t="s">
        <v>196</v>
      </c>
      <c r="K100" s="31">
        <v>2.802</v>
      </c>
      <c r="L100" t="s">
        <v>158</v>
      </c>
      <c r="N100" t="s">
        <v>128</v>
      </c>
      <c r="O100" s="31">
        <v>0.69699999999999995</v>
      </c>
      <c r="P100" s="31" t="s">
        <v>194</v>
      </c>
      <c r="Q100" s="31">
        <v>0.82199999999999995</v>
      </c>
      <c r="R100" s="31" t="s">
        <v>195</v>
      </c>
      <c r="S100" s="31">
        <v>1.05</v>
      </c>
      <c r="T100" s="31" t="s">
        <v>196</v>
      </c>
      <c r="U100" s="31">
        <v>2.802</v>
      </c>
      <c r="V100" t="s">
        <v>158</v>
      </c>
      <c r="X100" t="s">
        <v>128</v>
      </c>
      <c r="Y100" s="31">
        <v>0.79300000000000004</v>
      </c>
      <c r="Z100" s="31" t="s">
        <v>187</v>
      </c>
      <c r="AA100" s="31">
        <v>0.95599999999999996</v>
      </c>
      <c r="AB100" s="31" t="s">
        <v>192</v>
      </c>
      <c r="AC100" s="31">
        <v>0</v>
      </c>
      <c r="AD100" s="33" t="s">
        <v>156</v>
      </c>
      <c r="AE100" s="31">
        <v>2.802</v>
      </c>
      <c r="AF100" t="s">
        <v>157</v>
      </c>
      <c r="AH100" t="s">
        <v>128</v>
      </c>
      <c r="AI100" s="31">
        <v>0.79300000000000004</v>
      </c>
      <c r="AJ100" s="31" t="s">
        <v>187</v>
      </c>
      <c r="AK100" s="31">
        <v>0.95599999999999996</v>
      </c>
      <c r="AL100" s="31" t="s">
        <v>192</v>
      </c>
      <c r="AM100" s="31">
        <v>0</v>
      </c>
      <c r="AN100" s="33" t="s">
        <v>156</v>
      </c>
      <c r="AO100" s="31">
        <v>2.802</v>
      </c>
      <c r="AP100" t="s">
        <v>157</v>
      </c>
    </row>
    <row r="101" spans="3:42">
      <c r="D101" t="s">
        <v>127</v>
      </c>
      <c r="E101" s="31">
        <v>0.69699999999999995</v>
      </c>
      <c r="F101" s="31" t="s">
        <v>194</v>
      </c>
      <c r="G101" s="31">
        <v>0.82199999999999995</v>
      </c>
      <c r="H101" s="31" t="s">
        <v>195</v>
      </c>
      <c r="I101" s="31">
        <v>1.05</v>
      </c>
      <c r="J101" s="31" t="s">
        <v>196</v>
      </c>
      <c r="K101" s="31">
        <v>2.802</v>
      </c>
      <c r="L101" t="s">
        <v>158</v>
      </c>
      <c r="N101" t="s">
        <v>127</v>
      </c>
      <c r="O101" s="31">
        <v>0.69699999999999995</v>
      </c>
      <c r="P101" s="31" t="s">
        <v>194</v>
      </c>
      <c r="Q101" s="31">
        <v>0.82199999999999995</v>
      </c>
      <c r="R101" s="31" t="s">
        <v>195</v>
      </c>
      <c r="S101" s="31">
        <v>1.05</v>
      </c>
      <c r="T101" s="31" t="s">
        <v>196</v>
      </c>
      <c r="U101" s="31">
        <v>2.802</v>
      </c>
      <c r="V101" t="s">
        <v>158</v>
      </c>
      <c r="X101" t="s">
        <v>127</v>
      </c>
      <c r="Y101" s="31">
        <v>0.69699999999999995</v>
      </c>
      <c r="Z101" s="31" t="s">
        <v>194</v>
      </c>
      <c r="AA101" s="31">
        <v>0.82199999999999995</v>
      </c>
      <c r="AB101" s="31" t="s">
        <v>195</v>
      </c>
      <c r="AC101" s="31">
        <v>1.05</v>
      </c>
      <c r="AD101" s="31" t="s">
        <v>196</v>
      </c>
      <c r="AE101" s="31">
        <v>2.802</v>
      </c>
      <c r="AF101" t="s">
        <v>158</v>
      </c>
      <c r="AH101" t="s">
        <v>127</v>
      </c>
      <c r="AI101" s="31">
        <v>0.79300000000000004</v>
      </c>
      <c r="AJ101" s="31" t="s">
        <v>187</v>
      </c>
      <c r="AK101" s="31">
        <v>0.95599999999999996</v>
      </c>
      <c r="AL101" s="31" t="s">
        <v>192</v>
      </c>
      <c r="AM101" s="31">
        <v>0</v>
      </c>
      <c r="AN101" s="33" t="s">
        <v>156</v>
      </c>
      <c r="AO101" s="31">
        <v>2.802</v>
      </c>
      <c r="AP101" t="s">
        <v>157</v>
      </c>
    </row>
    <row r="102" spans="3:42">
      <c r="D102" t="s">
        <v>133</v>
      </c>
      <c r="E102" s="31">
        <v>0.69699999999999995</v>
      </c>
      <c r="F102" s="31" t="s">
        <v>194</v>
      </c>
      <c r="G102" s="31">
        <v>0.82199999999999995</v>
      </c>
      <c r="H102" s="31" t="s">
        <v>195</v>
      </c>
      <c r="I102" s="31">
        <v>1.05</v>
      </c>
      <c r="J102" s="31" t="s">
        <v>196</v>
      </c>
      <c r="K102" s="31">
        <v>2.802</v>
      </c>
      <c r="L102" t="s">
        <v>158</v>
      </c>
      <c r="N102" t="s">
        <v>133</v>
      </c>
      <c r="O102" s="31">
        <v>0.69699999999999995</v>
      </c>
      <c r="P102" s="31" t="s">
        <v>194</v>
      </c>
      <c r="Q102" s="31">
        <v>0.82199999999999995</v>
      </c>
      <c r="R102" s="31" t="s">
        <v>195</v>
      </c>
      <c r="S102" s="31">
        <v>1.05</v>
      </c>
      <c r="T102" s="31" t="s">
        <v>196</v>
      </c>
      <c r="U102" s="31">
        <v>2.802</v>
      </c>
      <c r="V102" t="s">
        <v>158</v>
      </c>
      <c r="X102" t="s">
        <v>133</v>
      </c>
      <c r="Y102" s="31">
        <v>0.69699999999999995</v>
      </c>
      <c r="Z102" s="31" t="s">
        <v>194</v>
      </c>
      <c r="AA102" s="31">
        <v>0.82199999999999995</v>
      </c>
      <c r="AB102" s="31" t="s">
        <v>195</v>
      </c>
      <c r="AC102" s="31">
        <v>1.05</v>
      </c>
      <c r="AD102" s="31" t="s">
        <v>196</v>
      </c>
      <c r="AE102" s="31">
        <v>2.802</v>
      </c>
      <c r="AF102" t="s">
        <v>158</v>
      </c>
      <c r="AH102" t="s">
        <v>133</v>
      </c>
      <c r="AI102" s="31">
        <v>0.69699999999999995</v>
      </c>
      <c r="AJ102" s="31" t="s">
        <v>194</v>
      </c>
      <c r="AK102" s="31">
        <v>0.82199999999999995</v>
      </c>
      <c r="AL102" s="31" t="s">
        <v>195</v>
      </c>
      <c r="AM102" s="31">
        <v>1.05</v>
      </c>
      <c r="AN102" s="31" t="s">
        <v>196</v>
      </c>
      <c r="AO102" s="31">
        <v>2.802</v>
      </c>
      <c r="AP102" t="s">
        <v>158</v>
      </c>
    </row>
    <row r="103" spans="3:42">
      <c r="D103" t="s">
        <v>138</v>
      </c>
      <c r="E103" s="31">
        <v>0.69699999999999995</v>
      </c>
      <c r="F103" s="31" t="s">
        <v>194</v>
      </c>
      <c r="G103" s="31">
        <v>0.82199999999999995</v>
      </c>
      <c r="H103" s="31" t="s">
        <v>195</v>
      </c>
      <c r="I103" s="31">
        <v>1.05</v>
      </c>
      <c r="J103" s="31" t="s">
        <v>196</v>
      </c>
      <c r="K103" s="31">
        <v>2.802</v>
      </c>
      <c r="L103" t="s">
        <v>158</v>
      </c>
      <c r="N103" t="s">
        <v>138</v>
      </c>
      <c r="O103" s="31">
        <v>0.69699999999999995</v>
      </c>
      <c r="P103" s="31" t="s">
        <v>194</v>
      </c>
      <c r="Q103" s="31">
        <v>0.82199999999999995</v>
      </c>
      <c r="R103" s="31" t="s">
        <v>195</v>
      </c>
      <c r="S103" s="31">
        <v>1.05</v>
      </c>
      <c r="T103" s="31" t="s">
        <v>196</v>
      </c>
      <c r="U103" s="31">
        <v>2.802</v>
      </c>
      <c r="V103" t="s">
        <v>158</v>
      </c>
      <c r="X103" t="s">
        <v>138</v>
      </c>
      <c r="Y103" s="31">
        <v>0.69699999999999995</v>
      </c>
      <c r="Z103" s="31" t="s">
        <v>194</v>
      </c>
      <c r="AA103" s="31">
        <v>0.82199999999999995</v>
      </c>
      <c r="AB103" s="31" t="s">
        <v>195</v>
      </c>
      <c r="AC103" s="31">
        <v>1.05</v>
      </c>
      <c r="AD103" s="31" t="s">
        <v>196</v>
      </c>
      <c r="AE103" s="31">
        <v>2.802</v>
      </c>
      <c r="AF103" t="s">
        <v>158</v>
      </c>
      <c r="AH103" t="s">
        <v>138</v>
      </c>
      <c r="AI103" s="31">
        <v>0.69699999999999995</v>
      </c>
      <c r="AJ103" s="31" t="s">
        <v>194</v>
      </c>
      <c r="AK103" s="31">
        <v>0.82199999999999995</v>
      </c>
      <c r="AL103" s="31" t="s">
        <v>195</v>
      </c>
      <c r="AM103" s="31">
        <v>1.05</v>
      </c>
      <c r="AN103" s="31" t="s">
        <v>196</v>
      </c>
      <c r="AO103" s="31">
        <v>2.802</v>
      </c>
      <c r="AP103" t="s">
        <v>158</v>
      </c>
    </row>
    <row r="104" spans="3:42">
      <c r="D104" t="s">
        <v>140</v>
      </c>
      <c r="E104" s="31">
        <v>0.69699999999999995</v>
      </c>
      <c r="F104" s="31" t="s">
        <v>194</v>
      </c>
      <c r="G104" s="31">
        <v>0.82199999999999995</v>
      </c>
      <c r="H104" s="31" t="s">
        <v>195</v>
      </c>
      <c r="I104" s="31">
        <v>1.05</v>
      </c>
      <c r="J104" s="31" t="s">
        <v>196</v>
      </c>
      <c r="K104" s="31">
        <v>2.802</v>
      </c>
      <c r="L104" t="s">
        <v>158</v>
      </c>
      <c r="N104" t="s">
        <v>140</v>
      </c>
      <c r="O104" s="31">
        <v>0.69699999999999995</v>
      </c>
      <c r="P104" s="31" t="s">
        <v>194</v>
      </c>
      <c r="Q104" s="31">
        <v>0.82199999999999995</v>
      </c>
      <c r="R104" s="31" t="s">
        <v>195</v>
      </c>
      <c r="S104" s="31">
        <v>1.05</v>
      </c>
      <c r="T104" s="31" t="s">
        <v>196</v>
      </c>
      <c r="U104" s="31">
        <v>2.802</v>
      </c>
      <c r="V104" t="s">
        <v>158</v>
      </c>
      <c r="X104" t="s">
        <v>140</v>
      </c>
      <c r="Y104" s="31">
        <v>0.69699999999999995</v>
      </c>
      <c r="Z104" s="31" t="s">
        <v>194</v>
      </c>
      <c r="AA104" s="31">
        <v>0.82199999999999995</v>
      </c>
      <c r="AB104" s="31" t="s">
        <v>195</v>
      </c>
      <c r="AC104" s="31">
        <v>1.05</v>
      </c>
      <c r="AD104" s="31" t="s">
        <v>196</v>
      </c>
      <c r="AE104" s="31">
        <v>2.802</v>
      </c>
      <c r="AF104" t="s">
        <v>158</v>
      </c>
      <c r="AH104" t="s">
        <v>140</v>
      </c>
      <c r="AI104" s="31">
        <v>0.69699999999999995</v>
      </c>
      <c r="AJ104" s="31" t="s">
        <v>194</v>
      </c>
      <c r="AK104" s="31">
        <v>0.82199999999999995</v>
      </c>
      <c r="AL104" s="31" t="s">
        <v>195</v>
      </c>
      <c r="AM104" s="31">
        <v>1.05</v>
      </c>
      <c r="AN104" s="31" t="s">
        <v>196</v>
      </c>
      <c r="AO104" s="31">
        <v>2.802</v>
      </c>
      <c r="AP104" t="s">
        <v>158</v>
      </c>
    </row>
    <row r="105" spans="3:42">
      <c r="D105" t="s">
        <v>142</v>
      </c>
      <c r="E105" s="31">
        <v>0.79300000000000004</v>
      </c>
      <c r="F105" s="31" t="s">
        <v>187</v>
      </c>
      <c r="G105" s="31">
        <v>0.95599999999999996</v>
      </c>
      <c r="H105" s="31" t="s">
        <v>192</v>
      </c>
      <c r="I105" s="31">
        <v>0</v>
      </c>
      <c r="J105" s="33" t="s">
        <v>156</v>
      </c>
      <c r="K105" s="31">
        <v>2.802</v>
      </c>
      <c r="L105" t="s">
        <v>157</v>
      </c>
      <c r="N105" t="s">
        <v>142</v>
      </c>
      <c r="O105" s="31">
        <v>0.69699999999999995</v>
      </c>
      <c r="P105" s="31" t="s">
        <v>194</v>
      </c>
      <c r="Q105" s="31">
        <v>0.82199999999999995</v>
      </c>
      <c r="R105" s="31" t="s">
        <v>195</v>
      </c>
      <c r="S105" s="31">
        <v>1.05</v>
      </c>
      <c r="T105" s="31" t="s">
        <v>196</v>
      </c>
      <c r="U105" s="31">
        <v>2.802</v>
      </c>
      <c r="V105" t="s">
        <v>158</v>
      </c>
      <c r="X105" t="s">
        <v>142</v>
      </c>
      <c r="Y105" s="31">
        <v>0.69699999999999995</v>
      </c>
      <c r="Z105" s="31" t="s">
        <v>194</v>
      </c>
      <c r="AA105" s="31">
        <v>0.82199999999999995</v>
      </c>
      <c r="AB105" s="31" t="s">
        <v>195</v>
      </c>
      <c r="AC105" s="31">
        <v>1.05</v>
      </c>
      <c r="AD105" s="31" t="s">
        <v>196</v>
      </c>
      <c r="AE105" s="31">
        <v>2.802</v>
      </c>
      <c r="AF105" t="s">
        <v>158</v>
      </c>
      <c r="AH105" t="s">
        <v>142</v>
      </c>
      <c r="AI105" s="31">
        <v>0.69699999999999995</v>
      </c>
      <c r="AJ105" s="31" t="s">
        <v>194</v>
      </c>
      <c r="AK105" s="31">
        <v>0.82199999999999995</v>
      </c>
      <c r="AL105" s="31" t="s">
        <v>195</v>
      </c>
      <c r="AM105" s="31">
        <v>1.05</v>
      </c>
      <c r="AN105" s="31" t="s">
        <v>196</v>
      </c>
      <c r="AO105" s="31">
        <v>2.802</v>
      </c>
      <c r="AP105" t="s">
        <v>158</v>
      </c>
    </row>
    <row r="106" spans="3:42">
      <c r="D106" t="s">
        <v>144</v>
      </c>
      <c r="E106" s="31">
        <v>0.79300000000000004</v>
      </c>
      <c r="F106" s="31" t="s">
        <v>187</v>
      </c>
      <c r="G106" s="31">
        <v>0.95599999999999996</v>
      </c>
      <c r="H106" s="31" t="s">
        <v>192</v>
      </c>
      <c r="I106" s="31">
        <v>0</v>
      </c>
      <c r="J106" s="33" t="s">
        <v>156</v>
      </c>
      <c r="K106" s="31">
        <v>2.802</v>
      </c>
      <c r="L106" t="s">
        <v>157</v>
      </c>
      <c r="N106" t="s">
        <v>144</v>
      </c>
      <c r="O106" s="31">
        <v>0.79300000000000004</v>
      </c>
      <c r="P106" s="31" t="s">
        <v>187</v>
      </c>
      <c r="Q106" s="31">
        <v>0.95599999999999996</v>
      </c>
      <c r="R106" s="31" t="s">
        <v>192</v>
      </c>
      <c r="S106" s="31">
        <v>0</v>
      </c>
      <c r="T106" s="33" t="s">
        <v>156</v>
      </c>
      <c r="U106" s="31">
        <v>2.802</v>
      </c>
      <c r="V106" t="s">
        <v>157</v>
      </c>
      <c r="X106" t="s">
        <v>144</v>
      </c>
      <c r="Y106" s="31">
        <v>0.69699999999999995</v>
      </c>
      <c r="Z106" s="31" t="s">
        <v>194</v>
      </c>
      <c r="AA106" s="31">
        <v>0.82199999999999995</v>
      </c>
      <c r="AB106" s="31" t="s">
        <v>195</v>
      </c>
      <c r="AC106" s="31">
        <v>1.05</v>
      </c>
      <c r="AD106" s="31" t="s">
        <v>196</v>
      </c>
      <c r="AE106" s="31">
        <v>2.802</v>
      </c>
      <c r="AF106" t="s">
        <v>158</v>
      </c>
      <c r="AH106" t="s">
        <v>144</v>
      </c>
      <c r="AI106" s="31">
        <v>0.69699999999999995</v>
      </c>
      <c r="AJ106" s="31" t="s">
        <v>194</v>
      </c>
      <c r="AK106" s="31">
        <v>0.82199999999999995</v>
      </c>
      <c r="AL106" s="31" t="s">
        <v>195</v>
      </c>
      <c r="AM106" s="31">
        <v>1.05</v>
      </c>
      <c r="AN106" s="31" t="s">
        <v>196</v>
      </c>
      <c r="AO106" s="31">
        <v>2.802</v>
      </c>
      <c r="AP106" t="s">
        <v>158</v>
      </c>
    </row>
    <row r="107" spans="3:42">
      <c r="D107" t="s">
        <v>15</v>
      </c>
      <c r="E107" s="31">
        <v>0.79300000000000004</v>
      </c>
      <c r="F107" s="31" t="s">
        <v>187</v>
      </c>
      <c r="G107" s="31">
        <v>0.95599999999999996</v>
      </c>
      <c r="H107" s="31" t="s">
        <v>192</v>
      </c>
      <c r="I107" s="31">
        <v>0</v>
      </c>
      <c r="J107" s="33" t="s">
        <v>156</v>
      </c>
      <c r="K107" s="31">
        <v>2.802</v>
      </c>
      <c r="L107" t="s">
        <v>157</v>
      </c>
      <c r="N107" t="s">
        <v>15</v>
      </c>
      <c r="O107" s="31">
        <v>0.79300000000000004</v>
      </c>
      <c r="P107" s="31" t="s">
        <v>187</v>
      </c>
      <c r="Q107" s="31">
        <v>0.95599999999999996</v>
      </c>
      <c r="R107" s="31" t="s">
        <v>192</v>
      </c>
      <c r="S107" s="31">
        <v>0</v>
      </c>
      <c r="T107" s="33" t="s">
        <v>156</v>
      </c>
      <c r="U107" s="31">
        <v>2.802</v>
      </c>
      <c r="V107" t="s">
        <v>157</v>
      </c>
      <c r="X107" t="s">
        <v>15</v>
      </c>
      <c r="Y107" s="31">
        <v>0.79300000000000004</v>
      </c>
      <c r="Z107" s="31" t="s">
        <v>187</v>
      </c>
      <c r="AA107" s="31">
        <v>0.95599999999999996</v>
      </c>
      <c r="AB107" s="31" t="s">
        <v>192</v>
      </c>
      <c r="AC107" s="31">
        <v>0</v>
      </c>
      <c r="AD107" s="33" t="s">
        <v>156</v>
      </c>
      <c r="AE107" s="31">
        <v>2.802</v>
      </c>
      <c r="AF107" t="s">
        <v>157</v>
      </c>
      <c r="AH107" t="s">
        <v>15</v>
      </c>
      <c r="AI107" s="31">
        <v>0.69699999999999995</v>
      </c>
      <c r="AJ107" s="31" t="s">
        <v>194</v>
      </c>
      <c r="AK107" s="31">
        <v>0.82199999999999995</v>
      </c>
      <c r="AL107" s="31" t="s">
        <v>195</v>
      </c>
      <c r="AM107" s="31">
        <v>1.05</v>
      </c>
      <c r="AN107" s="31" t="s">
        <v>196</v>
      </c>
      <c r="AO107" s="31">
        <v>2.802</v>
      </c>
      <c r="AP107" t="s">
        <v>158</v>
      </c>
    </row>
    <row r="108" spans="3:42">
      <c r="D108" t="s">
        <v>146</v>
      </c>
      <c r="E108" s="31">
        <v>0.79300000000000004</v>
      </c>
      <c r="F108" s="31" t="s">
        <v>187</v>
      </c>
      <c r="G108" s="31">
        <v>0.95599999999999996</v>
      </c>
      <c r="H108" s="31" t="s">
        <v>192</v>
      </c>
      <c r="I108" s="31">
        <v>0</v>
      </c>
      <c r="J108" s="33" t="s">
        <v>156</v>
      </c>
      <c r="K108" s="31">
        <v>2.802</v>
      </c>
      <c r="L108" t="s">
        <v>157</v>
      </c>
      <c r="N108" t="s">
        <v>146</v>
      </c>
      <c r="O108" s="31">
        <v>0.79300000000000004</v>
      </c>
      <c r="P108" s="31" t="s">
        <v>187</v>
      </c>
      <c r="Q108" s="31">
        <v>0.95599999999999996</v>
      </c>
      <c r="R108" s="31" t="s">
        <v>192</v>
      </c>
      <c r="S108" s="31">
        <v>0</v>
      </c>
      <c r="T108" s="33" t="s">
        <v>156</v>
      </c>
      <c r="U108" s="31">
        <v>2.802</v>
      </c>
      <c r="V108" t="s">
        <v>157</v>
      </c>
      <c r="X108" t="s">
        <v>146</v>
      </c>
      <c r="Y108" s="31">
        <v>0.79300000000000004</v>
      </c>
      <c r="Z108" s="31" t="s">
        <v>187</v>
      </c>
      <c r="AA108" s="31">
        <v>0.95599999999999996</v>
      </c>
      <c r="AB108" s="31" t="s">
        <v>192</v>
      </c>
      <c r="AC108" s="31">
        <v>0</v>
      </c>
      <c r="AD108" s="33" t="s">
        <v>156</v>
      </c>
      <c r="AE108" s="31">
        <v>2.802</v>
      </c>
      <c r="AF108" t="s">
        <v>157</v>
      </c>
      <c r="AH108" t="s">
        <v>146</v>
      </c>
      <c r="AI108" s="31">
        <v>0.79300000000000004</v>
      </c>
      <c r="AJ108" s="31" t="s">
        <v>187</v>
      </c>
      <c r="AK108" s="31">
        <v>0.95599999999999996</v>
      </c>
      <c r="AL108" s="31" t="s">
        <v>192</v>
      </c>
      <c r="AM108" s="31">
        <v>0</v>
      </c>
      <c r="AN108" s="33" t="s">
        <v>156</v>
      </c>
      <c r="AO108" s="31">
        <v>2.802</v>
      </c>
      <c r="AP108" t="s">
        <v>157</v>
      </c>
    </row>
    <row r="109" spans="3:42">
      <c r="D109" t="s">
        <v>147</v>
      </c>
      <c r="E109" s="31">
        <v>0.79300000000000004</v>
      </c>
      <c r="F109" s="31" t="s">
        <v>187</v>
      </c>
      <c r="G109" s="31">
        <v>0.95599999999999996</v>
      </c>
      <c r="H109" s="31" t="s">
        <v>192</v>
      </c>
      <c r="I109" s="31">
        <v>0</v>
      </c>
      <c r="J109" s="33" t="s">
        <v>156</v>
      </c>
      <c r="K109" s="31">
        <v>2.802</v>
      </c>
      <c r="L109" t="s">
        <v>157</v>
      </c>
      <c r="N109" t="s">
        <v>147</v>
      </c>
      <c r="O109" s="31">
        <v>0.79300000000000004</v>
      </c>
      <c r="P109" s="31" t="s">
        <v>187</v>
      </c>
      <c r="Q109" s="31">
        <v>0.95599999999999996</v>
      </c>
      <c r="R109" s="31" t="s">
        <v>192</v>
      </c>
      <c r="S109" s="31">
        <v>0</v>
      </c>
      <c r="T109" s="33" t="s">
        <v>156</v>
      </c>
      <c r="U109" s="31">
        <v>2.802</v>
      </c>
      <c r="V109" t="s">
        <v>157</v>
      </c>
      <c r="X109" t="s">
        <v>147</v>
      </c>
      <c r="Y109" s="31">
        <v>0.79300000000000004</v>
      </c>
      <c r="Z109" s="31" t="s">
        <v>187</v>
      </c>
      <c r="AA109" s="31">
        <v>0.95599999999999996</v>
      </c>
      <c r="AB109" s="31" t="s">
        <v>192</v>
      </c>
      <c r="AC109" s="31">
        <v>0</v>
      </c>
      <c r="AD109" s="33" t="s">
        <v>156</v>
      </c>
      <c r="AE109" s="31">
        <v>2.802</v>
      </c>
      <c r="AF109" t="s">
        <v>157</v>
      </c>
      <c r="AH109" t="s">
        <v>147</v>
      </c>
      <c r="AI109" s="31">
        <v>0.79300000000000004</v>
      </c>
      <c r="AJ109" s="31" t="s">
        <v>187</v>
      </c>
      <c r="AK109" s="31">
        <v>0.95599999999999996</v>
      </c>
      <c r="AL109" s="31" t="s">
        <v>192</v>
      </c>
      <c r="AM109" s="31">
        <v>0</v>
      </c>
      <c r="AN109" s="33" t="s">
        <v>156</v>
      </c>
      <c r="AO109" s="31">
        <v>2.802</v>
      </c>
      <c r="AP109" t="s">
        <v>157</v>
      </c>
    </row>
    <row r="112" spans="3:42">
      <c r="C112" t="s">
        <v>223</v>
      </c>
    </row>
    <row r="113" spans="3:42" ht="155.1">
      <c r="C113" s="27" t="s">
        <v>224</v>
      </c>
    </row>
    <row r="115" spans="3:42">
      <c r="C115" s="35" t="s">
        <v>225</v>
      </c>
    </row>
    <row r="116" spans="3:42">
      <c r="C116" s="88" t="s">
        <v>216</v>
      </c>
    </row>
    <row r="117" spans="3:42">
      <c r="C117" s="89" t="s">
        <v>217</v>
      </c>
    </row>
    <row r="119" spans="3:42">
      <c r="C119" t="s">
        <v>182</v>
      </c>
      <c r="D119" s="98" t="s">
        <v>183</v>
      </c>
      <c r="E119" s="98"/>
      <c r="F119" s="98"/>
      <c r="G119" s="98"/>
      <c r="H119" s="98"/>
      <c r="I119" s="98"/>
      <c r="J119" s="98"/>
      <c r="K119" s="98"/>
      <c r="L119" s="98"/>
      <c r="N119" s="98" t="s">
        <v>184</v>
      </c>
      <c r="O119" s="98"/>
      <c r="P119" s="98"/>
      <c r="Q119" s="98"/>
      <c r="R119" s="98"/>
      <c r="S119" s="98"/>
      <c r="T119" s="98"/>
      <c r="U119" s="98"/>
      <c r="V119" s="98"/>
      <c r="X119" s="98" t="s">
        <v>185</v>
      </c>
      <c r="Y119" s="98"/>
      <c r="Z119" s="98"/>
      <c r="AA119" s="98"/>
      <c r="AB119" s="98"/>
      <c r="AC119" s="98"/>
      <c r="AD119" s="98"/>
      <c r="AE119" s="98"/>
      <c r="AF119" s="98"/>
      <c r="AH119" s="98" t="s">
        <v>186</v>
      </c>
      <c r="AI119" s="98"/>
      <c r="AJ119" s="98"/>
      <c r="AK119" s="98"/>
      <c r="AL119" s="98"/>
      <c r="AM119" s="98"/>
      <c r="AN119" s="98"/>
      <c r="AO119" s="98"/>
      <c r="AP119" s="98"/>
    </row>
    <row r="120" spans="3:42">
      <c r="E120" s="98"/>
      <c r="F120" s="98"/>
      <c r="G120" s="98"/>
      <c r="H120" s="92"/>
    </row>
    <row r="121" spans="3:42">
      <c r="E121" t="s">
        <v>136</v>
      </c>
      <c r="G121" t="s">
        <v>139</v>
      </c>
      <c r="I121" t="s">
        <v>141</v>
      </c>
      <c r="K121" t="s">
        <v>143</v>
      </c>
      <c r="L121" t="s">
        <v>145</v>
      </c>
      <c r="O121" t="s">
        <v>136</v>
      </c>
      <c r="Q121" t="s">
        <v>139</v>
      </c>
      <c r="S121" t="s">
        <v>141</v>
      </c>
      <c r="U121" t="s">
        <v>143</v>
      </c>
      <c r="V121" t="s">
        <v>145</v>
      </c>
      <c r="Y121" t="s">
        <v>136</v>
      </c>
      <c r="AA121" t="s">
        <v>139</v>
      </c>
      <c r="AC121" t="s">
        <v>141</v>
      </c>
      <c r="AE121" t="s">
        <v>143</v>
      </c>
      <c r="AF121" t="s">
        <v>145</v>
      </c>
      <c r="AI121" t="s">
        <v>136</v>
      </c>
      <c r="AK121" t="s">
        <v>139</v>
      </c>
      <c r="AM121" t="s">
        <v>141</v>
      </c>
      <c r="AO121" t="s">
        <v>143</v>
      </c>
      <c r="AP121" t="s">
        <v>145</v>
      </c>
    </row>
    <row r="122" spans="3:42">
      <c r="D122" t="s">
        <v>121</v>
      </c>
      <c r="E122" s="31">
        <v>0.79300000000000004</v>
      </c>
      <c r="F122" s="31" t="s">
        <v>187</v>
      </c>
      <c r="G122" s="31">
        <v>0.95599999999999996</v>
      </c>
      <c r="H122" s="31" t="s">
        <v>192</v>
      </c>
      <c r="I122" s="31">
        <v>0</v>
      </c>
      <c r="J122" s="33" t="s">
        <v>156</v>
      </c>
      <c r="K122" s="31">
        <v>2.802</v>
      </c>
      <c r="L122" t="s">
        <v>157</v>
      </c>
      <c r="N122" t="s">
        <v>121</v>
      </c>
      <c r="O122" s="31">
        <v>0.79300000000000004</v>
      </c>
      <c r="P122" s="31" t="s">
        <v>187</v>
      </c>
      <c r="Q122" s="31">
        <v>0.95599999999999996</v>
      </c>
      <c r="R122" s="31" t="s">
        <v>192</v>
      </c>
      <c r="S122" s="31">
        <v>0</v>
      </c>
      <c r="T122" s="33" t="s">
        <v>156</v>
      </c>
      <c r="U122" s="31">
        <v>2.802</v>
      </c>
      <c r="V122" t="s">
        <v>157</v>
      </c>
      <c r="X122" t="s">
        <v>121</v>
      </c>
      <c r="Y122" s="31">
        <v>0.79300000000000004</v>
      </c>
      <c r="Z122" s="31" t="s">
        <v>187</v>
      </c>
      <c r="AA122" s="31">
        <v>0.95599999999999996</v>
      </c>
      <c r="AB122" s="31" t="s">
        <v>192</v>
      </c>
      <c r="AC122" s="31">
        <v>0</v>
      </c>
      <c r="AD122" s="33" t="s">
        <v>156</v>
      </c>
      <c r="AE122" s="31">
        <v>2.802</v>
      </c>
      <c r="AF122" t="s">
        <v>157</v>
      </c>
      <c r="AH122" t="s">
        <v>121</v>
      </c>
      <c r="AI122" s="31">
        <v>0.79300000000000004</v>
      </c>
      <c r="AJ122" s="31" t="s">
        <v>187</v>
      </c>
      <c r="AK122" s="31">
        <v>0.95599999999999996</v>
      </c>
      <c r="AL122" s="31" t="s">
        <v>192</v>
      </c>
      <c r="AM122" s="31">
        <v>0</v>
      </c>
      <c r="AN122" s="33" t="s">
        <v>156</v>
      </c>
      <c r="AO122" s="31">
        <v>2.802</v>
      </c>
      <c r="AP122" t="s">
        <v>157</v>
      </c>
    </row>
    <row r="123" spans="3:42">
      <c r="D123" t="s">
        <v>125</v>
      </c>
      <c r="E123" s="31">
        <v>0.58299999999999996</v>
      </c>
      <c r="F123" s="31" t="s">
        <v>197</v>
      </c>
      <c r="G123" s="31">
        <v>0.72599999999999998</v>
      </c>
      <c r="H123" s="31" t="s">
        <v>198</v>
      </c>
      <c r="I123" s="31">
        <v>0.94799999999999995</v>
      </c>
      <c r="J123" s="31" t="s">
        <v>193</v>
      </c>
      <c r="K123" s="31">
        <v>2.802</v>
      </c>
      <c r="L123" t="s">
        <v>158</v>
      </c>
      <c r="N123" t="s">
        <v>125</v>
      </c>
      <c r="O123" s="31">
        <v>0.79300000000000004</v>
      </c>
      <c r="P123" s="31" t="s">
        <v>187</v>
      </c>
      <c r="Q123" s="31">
        <v>0.95599999999999996</v>
      </c>
      <c r="R123" s="31" t="s">
        <v>192</v>
      </c>
      <c r="S123" s="31">
        <v>0</v>
      </c>
      <c r="T123" s="33" t="s">
        <v>156</v>
      </c>
      <c r="U123" s="31">
        <v>2.802</v>
      </c>
      <c r="V123" t="s">
        <v>157</v>
      </c>
      <c r="X123" t="s">
        <v>125</v>
      </c>
      <c r="Y123" s="31">
        <v>0.79300000000000004</v>
      </c>
      <c r="Z123" s="31" t="s">
        <v>187</v>
      </c>
      <c r="AA123" s="31">
        <v>0.95599999999999996</v>
      </c>
      <c r="AB123" s="31" t="s">
        <v>192</v>
      </c>
      <c r="AC123" s="31">
        <v>0</v>
      </c>
      <c r="AD123" s="33" t="s">
        <v>156</v>
      </c>
      <c r="AE123" s="31">
        <v>2.802</v>
      </c>
      <c r="AF123" t="s">
        <v>157</v>
      </c>
      <c r="AH123" t="s">
        <v>125</v>
      </c>
      <c r="AI123" s="31">
        <v>0.79300000000000004</v>
      </c>
      <c r="AJ123" s="31" t="s">
        <v>187</v>
      </c>
      <c r="AK123" s="31">
        <v>0.95599999999999996</v>
      </c>
      <c r="AL123" s="31" t="s">
        <v>192</v>
      </c>
      <c r="AM123" s="31">
        <v>0</v>
      </c>
      <c r="AN123" s="33" t="s">
        <v>156</v>
      </c>
      <c r="AO123" s="31">
        <v>2.802</v>
      </c>
      <c r="AP123" t="s">
        <v>157</v>
      </c>
    </row>
    <row r="124" spans="3:42">
      <c r="D124" t="s">
        <v>128</v>
      </c>
      <c r="E124" s="31">
        <v>0.58299999999999996</v>
      </c>
      <c r="F124" s="31" t="s">
        <v>197</v>
      </c>
      <c r="G124" s="31">
        <v>0.72599999999999998</v>
      </c>
      <c r="H124" s="31" t="s">
        <v>198</v>
      </c>
      <c r="I124" s="31">
        <v>0.94799999999999995</v>
      </c>
      <c r="J124" s="31" t="s">
        <v>193</v>
      </c>
      <c r="K124" s="31">
        <v>2.802</v>
      </c>
      <c r="L124" t="s">
        <v>158</v>
      </c>
      <c r="N124" t="s">
        <v>128</v>
      </c>
      <c r="O124" s="31">
        <v>0.58299999999999996</v>
      </c>
      <c r="P124" s="31" t="s">
        <v>197</v>
      </c>
      <c r="Q124" s="31">
        <v>0.72599999999999998</v>
      </c>
      <c r="R124" s="31" t="s">
        <v>198</v>
      </c>
      <c r="S124" s="31">
        <v>0.94799999999999995</v>
      </c>
      <c r="T124" s="31" t="s">
        <v>193</v>
      </c>
      <c r="U124" s="31">
        <v>2.802</v>
      </c>
      <c r="V124" t="s">
        <v>158</v>
      </c>
      <c r="X124" t="s">
        <v>128</v>
      </c>
      <c r="Y124" s="31">
        <v>0.79300000000000004</v>
      </c>
      <c r="Z124" s="31" t="s">
        <v>187</v>
      </c>
      <c r="AA124" s="31">
        <v>0.95599999999999996</v>
      </c>
      <c r="AB124" s="31" t="s">
        <v>192</v>
      </c>
      <c r="AC124" s="31">
        <v>0</v>
      </c>
      <c r="AD124" s="33" t="s">
        <v>156</v>
      </c>
      <c r="AE124" s="31">
        <v>2.802</v>
      </c>
      <c r="AF124" t="s">
        <v>157</v>
      </c>
      <c r="AH124" t="s">
        <v>128</v>
      </c>
      <c r="AI124" s="31">
        <v>0.79300000000000004</v>
      </c>
      <c r="AJ124" s="31" t="s">
        <v>187</v>
      </c>
      <c r="AK124" s="31">
        <v>0.95599999999999996</v>
      </c>
      <c r="AL124" s="31" t="s">
        <v>192</v>
      </c>
      <c r="AM124" s="31">
        <v>0</v>
      </c>
      <c r="AN124" s="33" t="s">
        <v>156</v>
      </c>
      <c r="AO124" s="31">
        <v>2.802</v>
      </c>
      <c r="AP124" t="s">
        <v>157</v>
      </c>
    </row>
    <row r="125" spans="3:42">
      <c r="D125" t="s">
        <v>127</v>
      </c>
      <c r="E125" s="31">
        <v>0.58299999999999996</v>
      </c>
      <c r="F125" s="31" t="s">
        <v>197</v>
      </c>
      <c r="G125" s="31">
        <v>0.72599999999999998</v>
      </c>
      <c r="H125" s="31" t="s">
        <v>198</v>
      </c>
      <c r="I125" s="31">
        <v>0.94799999999999995</v>
      </c>
      <c r="J125" s="31" t="s">
        <v>193</v>
      </c>
      <c r="K125" s="31">
        <v>2.802</v>
      </c>
      <c r="L125" t="s">
        <v>158</v>
      </c>
      <c r="N125" t="s">
        <v>127</v>
      </c>
      <c r="O125" s="31">
        <v>0.58299999999999996</v>
      </c>
      <c r="P125" s="31" t="s">
        <v>197</v>
      </c>
      <c r="Q125" s="31">
        <v>0.72599999999999998</v>
      </c>
      <c r="R125" s="31" t="s">
        <v>198</v>
      </c>
      <c r="S125" s="31">
        <v>0.94799999999999995</v>
      </c>
      <c r="T125" s="31" t="s">
        <v>193</v>
      </c>
      <c r="U125" s="31">
        <v>2.802</v>
      </c>
      <c r="V125" t="s">
        <v>158</v>
      </c>
      <c r="X125" t="s">
        <v>127</v>
      </c>
      <c r="Y125" s="31">
        <v>0.58299999999999996</v>
      </c>
      <c r="Z125" s="31" t="s">
        <v>197</v>
      </c>
      <c r="AA125" s="31">
        <v>0.72599999999999998</v>
      </c>
      <c r="AB125" s="31" t="s">
        <v>198</v>
      </c>
      <c r="AC125" s="31">
        <v>0.94799999999999995</v>
      </c>
      <c r="AD125" s="31" t="s">
        <v>193</v>
      </c>
      <c r="AE125" s="31">
        <v>2.802</v>
      </c>
      <c r="AF125" t="s">
        <v>158</v>
      </c>
      <c r="AH125" t="s">
        <v>127</v>
      </c>
      <c r="AI125" s="31">
        <v>0.79300000000000004</v>
      </c>
      <c r="AJ125" s="31" t="s">
        <v>187</v>
      </c>
      <c r="AK125" s="31">
        <v>0.95599999999999996</v>
      </c>
      <c r="AL125" s="31" t="s">
        <v>192</v>
      </c>
      <c r="AM125" s="31">
        <v>0</v>
      </c>
      <c r="AN125" s="33" t="s">
        <v>156</v>
      </c>
      <c r="AO125" s="31">
        <v>2.802</v>
      </c>
      <c r="AP125" t="s">
        <v>157</v>
      </c>
    </row>
    <row r="126" spans="3:42">
      <c r="D126" t="s">
        <v>133</v>
      </c>
      <c r="E126" s="31">
        <v>0.58299999999999996</v>
      </c>
      <c r="F126" s="31" t="s">
        <v>197</v>
      </c>
      <c r="G126" s="31">
        <v>0.72599999999999998</v>
      </c>
      <c r="H126" s="31" t="s">
        <v>198</v>
      </c>
      <c r="I126" s="31">
        <v>0.94799999999999995</v>
      </c>
      <c r="J126" s="31" t="s">
        <v>193</v>
      </c>
      <c r="K126" s="31">
        <v>2.802</v>
      </c>
      <c r="L126" t="s">
        <v>158</v>
      </c>
      <c r="N126" t="s">
        <v>133</v>
      </c>
      <c r="O126" s="31">
        <v>0.58299999999999996</v>
      </c>
      <c r="P126" s="31" t="s">
        <v>197</v>
      </c>
      <c r="Q126" s="31">
        <v>0.72599999999999998</v>
      </c>
      <c r="R126" s="31" t="s">
        <v>198</v>
      </c>
      <c r="S126" s="31">
        <v>0.94799999999999995</v>
      </c>
      <c r="T126" s="31" t="s">
        <v>193</v>
      </c>
      <c r="U126" s="31">
        <v>2.802</v>
      </c>
      <c r="V126" t="s">
        <v>158</v>
      </c>
      <c r="X126" t="s">
        <v>133</v>
      </c>
      <c r="Y126" s="31">
        <v>0.58299999999999996</v>
      </c>
      <c r="Z126" s="31" t="s">
        <v>197</v>
      </c>
      <c r="AA126" s="31">
        <v>0.72599999999999998</v>
      </c>
      <c r="AB126" s="31" t="s">
        <v>198</v>
      </c>
      <c r="AC126" s="31">
        <v>0.94799999999999995</v>
      </c>
      <c r="AD126" s="31" t="s">
        <v>193</v>
      </c>
      <c r="AE126" s="31">
        <v>2.802</v>
      </c>
      <c r="AF126" t="s">
        <v>158</v>
      </c>
      <c r="AH126" t="s">
        <v>133</v>
      </c>
      <c r="AI126" s="31">
        <v>0.58299999999999996</v>
      </c>
      <c r="AJ126" s="31" t="s">
        <v>197</v>
      </c>
      <c r="AK126" s="31">
        <v>0.72599999999999998</v>
      </c>
      <c r="AL126" s="31" t="s">
        <v>198</v>
      </c>
      <c r="AM126" s="31">
        <v>0.94799999999999995</v>
      </c>
      <c r="AN126" s="31" t="s">
        <v>193</v>
      </c>
      <c r="AO126" s="31">
        <v>2.802</v>
      </c>
      <c r="AP126" t="s">
        <v>158</v>
      </c>
    </row>
    <row r="127" spans="3:42">
      <c r="D127" t="s">
        <v>138</v>
      </c>
      <c r="E127" s="31">
        <v>0.58299999999999996</v>
      </c>
      <c r="F127" s="31" t="s">
        <v>197</v>
      </c>
      <c r="G127" s="31">
        <v>0.72599999999999998</v>
      </c>
      <c r="H127" s="31" t="s">
        <v>198</v>
      </c>
      <c r="I127" s="31">
        <v>0.94799999999999995</v>
      </c>
      <c r="J127" s="31" t="s">
        <v>193</v>
      </c>
      <c r="K127" s="31">
        <v>2.802</v>
      </c>
      <c r="L127" t="s">
        <v>158</v>
      </c>
      <c r="N127" t="s">
        <v>138</v>
      </c>
      <c r="O127" s="31">
        <v>0.58299999999999996</v>
      </c>
      <c r="P127" s="31" t="s">
        <v>197</v>
      </c>
      <c r="Q127" s="31">
        <v>0.72599999999999998</v>
      </c>
      <c r="R127" s="31" t="s">
        <v>198</v>
      </c>
      <c r="S127" s="31">
        <v>0.94799999999999995</v>
      </c>
      <c r="T127" s="31" t="s">
        <v>193</v>
      </c>
      <c r="U127" s="31">
        <v>2.802</v>
      </c>
      <c r="V127" t="s">
        <v>158</v>
      </c>
      <c r="X127" t="s">
        <v>138</v>
      </c>
      <c r="Y127" s="31">
        <v>0.58299999999999996</v>
      </c>
      <c r="Z127" s="31" t="s">
        <v>197</v>
      </c>
      <c r="AA127" s="31">
        <v>0.72599999999999998</v>
      </c>
      <c r="AB127" s="31" t="s">
        <v>198</v>
      </c>
      <c r="AC127" s="31">
        <v>0.94799999999999995</v>
      </c>
      <c r="AD127" s="31" t="s">
        <v>193</v>
      </c>
      <c r="AE127" s="31">
        <v>2.802</v>
      </c>
      <c r="AF127" t="s">
        <v>158</v>
      </c>
      <c r="AH127" t="s">
        <v>138</v>
      </c>
      <c r="AI127" s="31">
        <v>0.58299999999999996</v>
      </c>
      <c r="AJ127" s="31" t="s">
        <v>197</v>
      </c>
      <c r="AK127" s="31">
        <v>0.72599999999999998</v>
      </c>
      <c r="AL127" s="31" t="s">
        <v>198</v>
      </c>
      <c r="AM127" s="31">
        <v>0.94799999999999995</v>
      </c>
      <c r="AN127" s="31" t="s">
        <v>193</v>
      </c>
      <c r="AO127" s="31">
        <v>2.802</v>
      </c>
      <c r="AP127" t="s">
        <v>158</v>
      </c>
    </row>
    <row r="128" spans="3:42">
      <c r="D128" t="s">
        <v>140</v>
      </c>
      <c r="E128" s="31">
        <v>0.58299999999999996</v>
      </c>
      <c r="F128" s="31" t="s">
        <v>197</v>
      </c>
      <c r="G128" s="31">
        <v>0.72599999999999998</v>
      </c>
      <c r="H128" s="31" t="s">
        <v>198</v>
      </c>
      <c r="I128" s="31">
        <v>0.94799999999999995</v>
      </c>
      <c r="J128" s="31" t="s">
        <v>193</v>
      </c>
      <c r="K128" s="31">
        <v>2.802</v>
      </c>
      <c r="L128" t="s">
        <v>158</v>
      </c>
      <c r="N128" t="s">
        <v>140</v>
      </c>
      <c r="O128" s="31">
        <v>0.58299999999999996</v>
      </c>
      <c r="P128" s="31" t="s">
        <v>197</v>
      </c>
      <c r="Q128" s="31">
        <v>0.72599999999999998</v>
      </c>
      <c r="R128" s="31" t="s">
        <v>198</v>
      </c>
      <c r="S128" s="31">
        <v>0.94799999999999995</v>
      </c>
      <c r="T128" s="31" t="s">
        <v>193</v>
      </c>
      <c r="U128" s="31">
        <v>2.802</v>
      </c>
      <c r="V128" t="s">
        <v>158</v>
      </c>
      <c r="X128" t="s">
        <v>140</v>
      </c>
      <c r="Y128" s="31">
        <v>0.58299999999999996</v>
      </c>
      <c r="Z128" s="31" t="s">
        <v>197</v>
      </c>
      <c r="AA128" s="31">
        <v>0.72599999999999998</v>
      </c>
      <c r="AB128" s="31" t="s">
        <v>198</v>
      </c>
      <c r="AC128" s="31">
        <v>0.94799999999999995</v>
      </c>
      <c r="AD128" s="31" t="s">
        <v>193</v>
      </c>
      <c r="AE128" s="31">
        <v>2.802</v>
      </c>
      <c r="AF128" t="s">
        <v>158</v>
      </c>
      <c r="AH128" t="s">
        <v>140</v>
      </c>
      <c r="AI128" s="31">
        <v>0.58299999999999996</v>
      </c>
      <c r="AJ128" s="31" t="s">
        <v>197</v>
      </c>
      <c r="AK128" s="31">
        <v>0.72599999999999998</v>
      </c>
      <c r="AL128" s="31" t="s">
        <v>198</v>
      </c>
      <c r="AM128" s="31">
        <v>0.94799999999999995</v>
      </c>
      <c r="AN128" s="31" t="s">
        <v>193</v>
      </c>
      <c r="AO128" s="31">
        <v>2.802</v>
      </c>
      <c r="AP128" t="s">
        <v>158</v>
      </c>
    </row>
    <row r="129" spans="3:42">
      <c r="D129" t="s">
        <v>142</v>
      </c>
      <c r="E129" s="31">
        <v>0.79300000000000004</v>
      </c>
      <c r="F129" s="31" t="s">
        <v>187</v>
      </c>
      <c r="G129" s="31">
        <v>0.95599999999999996</v>
      </c>
      <c r="H129" s="31" t="s">
        <v>192</v>
      </c>
      <c r="I129" s="31">
        <v>0</v>
      </c>
      <c r="J129" s="33" t="s">
        <v>156</v>
      </c>
      <c r="K129" s="31">
        <v>2.802</v>
      </c>
      <c r="L129" t="s">
        <v>157</v>
      </c>
      <c r="N129" t="s">
        <v>142</v>
      </c>
      <c r="O129" s="31">
        <v>0.58299999999999996</v>
      </c>
      <c r="P129" s="31" t="s">
        <v>197</v>
      </c>
      <c r="Q129" s="31">
        <v>0.72599999999999998</v>
      </c>
      <c r="R129" s="31" t="s">
        <v>198</v>
      </c>
      <c r="S129" s="31">
        <v>0.94799999999999995</v>
      </c>
      <c r="T129" s="31" t="s">
        <v>193</v>
      </c>
      <c r="U129" s="31">
        <v>2.802</v>
      </c>
      <c r="V129" t="s">
        <v>158</v>
      </c>
      <c r="X129" t="s">
        <v>142</v>
      </c>
      <c r="Y129" s="31">
        <v>0.58299999999999996</v>
      </c>
      <c r="Z129" s="31" t="s">
        <v>197</v>
      </c>
      <c r="AA129" s="31">
        <v>0.72599999999999998</v>
      </c>
      <c r="AB129" s="31" t="s">
        <v>198</v>
      </c>
      <c r="AC129" s="31">
        <v>0.94799999999999995</v>
      </c>
      <c r="AD129" s="31" t="s">
        <v>193</v>
      </c>
      <c r="AE129" s="31">
        <v>2.802</v>
      </c>
      <c r="AF129" t="s">
        <v>158</v>
      </c>
      <c r="AH129" t="s">
        <v>142</v>
      </c>
      <c r="AI129" s="31">
        <v>0.58299999999999996</v>
      </c>
      <c r="AJ129" s="31" t="s">
        <v>197</v>
      </c>
      <c r="AK129" s="31">
        <v>0.72599999999999998</v>
      </c>
      <c r="AL129" s="31" t="s">
        <v>198</v>
      </c>
      <c r="AM129" s="31">
        <v>0.94799999999999995</v>
      </c>
      <c r="AN129" s="31" t="s">
        <v>193</v>
      </c>
      <c r="AO129" s="31">
        <v>2.802</v>
      </c>
      <c r="AP129" t="s">
        <v>158</v>
      </c>
    </row>
    <row r="130" spans="3:42">
      <c r="D130" t="s">
        <v>144</v>
      </c>
      <c r="E130" s="31">
        <v>0.79300000000000004</v>
      </c>
      <c r="F130" s="31" t="s">
        <v>187</v>
      </c>
      <c r="G130" s="31">
        <v>0.95599999999999996</v>
      </c>
      <c r="H130" s="31" t="s">
        <v>192</v>
      </c>
      <c r="I130" s="31">
        <v>0</v>
      </c>
      <c r="J130" s="33" t="s">
        <v>156</v>
      </c>
      <c r="K130" s="31">
        <v>2.802</v>
      </c>
      <c r="L130" t="s">
        <v>157</v>
      </c>
      <c r="N130" t="s">
        <v>144</v>
      </c>
      <c r="O130" s="31">
        <v>0.79300000000000004</v>
      </c>
      <c r="P130" s="31" t="s">
        <v>187</v>
      </c>
      <c r="Q130" s="31">
        <v>0.95599999999999996</v>
      </c>
      <c r="R130" s="31" t="s">
        <v>192</v>
      </c>
      <c r="S130" s="31">
        <v>0</v>
      </c>
      <c r="T130" s="33" t="s">
        <v>156</v>
      </c>
      <c r="U130" s="31">
        <v>2.802</v>
      </c>
      <c r="V130" t="s">
        <v>157</v>
      </c>
      <c r="X130" t="s">
        <v>144</v>
      </c>
      <c r="Y130" s="31">
        <v>0.58299999999999996</v>
      </c>
      <c r="Z130" s="31" t="s">
        <v>197</v>
      </c>
      <c r="AA130" s="31">
        <v>0.72599999999999998</v>
      </c>
      <c r="AB130" s="31" t="s">
        <v>198</v>
      </c>
      <c r="AC130" s="31">
        <v>0.94799999999999995</v>
      </c>
      <c r="AD130" s="31" t="s">
        <v>193</v>
      </c>
      <c r="AE130" s="31">
        <v>2.802</v>
      </c>
      <c r="AF130" t="s">
        <v>158</v>
      </c>
      <c r="AH130" t="s">
        <v>144</v>
      </c>
      <c r="AI130" s="31">
        <v>0.58299999999999996</v>
      </c>
      <c r="AJ130" s="31" t="s">
        <v>197</v>
      </c>
      <c r="AK130" s="31">
        <v>0.72599999999999998</v>
      </c>
      <c r="AL130" s="31" t="s">
        <v>198</v>
      </c>
      <c r="AM130" s="31">
        <v>0.94799999999999995</v>
      </c>
      <c r="AN130" s="31" t="s">
        <v>193</v>
      </c>
      <c r="AO130" s="31">
        <v>2.802</v>
      </c>
      <c r="AP130" t="s">
        <v>158</v>
      </c>
    </row>
    <row r="131" spans="3:42">
      <c r="D131" t="s">
        <v>15</v>
      </c>
      <c r="E131" s="31">
        <v>0.79300000000000004</v>
      </c>
      <c r="F131" s="31" t="s">
        <v>187</v>
      </c>
      <c r="G131" s="31">
        <v>0.95599999999999996</v>
      </c>
      <c r="H131" s="31" t="s">
        <v>192</v>
      </c>
      <c r="I131" s="31">
        <v>0</v>
      </c>
      <c r="J131" s="33" t="s">
        <v>156</v>
      </c>
      <c r="K131" s="31">
        <v>2.802</v>
      </c>
      <c r="L131" t="s">
        <v>157</v>
      </c>
      <c r="N131" t="s">
        <v>15</v>
      </c>
      <c r="O131" s="31">
        <v>0.79300000000000004</v>
      </c>
      <c r="P131" s="31" t="s">
        <v>187</v>
      </c>
      <c r="Q131" s="31">
        <v>0.95599999999999996</v>
      </c>
      <c r="R131" s="31" t="s">
        <v>192</v>
      </c>
      <c r="S131" s="31">
        <v>0</v>
      </c>
      <c r="T131" s="33" t="s">
        <v>156</v>
      </c>
      <c r="U131" s="31">
        <v>2.802</v>
      </c>
      <c r="V131" t="s">
        <v>157</v>
      </c>
      <c r="X131" t="s">
        <v>15</v>
      </c>
      <c r="Y131" s="31">
        <v>0.79300000000000004</v>
      </c>
      <c r="Z131" s="31" t="s">
        <v>187</v>
      </c>
      <c r="AA131" s="31">
        <v>0.95599999999999996</v>
      </c>
      <c r="AB131" s="31" t="s">
        <v>192</v>
      </c>
      <c r="AC131" s="31">
        <v>0</v>
      </c>
      <c r="AD131" s="33" t="s">
        <v>156</v>
      </c>
      <c r="AE131" s="31">
        <v>2.802</v>
      </c>
      <c r="AF131" t="s">
        <v>157</v>
      </c>
      <c r="AH131" t="s">
        <v>15</v>
      </c>
      <c r="AI131" s="31">
        <v>0.58299999999999996</v>
      </c>
      <c r="AJ131" s="31" t="s">
        <v>197</v>
      </c>
      <c r="AK131" s="31">
        <v>0.72599999999999998</v>
      </c>
      <c r="AL131" s="31" t="s">
        <v>198</v>
      </c>
      <c r="AM131" s="31">
        <v>0.94799999999999995</v>
      </c>
      <c r="AN131" s="31" t="s">
        <v>193</v>
      </c>
      <c r="AO131" s="31">
        <v>2.802</v>
      </c>
      <c r="AP131" t="s">
        <v>158</v>
      </c>
    </row>
    <row r="132" spans="3:42">
      <c r="D132" t="s">
        <v>146</v>
      </c>
      <c r="E132" s="31">
        <v>0.79300000000000004</v>
      </c>
      <c r="F132" s="31" t="s">
        <v>187</v>
      </c>
      <c r="G132" s="31">
        <v>0.95599999999999996</v>
      </c>
      <c r="H132" s="31" t="s">
        <v>192</v>
      </c>
      <c r="I132" s="31">
        <v>0</v>
      </c>
      <c r="J132" s="33" t="s">
        <v>156</v>
      </c>
      <c r="K132" s="31">
        <v>2.802</v>
      </c>
      <c r="L132" t="s">
        <v>157</v>
      </c>
      <c r="N132" t="s">
        <v>146</v>
      </c>
      <c r="O132" s="31">
        <v>0.79300000000000004</v>
      </c>
      <c r="P132" s="31" t="s">
        <v>187</v>
      </c>
      <c r="Q132" s="31">
        <v>0.95599999999999996</v>
      </c>
      <c r="R132" s="31" t="s">
        <v>192</v>
      </c>
      <c r="S132" s="31">
        <v>0</v>
      </c>
      <c r="T132" s="33" t="s">
        <v>156</v>
      </c>
      <c r="U132" s="31">
        <v>2.802</v>
      </c>
      <c r="V132" t="s">
        <v>157</v>
      </c>
      <c r="X132" t="s">
        <v>146</v>
      </c>
      <c r="Y132" s="31">
        <v>0.79300000000000004</v>
      </c>
      <c r="Z132" s="31" t="s">
        <v>187</v>
      </c>
      <c r="AA132" s="31">
        <v>0.95599999999999996</v>
      </c>
      <c r="AB132" s="31" t="s">
        <v>192</v>
      </c>
      <c r="AC132" s="31">
        <v>0</v>
      </c>
      <c r="AD132" s="33" t="s">
        <v>156</v>
      </c>
      <c r="AE132" s="31">
        <v>2.802</v>
      </c>
      <c r="AF132" t="s">
        <v>157</v>
      </c>
      <c r="AH132" t="s">
        <v>146</v>
      </c>
      <c r="AI132" s="31">
        <v>0.79300000000000004</v>
      </c>
      <c r="AJ132" s="31" t="s">
        <v>187</v>
      </c>
      <c r="AK132" s="31">
        <v>0.95599999999999996</v>
      </c>
      <c r="AL132" s="31" t="s">
        <v>192</v>
      </c>
      <c r="AM132" s="31">
        <v>0</v>
      </c>
      <c r="AN132" s="33" t="s">
        <v>156</v>
      </c>
      <c r="AO132" s="31">
        <v>2.802</v>
      </c>
      <c r="AP132" t="s">
        <v>157</v>
      </c>
    </row>
    <row r="133" spans="3:42">
      <c r="D133" t="s">
        <v>147</v>
      </c>
      <c r="E133" s="31">
        <v>0.79300000000000004</v>
      </c>
      <c r="F133" s="31" t="s">
        <v>187</v>
      </c>
      <c r="G133" s="31">
        <v>0.95599999999999996</v>
      </c>
      <c r="H133" s="31" t="s">
        <v>192</v>
      </c>
      <c r="I133" s="31">
        <v>0</v>
      </c>
      <c r="J133" s="33" t="s">
        <v>156</v>
      </c>
      <c r="K133" s="31">
        <v>2.802</v>
      </c>
      <c r="L133" t="s">
        <v>157</v>
      </c>
      <c r="N133" t="s">
        <v>147</v>
      </c>
      <c r="O133" s="31">
        <v>0.79300000000000004</v>
      </c>
      <c r="P133" s="31" t="s">
        <v>187</v>
      </c>
      <c r="Q133" s="31">
        <v>0.95599999999999996</v>
      </c>
      <c r="R133" s="31" t="s">
        <v>192</v>
      </c>
      <c r="S133" s="31">
        <v>0</v>
      </c>
      <c r="T133" s="33" t="s">
        <v>156</v>
      </c>
      <c r="U133" s="31">
        <v>2.802</v>
      </c>
      <c r="V133" t="s">
        <v>157</v>
      </c>
      <c r="X133" t="s">
        <v>147</v>
      </c>
      <c r="Y133" s="31">
        <v>0.79300000000000004</v>
      </c>
      <c r="Z133" s="31" t="s">
        <v>187</v>
      </c>
      <c r="AA133" s="31">
        <v>0.95599999999999996</v>
      </c>
      <c r="AB133" s="31" t="s">
        <v>192</v>
      </c>
      <c r="AC133" s="31">
        <v>0</v>
      </c>
      <c r="AD133" s="33" t="s">
        <v>156</v>
      </c>
      <c r="AE133" s="31">
        <v>2.802</v>
      </c>
      <c r="AF133" t="s">
        <v>157</v>
      </c>
      <c r="AH133" t="s">
        <v>147</v>
      </c>
      <c r="AI133" s="31">
        <v>0.79300000000000004</v>
      </c>
      <c r="AJ133" s="31" t="s">
        <v>187</v>
      </c>
      <c r="AK133" s="31">
        <v>0.95599999999999996</v>
      </c>
      <c r="AL133" s="31" t="s">
        <v>192</v>
      </c>
      <c r="AM133" s="31">
        <v>0</v>
      </c>
      <c r="AN133" s="33" t="s">
        <v>156</v>
      </c>
      <c r="AO133" s="31">
        <v>2.802</v>
      </c>
      <c r="AP133" t="s">
        <v>157</v>
      </c>
    </row>
    <row r="137" spans="3:42">
      <c r="C137" t="s">
        <v>226</v>
      </c>
    </row>
    <row r="138" spans="3:42" ht="155.1">
      <c r="C138" s="27" t="s">
        <v>227</v>
      </c>
    </row>
    <row r="141" spans="3:42">
      <c r="C141" s="88" t="s">
        <v>216</v>
      </c>
    </row>
    <row r="142" spans="3:42">
      <c r="C142" s="89" t="s">
        <v>217</v>
      </c>
    </row>
    <row r="144" spans="3:42">
      <c r="C144" t="s">
        <v>182</v>
      </c>
      <c r="D144" s="98" t="s">
        <v>183</v>
      </c>
      <c r="E144" s="98"/>
      <c r="F144" s="98"/>
      <c r="G144" s="98"/>
      <c r="H144" s="98"/>
      <c r="I144" s="98"/>
      <c r="J144" s="98"/>
      <c r="K144" s="98"/>
      <c r="L144" s="98"/>
      <c r="N144" s="98" t="s">
        <v>184</v>
      </c>
      <c r="O144" s="98"/>
      <c r="P144" s="98"/>
      <c r="Q144" s="98"/>
      <c r="R144" s="98"/>
      <c r="S144" s="98"/>
      <c r="T144" s="98"/>
      <c r="U144" s="98"/>
      <c r="V144" s="98"/>
      <c r="X144" s="98" t="s">
        <v>185</v>
      </c>
      <c r="Y144" s="98"/>
      <c r="Z144" s="98"/>
      <c r="AA144" s="98"/>
      <c r="AB144" s="98"/>
      <c r="AC144" s="98"/>
      <c r="AD144" s="98"/>
      <c r="AE144" s="98"/>
      <c r="AF144" s="98"/>
      <c r="AH144" s="98" t="s">
        <v>186</v>
      </c>
      <c r="AI144" s="98"/>
      <c r="AJ144" s="98"/>
      <c r="AK144" s="98"/>
      <c r="AL144" s="98"/>
      <c r="AM144" s="98"/>
      <c r="AN144" s="98"/>
      <c r="AO144" s="98"/>
      <c r="AP144" s="98"/>
    </row>
    <row r="145" spans="4:42">
      <c r="E145" s="98"/>
      <c r="F145" s="98"/>
      <c r="G145" s="98"/>
      <c r="H145" s="92"/>
    </row>
    <row r="146" spans="4:42">
      <c r="E146" t="s">
        <v>136</v>
      </c>
      <c r="G146" t="s">
        <v>139</v>
      </c>
      <c r="I146" t="s">
        <v>141</v>
      </c>
      <c r="K146" t="s">
        <v>143</v>
      </c>
      <c r="L146" t="s">
        <v>145</v>
      </c>
      <c r="O146" t="s">
        <v>136</v>
      </c>
      <c r="Q146" t="s">
        <v>139</v>
      </c>
      <c r="S146" t="s">
        <v>141</v>
      </c>
      <c r="U146" t="s">
        <v>143</v>
      </c>
      <c r="V146" t="s">
        <v>145</v>
      </c>
      <c r="Y146" t="s">
        <v>136</v>
      </c>
      <c r="AA146" t="s">
        <v>139</v>
      </c>
      <c r="AC146" t="s">
        <v>141</v>
      </c>
      <c r="AE146" t="s">
        <v>143</v>
      </c>
      <c r="AF146" t="s">
        <v>145</v>
      </c>
      <c r="AI146" t="s">
        <v>136</v>
      </c>
      <c r="AK146" t="s">
        <v>139</v>
      </c>
      <c r="AM146" t="s">
        <v>141</v>
      </c>
      <c r="AO146" t="s">
        <v>143</v>
      </c>
      <c r="AP146" t="s">
        <v>145</v>
      </c>
    </row>
    <row r="147" spans="4:42">
      <c r="D147" t="s">
        <v>121</v>
      </c>
      <c r="E147" s="31">
        <v>0.79300000000000004</v>
      </c>
      <c r="F147" s="31" t="s">
        <v>187</v>
      </c>
      <c r="G147" s="31">
        <v>0.95599999999999996</v>
      </c>
      <c r="H147" s="31" t="s">
        <v>192</v>
      </c>
      <c r="I147" s="31">
        <v>0</v>
      </c>
      <c r="J147" s="33" t="s">
        <v>156</v>
      </c>
      <c r="K147" s="31">
        <v>2.802</v>
      </c>
      <c r="L147" t="s">
        <v>157</v>
      </c>
      <c r="N147" t="s">
        <v>121</v>
      </c>
      <c r="O147" s="31">
        <v>0.79300000000000004</v>
      </c>
      <c r="P147" s="31" t="s">
        <v>187</v>
      </c>
      <c r="Q147" s="31">
        <v>0.95599999999999996</v>
      </c>
      <c r="R147" s="31" t="s">
        <v>192</v>
      </c>
      <c r="S147" s="31">
        <v>0</v>
      </c>
      <c r="T147" s="33" t="s">
        <v>156</v>
      </c>
      <c r="U147" s="31">
        <v>2.802</v>
      </c>
      <c r="V147" t="s">
        <v>157</v>
      </c>
      <c r="X147" t="s">
        <v>121</v>
      </c>
      <c r="Y147" s="31">
        <v>0.79300000000000004</v>
      </c>
      <c r="Z147" s="31" t="s">
        <v>187</v>
      </c>
      <c r="AA147" s="31">
        <v>0.95599999999999996</v>
      </c>
      <c r="AB147" s="31" t="s">
        <v>192</v>
      </c>
      <c r="AC147" s="31">
        <v>0</v>
      </c>
      <c r="AD147" s="33" t="s">
        <v>156</v>
      </c>
      <c r="AE147" s="31">
        <v>2.802</v>
      </c>
      <c r="AF147" t="s">
        <v>157</v>
      </c>
      <c r="AH147" t="s">
        <v>121</v>
      </c>
      <c r="AI147" s="31">
        <v>0.79300000000000004</v>
      </c>
      <c r="AJ147" s="31" t="s">
        <v>187</v>
      </c>
      <c r="AK147" s="31">
        <v>0.95599999999999996</v>
      </c>
      <c r="AL147" s="31" t="s">
        <v>192</v>
      </c>
      <c r="AM147" s="31">
        <v>0</v>
      </c>
      <c r="AN147" s="33" t="s">
        <v>156</v>
      </c>
      <c r="AO147" s="31">
        <v>2.802</v>
      </c>
      <c r="AP147" t="s">
        <v>157</v>
      </c>
    </row>
    <row r="148" spans="4:42">
      <c r="D148" t="s">
        <v>125</v>
      </c>
      <c r="E148" s="31">
        <v>0.58299999999999996</v>
      </c>
      <c r="F148" s="31" t="s">
        <v>197</v>
      </c>
      <c r="G148" s="31">
        <v>0.72599999999999998</v>
      </c>
      <c r="H148" s="31" t="s">
        <v>199</v>
      </c>
      <c r="I148" s="31">
        <v>1.768</v>
      </c>
      <c r="J148" s="31" t="s">
        <v>200</v>
      </c>
      <c r="K148" s="31">
        <v>2.802</v>
      </c>
      <c r="L148" t="s">
        <v>158</v>
      </c>
      <c r="N148" t="s">
        <v>125</v>
      </c>
      <c r="O148" s="31">
        <v>0.79300000000000004</v>
      </c>
      <c r="P148" s="31" t="s">
        <v>187</v>
      </c>
      <c r="Q148" s="31">
        <v>0.95599999999999996</v>
      </c>
      <c r="R148" s="31" t="s">
        <v>192</v>
      </c>
      <c r="S148" s="31">
        <v>0</v>
      </c>
      <c r="T148" s="33" t="s">
        <v>156</v>
      </c>
      <c r="U148" s="31">
        <v>2.802</v>
      </c>
      <c r="V148" t="s">
        <v>157</v>
      </c>
      <c r="X148" t="s">
        <v>125</v>
      </c>
      <c r="Y148" s="31">
        <v>0.79300000000000004</v>
      </c>
      <c r="Z148" s="31" t="s">
        <v>187</v>
      </c>
      <c r="AA148" s="31">
        <v>0.95599999999999996</v>
      </c>
      <c r="AB148" s="31" t="s">
        <v>192</v>
      </c>
      <c r="AC148" s="31">
        <v>0</v>
      </c>
      <c r="AD148" s="33" t="s">
        <v>156</v>
      </c>
      <c r="AE148" s="31">
        <v>2.802</v>
      </c>
      <c r="AF148" t="s">
        <v>157</v>
      </c>
      <c r="AH148" t="s">
        <v>125</v>
      </c>
      <c r="AI148" s="31">
        <v>0.79300000000000004</v>
      </c>
      <c r="AJ148" s="31" t="s">
        <v>187</v>
      </c>
      <c r="AK148" s="31">
        <v>0.95599999999999996</v>
      </c>
      <c r="AL148" s="31" t="s">
        <v>192</v>
      </c>
      <c r="AM148" s="31">
        <v>0</v>
      </c>
      <c r="AN148" s="33" t="s">
        <v>156</v>
      </c>
      <c r="AO148" s="31">
        <v>2.802</v>
      </c>
      <c r="AP148" t="s">
        <v>157</v>
      </c>
    </row>
    <row r="149" spans="4:42">
      <c r="D149" t="s">
        <v>128</v>
      </c>
      <c r="E149" s="31">
        <v>0.58299999999999996</v>
      </c>
      <c r="F149" s="31" t="s">
        <v>197</v>
      </c>
      <c r="G149" s="31">
        <v>0.72599999999999998</v>
      </c>
      <c r="H149" s="31" t="s">
        <v>199</v>
      </c>
      <c r="I149" s="31">
        <v>1.768</v>
      </c>
      <c r="J149" s="31" t="s">
        <v>200</v>
      </c>
      <c r="K149" s="31">
        <v>2.802</v>
      </c>
      <c r="L149" t="s">
        <v>158</v>
      </c>
      <c r="N149" t="s">
        <v>128</v>
      </c>
      <c r="O149" s="31">
        <v>0.58299999999999996</v>
      </c>
      <c r="P149" s="31" t="s">
        <v>197</v>
      </c>
      <c r="Q149" s="31">
        <v>0.72599999999999998</v>
      </c>
      <c r="R149" s="31" t="s">
        <v>199</v>
      </c>
      <c r="S149" s="31">
        <v>1.768</v>
      </c>
      <c r="T149" s="31" t="s">
        <v>200</v>
      </c>
      <c r="U149" s="31">
        <v>2.802</v>
      </c>
      <c r="V149" t="s">
        <v>158</v>
      </c>
      <c r="X149" t="s">
        <v>128</v>
      </c>
      <c r="Y149" s="31">
        <v>0.79300000000000004</v>
      </c>
      <c r="Z149" s="31" t="s">
        <v>187</v>
      </c>
      <c r="AA149" s="31">
        <v>0.95599999999999996</v>
      </c>
      <c r="AB149" s="31" t="s">
        <v>192</v>
      </c>
      <c r="AC149" s="31">
        <v>0</v>
      </c>
      <c r="AD149" s="33" t="s">
        <v>156</v>
      </c>
      <c r="AE149" s="31">
        <v>2.802</v>
      </c>
      <c r="AF149" t="s">
        <v>157</v>
      </c>
      <c r="AH149" t="s">
        <v>128</v>
      </c>
      <c r="AI149" s="31">
        <v>0.79300000000000004</v>
      </c>
      <c r="AJ149" s="31" t="s">
        <v>187</v>
      </c>
      <c r="AK149" s="31">
        <v>0.95599999999999996</v>
      </c>
      <c r="AL149" s="31" t="s">
        <v>192</v>
      </c>
      <c r="AM149" s="31">
        <v>0</v>
      </c>
      <c r="AN149" s="33" t="s">
        <v>156</v>
      </c>
      <c r="AO149" s="31">
        <v>2.802</v>
      </c>
      <c r="AP149" t="s">
        <v>157</v>
      </c>
    </row>
    <row r="150" spans="4:42">
      <c r="D150" t="s">
        <v>127</v>
      </c>
      <c r="E150" s="31">
        <v>0.58299999999999996</v>
      </c>
      <c r="F150" s="31" t="s">
        <v>197</v>
      </c>
      <c r="G150" s="31">
        <v>0.72599999999999998</v>
      </c>
      <c r="H150" s="31" t="s">
        <v>199</v>
      </c>
      <c r="I150" s="31">
        <v>1.768</v>
      </c>
      <c r="J150" s="31" t="s">
        <v>200</v>
      </c>
      <c r="K150" s="31">
        <v>2.802</v>
      </c>
      <c r="L150" t="s">
        <v>158</v>
      </c>
      <c r="N150" t="s">
        <v>127</v>
      </c>
      <c r="O150" s="31">
        <v>0.58299999999999996</v>
      </c>
      <c r="P150" s="31" t="s">
        <v>197</v>
      </c>
      <c r="Q150" s="31">
        <v>0.72599999999999998</v>
      </c>
      <c r="R150" s="31" t="s">
        <v>199</v>
      </c>
      <c r="S150" s="31">
        <v>1.768</v>
      </c>
      <c r="T150" s="31" t="s">
        <v>200</v>
      </c>
      <c r="U150" s="31">
        <v>2.802</v>
      </c>
      <c r="V150" t="s">
        <v>158</v>
      </c>
      <c r="X150" t="s">
        <v>127</v>
      </c>
      <c r="Y150" s="31">
        <v>0.58299999999999996</v>
      </c>
      <c r="Z150" s="31" t="s">
        <v>197</v>
      </c>
      <c r="AA150" s="31">
        <v>0.72599999999999998</v>
      </c>
      <c r="AB150" s="31" t="s">
        <v>199</v>
      </c>
      <c r="AC150" s="31">
        <v>1.768</v>
      </c>
      <c r="AD150" s="31" t="s">
        <v>200</v>
      </c>
      <c r="AE150" s="31">
        <v>2.802</v>
      </c>
      <c r="AF150" t="s">
        <v>158</v>
      </c>
      <c r="AH150" t="s">
        <v>127</v>
      </c>
      <c r="AI150" s="31">
        <v>0.79300000000000004</v>
      </c>
      <c r="AJ150" s="31" t="s">
        <v>187</v>
      </c>
      <c r="AK150" s="31">
        <v>0.95599999999999996</v>
      </c>
      <c r="AL150" s="31" t="s">
        <v>192</v>
      </c>
      <c r="AM150" s="31">
        <v>0</v>
      </c>
      <c r="AN150" s="33" t="s">
        <v>156</v>
      </c>
      <c r="AO150" s="31">
        <v>2.802</v>
      </c>
      <c r="AP150" t="s">
        <v>157</v>
      </c>
    </row>
    <row r="151" spans="4:42">
      <c r="D151" t="s">
        <v>133</v>
      </c>
      <c r="E151" s="31">
        <v>0.58299999999999996</v>
      </c>
      <c r="F151" s="31" t="s">
        <v>197</v>
      </c>
      <c r="G151" s="31">
        <v>0.72599999999999998</v>
      </c>
      <c r="H151" s="31" t="s">
        <v>199</v>
      </c>
      <c r="I151" s="31">
        <v>1.768</v>
      </c>
      <c r="J151" s="31" t="s">
        <v>200</v>
      </c>
      <c r="K151" s="31">
        <v>2.802</v>
      </c>
      <c r="L151" t="s">
        <v>158</v>
      </c>
      <c r="N151" t="s">
        <v>133</v>
      </c>
      <c r="O151" s="31">
        <v>0.58299999999999996</v>
      </c>
      <c r="P151" s="31" t="s">
        <v>197</v>
      </c>
      <c r="Q151" s="31">
        <v>0.72599999999999998</v>
      </c>
      <c r="R151" s="31" t="s">
        <v>199</v>
      </c>
      <c r="S151" s="31">
        <v>1.768</v>
      </c>
      <c r="T151" s="31" t="s">
        <v>200</v>
      </c>
      <c r="U151" s="31">
        <v>2.802</v>
      </c>
      <c r="V151" t="s">
        <v>158</v>
      </c>
      <c r="X151" t="s">
        <v>133</v>
      </c>
      <c r="Y151" s="31">
        <v>0.58299999999999996</v>
      </c>
      <c r="Z151" s="31" t="s">
        <v>197</v>
      </c>
      <c r="AA151" s="31">
        <v>0.72599999999999998</v>
      </c>
      <c r="AB151" s="31" t="s">
        <v>199</v>
      </c>
      <c r="AC151" s="31">
        <v>1.768</v>
      </c>
      <c r="AD151" s="31" t="s">
        <v>200</v>
      </c>
      <c r="AE151" s="31">
        <v>2.802</v>
      </c>
      <c r="AF151" t="s">
        <v>158</v>
      </c>
      <c r="AH151" t="s">
        <v>133</v>
      </c>
      <c r="AI151" s="31">
        <v>0.58299999999999996</v>
      </c>
      <c r="AJ151" s="31" t="s">
        <v>197</v>
      </c>
      <c r="AK151" s="31">
        <v>0.72599999999999998</v>
      </c>
      <c r="AL151" s="31" t="s">
        <v>199</v>
      </c>
      <c r="AM151" s="31">
        <v>1.768</v>
      </c>
      <c r="AN151" s="31" t="s">
        <v>200</v>
      </c>
      <c r="AO151" s="31">
        <v>2.802</v>
      </c>
      <c r="AP151" t="s">
        <v>158</v>
      </c>
    </row>
    <row r="152" spans="4:42">
      <c r="D152" t="s">
        <v>138</v>
      </c>
      <c r="E152" s="31">
        <v>0.58299999999999996</v>
      </c>
      <c r="F152" s="31" t="s">
        <v>197</v>
      </c>
      <c r="G152" s="31">
        <v>0.72599999999999998</v>
      </c>
      <c r="H152" s="31" t="s">
        <v>199</v>
      </c>
      <c r="I152" s="31">
        <v>1.768</v>
      </c>
      <c r="J152" s="31" t="s">
        <v>200</v>
      </c>
      <c r="K152" s="31">
        <v>2.802</v>
      </c>
      <c r="L152" t="s">
        <v>158</v>
      </c>
      <c r="N152" t="s">
        <v>138</v>
      </c>
      <c r="O152" s="31">
        <v>0.58299999999999996</v>
      </c>
      <c r="P152" s="31" t="s">
        <v>197</v>
      </c>
      <c r="Q152" s="31">
        <v>0.72599999999999998</v>
      </c>
      <c r="R152" s="31" t="s">
        <v>199</v>
      </c>
      <c r="S152" s="31">
        <v>1.768</v>
      </c>
      <c r="T152" s="31" t="s">
        <v>200</v>
      </c>
      <c r="U152" s="31">
        <v>2.802</v>
      </c>
      <c r="V152" t="s">
        <v>158</v>
      </c>
      <c r="X152" t="s">
        <v>138</v>
      </c>
      <c r="Y152" s="31">
        <v>0.58299999999999996</v>
      </c>
      <c r="Z152" s="31" t="s">
        <v>197</v>
      </c>
      <c r="AA152" s="31">
        <v>0.72599999999999998</v>
      </c>
      <c r="AB152" s="31" t="s">
        <v>199</v>
      </c>
      <c r="AC152" s="31">
        <v>1.768</v>
      </c>
      <c r="AD152" s="31" t="s">
        <v>200</v>
      </c>
      <c r="AE152" s="31">
        <v>2.802</v>
      </c>
      <c r="AF152" t="s">
        <v>158</v>
      </c>
      <c r="AH152" t="s">
        <v>138</v>
      </c>
      <c r="AI152" s="31">
        <v>0.58299999999999996</v>
      </c>
      <c r="AJ152" s="31" t="s">
        <v>197</v>
      </c>
      <c r="AK152" s="31">
        <v>0.72599999999999998</v>
      </c>
      <c r="AL152" s="31" t="s">
        <v>199</v>
      </c>
      <c r="AM152" s="31">
        <v>1.768</v>
      </c>
      <c r="AN152" s="31" t="s">
        <v>200</v>
      </c>
      <c r="AO152" s="31">
        <v>2.802</v>
      </c>
      <c r="AP152" t="s">
        <v>158</v>
      </c>
    </row>
    <row r="153" spans="4:42">
      <c r="D153" t="s">
        <v>140</v>
      </c>
      <c r="E153" s="31">
        <v>0.58299999999999996</v>
      </c>
      <c r="F153" s="31" t="s">
        <v>197</v>
      </c>
      <c r="G153" s="31">
        <v>0.72599999999999998</v>
      </c>
      <c r="H153" s="31" t="s">
        <v>199</v>
      </c>
      <c r="I153" s="31">
        <v>1.768</v>
      </c>
      <c r="J153" s="31" t="s">
        <v>200</v>
      </c>
      <c r="K153" s="31">
        <v>2.802</v>
      </c>
      <c r="L153" t="s">
        <v>158</v>
      </c>
      <c r="N153" t="s">
        <v>140</v>
      </c>
      <c r="O153" s="31">
        <v>0.58299999999999996</v>
      </c>
      <c r="P153" s="31" t="s">
        <v>197</v>
      </c>
      <c r="Q153" s="31">
        <v>0.72599999999999998</v>
      </c>
      <c r="R153" s="31" t="s">
        <v>199</v>
      </c>
      <c r="S153" s="31">
        <v>1.768</v>
      </c>
      <c r="T153" s="31" t="s">
        <v>200</v>
      </c>
      <c r="U153" s="31">
        <v>2.802</v>
      </c>
      <c r="V153" t="s">
        <v>158</v>
      </c>
      <c r="X153" t="s">
        <v>140</v>
      </c>
      <c r="Y153" s="31">
        <v>0.58299999999999996</v>
      </c>
      <c r="Z153" s="31" t="s">
        <v>197</v>
      </c>
      <c r="AA153" s="31">
        <v>0.72599999999999998</v>
      </c>
      <c r="AB153" s="31" t="s">
        <v>199</v>
      </c>
      <c r="AC153" s="31">
        <v>1.768</v>
      </c>
      <c r="AD153" s="31" t="s">
        <v>200</v>
      </c>
      <c r="AE153" s="31">
        <v>2.802</v>
      </c>
      <c r="AF153" t="s">
        <v>158</v>
      </c>
      <c r="AH153" t="s">
        <v>140</v>
      </c>
      <c r="AI153" s="31">
        <v>0.58299999999999996</v>
      </c>
      <c r="AJ153" s="31" t="s">
        <v>197</v>
      </c>
      <c r="AK153" s="31">
        <v>0.72599999999999998</v>
      </c>
      <c r="AL153" s="31" t="s">
        <v>199</v>
      </c>
      <c r="AM153" s="31">
        <v>1.768</v>
      </c>
      <c r="AN153" s="31" t="s">
        <v>200</v>
      </c>
      <c r="AO153" s="31">
        <v>2.802</v>
      </c>
      <c r="AP153" t="s">
        <v>158</v>
      </c>
    </row>
    <row r="154" spans="4:42">
      <c r="D154" t="s">
        <v>142</v>
      </c>
      <c r="E154" s="31">
        <v>0.79300000000000004</v>
      </c>
      <c r="F154" s="31" t="s">
        <v>187</v>
      </c>
      <c r="G154" s="31">
        <v>0.95599999999999996</v>
      </c>
      <c r="H154" s="31" t="s">
        <v>192</v>
      </c>
      <c r="I154" s="31">
        <v>0</v>
      </c>
      <c r="J154" s="33" t="s">
        <v>156</v>
      </c>
      <c r="K154" s="31">
        <v>2.802</v>
      </c>
      <c r="L154" t="s">
        <v>157</v>
      </c>
      <c r="N154" t="s">
        <v>142</v>
      </c>
      <c r="O154" s="31">
        <v>0.58299999999999996</v>
      </c>
      <c r="P154" s="31" t="s">
        <v>197</v>
      </c>
      <c r="Q154" s="31">
        <v>0.72599999999999998</v>
      </c>
      <c r="R154" s="31" t="s">
        <v>199</v>
      </c>
      <c r="S154" s="31">
        <v>1.768</v>
      </c>
      <c r="T154" s="31" t="s">
        <v>200</v>
      </c>
      <c r="U154" s="31">
        <v>2.802</v>
      </c>
      <c r="V154" t="s">
        <v>158</v>
      </c>
      <c r="X154" t="s">
        <v>142</v>
      </c>
      <c r="Y154" s="31">
        <v>0.58299999999999996</v>
      </c>
      <c r="Z154" s="31" t="s">
        <v>197</v>
      </c>
      <c r="AA154" s="31">
        <v>0.72599999999999998</v>
      </c>
      <c r="AB154" s="31" t="s">
        <v>199</v>
      </c>
      <c r="AC154" s="31">
        <v>1.768</v>
      </c>
      <c r="AD154" s="31" t="s">
        <v>200</v>
      </c>
      <c r="AE154" s="31">
        <v>2.802</v>
      </c>
      <c r="AF154" t="s">
        <v>158</v>
      </c>
      <c r="AH154" t="s">
        <v>142</v>
      </c>
      <c r="AI154" s="31">
        <v>0.58299999999999996</v>
      </c>
      <c r="AJ154" s="31" t="s">
        <v>197</v>
      </c>
      <c r="AK154" s="31">
        <v>0.72599999999999998</v>
      </c>
      <c r="AL154" s="31" t="s">
        <v>199</v>
      </c>
      <c r="AM154" s="31">
        <v>1.768</v>
      </c>
      <c r="AN154" s="31" t="s">
        <v>200</v>
      </c>
      <c r="AO154" s="31">
        <v>2.802</v>
      </c>
      <c r="AP154" t="s">
        <v>158</v>
      </c>
    </row>
    <row r="155" spans="4:42">
      <c r="D155" t="s">
        <v>144</v>
      </c>
      <c r="E155" s="31">
        <v>0.79300000000000004</v>
      </c>
      <c r="F155" s="31" t="s">
        <v>187</v>
      </c>
      <c r="G155" s="31">
        <v>0.95599999999999996</v>
      </c>
      <c r="H155" s="31" t="s">
        <v>192</v>
      </c>
      <c r="I155" s="31">
        <v>0</v>
      </c>
      <c r="J155" s="33" t="s">
        <v>156</v>
      </c>
      <c r="K155" s="31">
        <v>2.802</v>
      </c>
      <c r="L155" t="s">
        <v>157</v>
      </c>
      <c r="N155" t="s">
        <v>144</v>
      </c>
      <c r="O155" s="31">
        <v>0.79300000000000004</v>
      </c>
      <c r="P155" s="31" t="s">
        <v>187</v>
      </c>
      <c r="Q155" s="31">
        <v>0.95599999999999996</v>
      </c>
      <c r="R155" s="31" t="s">
        <v>192</v>
      </c>
      <c r="S155" s="31">
        <v>0</v>
      </c>
      <c r="T155" s="33" t="s">
        <v>156</v>
      </c>
      <c r="U155" s="31">
        <v>2.802</v>
      </c>
      <c r="V155" t="s">
        <v>157</v>
      </c>
      <c r="X155" t="s">
        <v>144</v>
      </c>
      <c r="Y155" s="31">
        <v>0.58299999999999996</v>
      </c>
      <c r="Z155" s="31" t="s">
        <v>197</v>
      </c>
      <c r="AA155" s="31">
        <v>0.72599999999999998</v>
      </c>
      <c r="AB155" s="31" t="s">
        <v>199</v>
      </c>
      <c r="AC155" s="31">
        <v>1.768</v>
      </c>
      <c r="AD155" s="31" t="s">
        <v>200</v>
      </c>
      <c r="AE155" s="31">
        <v>2.802</v>
      </c>
      <c r="AF155" t="s">
        <v>158</v>
      </c>
      <c r="AH155" t="s">
        <v>144</v>
      </c>
      <c r="AI155" s="31">
        <v>0.58299999999999996</v>
      </c>
      <c r="AJ155" s="31" t="s">
        <v>197</v>
      </c>
      <c r="AK155" s="31">
        <v>0.72599999999999998</v>
      </c>
      <c r="AL155" s="31" t="s">
        <v>199</v>
      </c>
      <c r="AM155" s="31">
        <v>1.768</v>
      </c>
      <c r="AN155" s="31" t="s">
        <v>200</v>
      </c>
      <c r="AO155" s="31">
        <v>2.802</v>
      </c>
      <c r="AP155" t="s">
        <v>158</v>
      </c>
    </row>
    <row r="156" spans="4:42">
      <c r="D156" t="s">
        <v>15</v>
      </c>
      <c r="E156" s="31">
        <v>0.79300000000000004</v>
      </c>
      <c r="F156" s="31" t="s">
        <v>187</v>
      </c>
      <c r="G156" s="31">
        <v>0.95599999999999996</v>
      </c>
      <c r="H156" s="31" t="s">
        <v>192</v>
      </c>
      <c r="I156" s="31">
        <v>0</v>
      </c>
      <c r="J156" s="33" t="s">
        <v>156</v>
      </c>
      <c r="K156" s="31">
        <v>2.802</v>
      </c>
      <c r="L156" t="s">
        <v>157</v>
      </c>
      <c r="N156" t="s">
        <v>15</v>
      </c>
      <c r="O156" s="31">
        <v>0.79300000000000004</v>
      </c>
      <c r="P156" s="31" t="s">
        <v>187</v>
      </c>
      <c r="Q156" s="31">
        <v>0.95599999999999996</v>
      </c>
      <c r="R156" s="31" t="s">
        <v>192</v>
      </c>
      <c r="S156" s="31">
        <v>0</v>
      </c>
      <c r="T156" s="33" t="s">
        <v>156</v>
      </c>
      <c r="U156" s="31">
        <v>2.802</v>
      </c>
      <c r="V156" t="s">
        <v>157</v>
      </c>
      <c r="X156" t="s">
        <v>15</v>
      </c>
      <c r="Y156" s="31">
        <v>0.79300000000000004</v>
      </c>
      <c r="Z156" s="31" t="s">
        <v>187</v>
      </c>
      <c r="AA156" s="31">
        <v>0.95599999999999996</v>
      </c>
      <c r="AB156" s="31" t="s">
        <v>192</v>
      </c>
      <c r="AC156" s="31">
        <v>0</v>
      </c>
      <c r="AD156" s="33" t="s">
        <v>156</v>
      </c>
      <c r="AE156" s="31">
        <v>2.802</v>
      </c>
      <c r="AF156" t="s">
        <v>157</v>
      </c>
      <c r="AH156" t="s">
        <v>15</v>
      </c>
      <c r="AI156" s="31">
        <v>0.58299999999999996</v>
      </c>
      <c r="AJ156" s="31" t="s">
        <v>197</v>
      </c>
      <c r="AK156" s="31">
        <v>0.72599999999999998</v>
      </c>
      <c r="AL156" s="31" t="s">
        <v>199</v>
      </c>
      <c r="AM156" s="31">
        <v>1.768</v>
      </c>
      <c r="AN156" s="31" t="s">
        <v>200</v>
      </c>
      <c r="AO156" s="31">
        <v>2.802</v>
      </c>
      <c r="AP156" t="s">
        <v>158</v>
      </c>
    </row>
    <row r="157" spans="4:42">
      <c r="D157" t="s">
        <v>146</v>
      </c>
      <c r="E157" s="31">
        <v>0.79300000000000004</v>
      </c>
      <c r="F157" s="31" t="s">
        <v>187</v>
      </c>
      <c r="G157" s="31">
        <v>0.95599999999999996</v>
      </c>
      <c r="H157" s="31" t="s">
        <v>192</v>
      </c>
      <c r="I157" s="31">
        <v>0</v>
      </c>
      <c r="J157" s="33" t="s">
        <v>156</v>
      </c>
      <c r="K157" s="31">
        <v>2.802</v>
      </c>
      <c r="L157" t="s">
        <v>157</v>
      </c>
      <c r="N157" t="s">
        <v>146</v>
      </c>
      <c r="O157" s="31">
        <v>0.79300000000000004</v>
      </c>
      <c r="P157" s="31" t="s">
        <v>187</v>
      </c>
      <c r="Q157" s="31">
        <v>0.95599999999999996</v>
      </c>
      <c r="R157" s="31" t="s">
        <v>192</v>
      </c>
      <c r="S157" s="31">
        <v>0</v>
      </c>
      <c r="T157" s="33" t="s">
        <v>156</v>
      </c>
      <c r="U157" s="31">
        <v>2.802</v>
      </c>
      <c r="V157" t="s">
        <v>157</v>
      </c>
      <c r="X157" t="s">
        <v>146</v>
      </c>
      <c r="Y157" s="31">
        <v>0.79300000000000004</v>
      </c>
      <c r="Z157" s="31" t="s">
        <v>187</v>
      </c>
      <c r="AA157" s="31">
        <v>0.95599999999999996</v>
      </c>
      <c r="AB157" s="31" t="s">
        <v>192</v>
      </c>
      <c r="AC157" s="31">
        <v>0</v>
      </c>
      <c r="AD157" s="33" t="s">
        <v>156</v>
      </c>
      <c r="AE157" s="31">
        <v>2.802</v>
      </c>
      <c r="AF157" t="s">
        <v>157</v>
      </c>
      <c r="AH157" t="s">
        <v>146</v>
      </c>
      <c r="AI157" s="31">
        <v>0.79300000000000004</v>
      </c>
      <c r="AJ157" s="31" t="s">
        <v>187</v>
      </c>
      <c r="AK157" s="31">
        <v>0.95599999999999996</v>
      </c>
      <c r="AL157" s="31" t="s">
        <v>192</v>
      </c>
      <c r="AM157" s="31">
        <v>0</v>
      </c>
      <c r="AN157" s="33" t="s">
        <v>156</v>
      </c>
      <c r="AO157" s="31">
        <v>2.802</v>
      </c>
      <c r="AP157" t="s">
        <v>157</v>
      </c>
    </row>
    <row r="158" spans="4:42">
      <c r="D158" t="s">
        <v>147</v>
      </c>
      <c r="E158" s="31">
        <v>0.79300000000000004</v>
      </c>
      <c r="F158" s="31" t="s">
        <v>187</v>
      </c>
      <c r="G158" s="31">
        <v>0.95599999999999996</v>
      </c>
      <c r="H158" s="31" t="s">
        <v>192</v>
      </c>
      <c r="I158" s="31">
        <v>0</v>
      </c>
      <c r="J158" s="33" t="s">
        <v>156</v>
      </c>
      <c r="K158" s="31">
        <v>2.802</v>
      </c>
      <c r="L158" t="s">
        <v>157</v>
      </c>
      <c r="N158" t="s">
        <v>147</v>
      </c>
      <c r="O158" s="31">
        <v>0.79300000000000004</v>
      </c>
      <c r="P158" s="31" t="s">
        <v>187</v>
      </c>
      <c r="Q158" s="31">
        <v>0.95599999999999996</v>
      </c>
      <c r="R158" s="31" t="s">
        <v>192</v>
      </c>
      <c r="S158" s="31">
        <v>0</v>
      </c>
      <c r="T158" s="33" t="s">
        <v>156</v>
      </c>
      <c r="U158" s="31">
        <v>2.802</v>
      </c>
      <c r="V158" t="s">
        <v>157</v>
      </c>
      <c r="X158" t="s">
        <v>147</v>
      </c>
      <c r="Y158" s="31">
        <v>0.79300000000000004</v>
      </c>
      <c r="Z158" s="31" t="s">
        <v>187</v>
      </c>
      <c r="AA158" s="31">
        <v>0.95599999999999996</v>
      </c>
      <c r="AB158" s="31" t="s">
        <v>192</v>
      </c>
      <c r="AC158" s="31">
        <v>0</v>
      </c>
      <c r="AD158" s="33" t="s">
        <v>156</v>
      </c>
      <c r="AE158" s="31">
        <v>2.802</v>
      </c>
      <c r="AF158" t="s">
        <v>157</v>
      </c>
      <c r="AH158" t="s">
        <v>147</v>
      </c>
      <c r="AI158" s="31">
        <v>0.79300000000000004</v>
      </c>
      <c r="AJ158" s="31" t="s">
        <v>187</v>
      </c>
      <c r="AK158" s="31">
        <v>0.95599999999999996</v>
      </c>
      <c r="AL158" s="31" t="s">
        <v>192</v>
      </c>
      <c r="AM158" s="31">
        <v>0</v>
      </c>
      <c r="AN158" s="33" t="s">
        <v>156</v>
      </c>
      <c r="AO158" s="31">
        <v>2.802</v>
      </c>
      <c r="AP158" t="s">
        <v>157</v>
      </c>
    </row>
    <row r="161" spans="3:7">
      <c r="C161" t="s">
        <v>201</v>
      </c>
    </row>
    <row r="162" spans="3:7" ht="29.1">
      <c r="C162" s="27" t="s">
        <v>228</v>
      </c>
    </row>
    <row r="163" spans="3:7">
      <c r="C163" s="88" t="s">
        <v>229</v>
      </c>
      <c r="G163" s="19" t="s">
        <v>230</v>
      </c>
    </row>
    <row r="164" spans="3:7">
      <c r="C164" s="89" t="s">
        <v>231</v>
      </c>
      <c r="G164" s="19" t="s">
        <v>232</v>
      </c>
    </row>
    <row r="167" spans="3:7">
      <c r="C167" s="99" t="s">
        <v>170</v>
      </c>
      <c r="D167" s="99"/>
      <c r="E167" s="99"/>
    </row>
    <row r="168" spans="3:7">
      <c r="C168" s="100" t="s">
        <v>171</v>
      </c>
      <c r="D168" s="100"/>
      <c r="E168" s="100"/>
    </row>
    <row r="169" spans="3:7">
      <c r="C169" s="29" t="s">
        <v>172</v>
      </c>
      <c r="D169" s="29">
        <v>250</v>
      </c>
      <c r="E169" s="29" t="s">
        <v>173</v>
      </c>
    </row>
    <row r="170" spans="3:7">
      <c r="C170" s="29" t="s">
        <v>174</v>
      </c>
      <c r="D170" s="29">
        <v>300</v>
      </c>
      <c r="E170" s="29" t="s">
        <v>173</v>
      </c>
    </row>
    <row r="171" spans="3:7">
      <c r="C171" s="29" t="s">
        <v>175</v>
      </c>
      <c r="D171" s="29">
        <v>400</v>
      </c>
      <c r="E171" s="29" t="s">
        <v>173</v>
      </c>
    </row>
    <row r="172" spans="3:7">
      <c r="C172" s="29" t="s">
        <v>176</v>
      </c>
      <c r="D172" s="29">
        <v>850</v>
      </c>
      <c r="E172" s="29" t="s">
        <v>173</v>
      </c>
    </row>
    <row r="173" spans="3:7">
      <c r="C173" s="29" t="s">
        <v>177</v>
      </c>
      <c r="D173" s="34">
        <v>1000</v>
      </c>
      <c r="E173" s="29" t="s">
        <v>173</v>
      </c>
    </row>
    <row r="174" spans="3:7">
      <c r="C174" s="29" t="s">
        <v>178</v>
      </c>
      <c r="D174" s="34">
        <v>2000</v>
      </c>
      <c r="E174" s="29" t="s">
        <v>173</v>
      </c>
    </row>
    <row r="175" spans="3:7">
      <c r="C175" s="29" t="s">
        <v>179</v>
      </c>
      <c r="D175" s="34">
        <v>2500</v>
      </c>
      <c r="E175" s="29" t="s">
        <v>173</v>
      </c>
    </row>
    <row r="178" spans="4:27">
      <c r="E178" s="98" t="s">
        <v>161</v>
      </c>
      <c r="F178" s="98"/>
      <c r="G178" s="98"/>
      <c r="I178" s="98" t="s">
        <v>162</v>
      </c>
      <c r="J178" s="98"/>
      <c r="K178" s="98"/>
      <c r="M178" s="98" t="s">
        <v>163</v>
      </c>
      <c r="N178" s="98"/>
      <c r="O178" s="32"/>
      <c r="P178" s="98" t="s">
        <v>164</v>
      </c>
      <c r="Q178" s="98"/>
      <c r="R178" s="32"/>
      <c r="S178" s="98" t="s">
        <v>165</v>
      </c>
      <c r="T178" s="98"/>
      <c r="U178" s="32"/>
      <c r="V178" s="98" t="s">
        <v>166</v>
      </c>
      <c r="W178" s="98"/>
      <c r="Y178" s="32"/>
      <c r="Z178" s="32"/>
      <c r="AA178" s="32"/>
    </row>
    <row r="179" spans="4:27">
      <c r="E179" t="s">
        <v>167</v>
      </c>
      <c r="F179" t="s">
        <v>158</v>
      </c>
      <c r="G179" t="s">
        <v>168</v>
      </c>
      <c r="I179" t="s">
        <v>167</v>
      </c>
      <c r="J179" t="s">
        <v>158</v>
      </c>
      <c r="K179" t="s">
        <v>168</v>
      </c>
      <c r="M179" t="s">
        <v>167</v>
      </c>
      <c r="N179" t="s">
        <v>169</v>
      </c>
      <c r="P179" t="s">
        <v>167</v>
      </c>
      <c r="Q179" t="s">
        <v>169</v>
      </c>
      <c r="S179" t="s">
        <v>167</v>
      </c>
      <c r="T179" t="s">
        <v>169</v>
      </c>
      <c r="V179" t="s">
        <v>167</v>
      </c>
      <c r="W179" t="s">
        <v>169</v>
      </c>
    </row>
    <row r="180" spans="4:27">
      <c r="D180" t="s">
        <v>121</v>
      </c>
      <c r="E180" s="3">
        <v>86.16</v>
      </c>
      <c r="F180" s="31">
        <v>3.2240000000000002</v>
      </c>
      <c r="G180" s="3">
        <v>2.7690000000000001</v>
      </c>
      <c r="I180" s="3">
        <v>86.16</v>
      </c>
      <c r="J180" s="31">
        <v>3.5139999999999998</v>
      </c>
      <c r="K180" s="3">
        <v>2.7690000000000001</v>
      </c>
      <c r="M180" s="3">
        <v>86.16</v>
      </c>
      <c r="N180" s="31">
        <v>3.319</v>
      </c>
      <c r="O180" s="3"/>
      <c r="P180" s="3">
        <v>86.16</v>
      </c>
      <c r="Q180" s="3">
        <v>3.1080000000000001</v>
      </c>
      <c r="S180" s="3">
        <v>86.16</v>
      </c>
      <c r="T180" s="3">
        <v>3.03</v>
      </c>
      <c r="V180" s="3">
        <v>86.16</v>
      </c>
      <c r="W180" s="3">
        <v>3.0779999999999998</v>
      </c>
    </row>
    <row r="181" spans="4:27">
      <c r="D181" t="s">
        <v>125</v>
      </c>
      <c r="E181" s="3">
        <v>86.62</v>
      </c>
      <c r="F181" s="3">
        <v>3.3370000000000002</v>
      </c>
      <c r="G181" s="3">
        <v>2.8660000000000001</v>
      </c>
      <c r="I181" s="3">
        <v>86.62</v>
      </c>
      <c r="J181" s="3">
        <v>3.6379999999999999</v>
      </c>
      <c r="K181" s="3">
        <v>2.8660000000000001</v>
      </c>
      <c r="M181" s="3">
        <v>86.62</v>
      </c>
      <c r="N181" s="3">
        <v>3.4359999999999999</v>
      </c>
      <c r="P181" s="3">
        <v>86.62</v>
      </c>
      <c r="Q181" s="3">
        <v>3.2170000000000001</v>
      </c>
      <c r="S181" s="3">
        <v>86.62</v>
      </c>
      <c r="T181" s="3">
        <v>3.137</v>
      </c>
      <c r="V181" s="3">
        <v>86.62</v>
      </c>
      <c r="W181" s="3">
        <v>3.1859999999999999</v>
      </c>
      <c r="X181" s="3"/>
    </row>
    <row r="182" spans="4:27">
      <c r="D182" t="s">
        <v>128</v>
      </c>
      <c r="E182" s="3">
        <v>88.04</v>
      </c>
      <c r="F182" s="3">
        <v>3.2879999999999998</v>
      </c>
      <c r="G182" s="3">
        <v>2.8239999999999998</v>
      </c>
      <c r="I182" s="3">
        <v>88.04</v>
      </c>
      <c r="J182" s="3">
        <v>3.5840000000000001</v>
      </c>
      <c r="K182" s="3">
        <v>2.8239999999999998</v>
      </c>
      <c r="M182" s="3">
        <v>88.04</v>
      </c>
      <c r="N182" s="3">
        <v>3.3849999999999998</v>
      </c>
      <c r="P182" s="3">
        <v>88.04</v>
      </c>
      <c r="Q182" s="3">
        <v>3.169</v>
      </c>
      <c r="S182" s="3">
        <v>88.04</v>
      </c>
      <c r="T182" s="3">
        <v>3.0910000000000002</v>
      </c>
      <c r="V182" s="3">
        <v>88.04</v>
      </c>
      <c r="W182" s="3">
        <v>3.1389999999999998</v>
      </c>
    </row>
    <row r="183" spans="4:27">
      <c r="D183" t="s">
        <v>127</v>
      </c>
      <c r="E183" s="3">
        <v>89.24</v>
      </c>
      <c r="F183" s="3">
        <v>3.4350000000000001</v>
      </c>
      <c r="G183" s="3">
        <v>2.95</v>
      </c>
      <c r="I183" s="3">
        <v>89.24</v>
      </c>
      <c r="J183" s="3">
        <v>3.7440000000000002</v>
      </c>
      <c r="K183" s="3">
        <v>2.95</v>
      </c>
      <c r="M183" s="3">
        <v>89.24</v>
      </c>
      <c r="N183" s="3">
        <v>3.536</v>
      </c>
      <c r="P183" s="3">
        <v>89.24</v>
      </c>
      <c r="Q183" s="3">
        <v>3.31</v>
      </c>
      <c r="S183" s="3">
        <v>89.24</v>
      </c>
      <c r="T183" s="3">
        <v>3.2290000000000001</v>
      </c>
      <c r="V183" s="3">
        <v>89.24</v>
      </c>
      <c r="W183" s="3">
        <v>3.2789999999999999</v>
      </c>
    </row>
    <row r="184" spans="4:27">
      <c r="D184" t="s">
        <v>133</v>
      </c>
      <c r="E184" s="3">
        <v>88.76</v>
      </c>
      <c r="F184" s="3">
        <v>3.2610000000000001</v>
      </c>
      <c r="G184" s="3">
        <v>2.8</v>
      </c>
      <c r="I184" s="3">
        <v>88.76</v>
      </c>
      <c r="J184" s="3">
        <v>3.5539999999999998</v>
      </c>
      <c r="K184" s="3">
        <v>2.8</v>
      </c>
      <c r="M184" s="3">
        <v>88.76</v>
      </c>
      <c r="N184" s="3">
        <v>3.3559999999999999</v>
      </c>
      <c r="P184" s="3">
        <v>88.76</v>
      </c>
      <c r="Q184" s="3">
        <v>3.1419999999999999</v>
      </c>
      <c r="S184" s="3">
        <v>88.76</v>
      </c>
      <c r="T184" s="3">
        <v>3.0649999999999999</v>
      </c>
      <c r="V184" s="3">
        <v>88.76</v>
      </c>
      <c r="W184" s="3">
        <v>3.1120000000000001</v>
      </c>
    </row>
    <row r="185" spans="4:27">
      <c r="D185" t="s">
        <v>138</v>
      </c>
      <c r="E185" s="3"/>
      <c r="V185" s="3">
        <v>88.81</v>
      </c>
      <c r="W185" s="3">
        <v>3.169</v>
      </c>
    </row>
    <row r="186" spans="4:27">
      <c r="D186" t="s">
        <v>140</v>
      </c>
      <c r="E186" s="3"/>
    </row>
    <row r="187" spans="4:27">
      <c r="D187" t="s">
        <v>142</v>
      </c>
      <c r="E187" s="3"/>
    </row>
    <row r="188" spans="4:27">
      <c r="D188" t="s">
        <v>144</v>
      </c>
      <c r="E188" s="3"/>
    </row>
    <row r="189" spans="4:27">
      <c r="D189" t="s">
        <v>15</v>
      </c>
      <c r="E189" s="3"/>
    </row>
    <row r="190" spans="4:27">
      <c r="D190" t="s">
        <v>146</v>
      </c>
      <c r="E190" s="3"/>
    </row>
    <row r="191" spans="4:27">
      <c r="D191" t="s">
        <v>147</v>
      </c>
      <c r="E191" s="3"/>
    </row>
  </sheetData>
  <mergeCells count="40">
    <mergeCell ref="C6:E6"/>
    <mergeCell ref="C10:E10"/>
    <mergeCell ref="D21:J21"/>
    <mergeCell ref="L21:R21"/>
    <mergeCell ref="T21:Z21"/>
    <mergeCell ref="E23:F23"/>
    <mergeCell ref="G23:H23"/>
    <mergeCell ref="D71:L71"/>
    <mergeCell ref="N71:V71"/>
    <mergeCell ref="AB21:AH21"/>
    <mergeCell ref="D46:J46"/>
    <mergeCell ref="L46:R46"/>
    <mergeCell ref="T46:Z46"/>
    <mergeCell ref="AB46:AH46"/>
    <mergeCell ref="AH119:AP119"/>
    <mergeCell ref="E120:G120"/>
    <mergeCell ref="X71:AF71"/>
    <mergeCell ref="AH71:AP71"/>
    <mergeCell ref="D95:L95"/>
    <mergeCell ref="N95:V95"/>
    <mergeCell ref="X95:AF95"/>
    <mergeCell ref="AH95:AP95"/>
    <mergeCell ref="E72:G72"/>
    <mergeCell ref="E96:G96"/>
    <mergeCell ref="D119:L119"/>
    <mergeCell ref="N119:V119"/>
    <mergeCell ref="X119:AF119"/>
    <mergeCell ref="D144:L144"/>
    <mergeCell ref="N144:V144"/>
    <mergeCell ref="X144:AF144"/>
    <mergeCell ref="AH144:AP144"/>
    <mergeCell ref="E145:G145"/>
    <mergeCell ref="C167:E167"/>
    <mergeCell ref="M178:N178"/>
    <mergeCell ref="P178:Q178"/>
    <mergeCell ref="S178:T178"/>
    <mergeCell ref="V178:W178"/>
    <mergeCell ref="C168:E168"/>
    <mergeCell ref="E178:G178"/>
    <mergeCell ref="I178:K178"/>
  </mergeCells>
  <phoneticPr fontId="9" type="noConversion"/>
  <hyperlinks>
    <hyperlink ref="C115" r:id="rId1" xr:uid="{00000000-0004-0000-0A00-000000000000}"/>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B1:AC52"/>
  <sheetViews>
    <sheetView showGridLines="0" workbookViewId="0" xr3:uid="{958C4451-9541-5A59-BF78-D2F731DF1C81}">
      <pane xSplit="1" ySplit="8" topLeftCell="B9" activePane="bottomRight" state="frozen"/>
      <selection pane="bottomLeft" activeCell="A9" sqref="A9"/>
      <selection pane="topRight" activeCell="B1" sqref="B1"/>
      <selection pane="bottomRight" activeCell="G5" sqref="G5"/>
    </sheetView>
  </sheetViews>
  <sheetFormatPr defaultColWidth="11" defaultRowHeight="15.95"/>
  <cols>
    <col min="1" max="1" width="1.875" customWidth="1"/>
    <col min="2" max="2" width="11.875" bestFit="1" customWidth="1"/>
    <col min="4" max="4" width="14.625" customWidth="1"/>
    <col min="5" max="5" width="10.625" bestFit="1" customWidth="1"/>
    <col min="6" max="7" width="9.375" customWidth="1"/>
    <col min="8" max="8" width="12.875" customWidth="1"/>
    <col min="9" max="9" width="11" customWidth="1"/>
    <col min="10" max="10" width="13.375" bestFit="1" customWidth="1"/>
    <col min="11" max="11" width="12" customWidth="1"/>
    <col min="13" max="14" width="12.5" customWidth="1"/>
    <col min="15" max="15" width="11.875" bestFit="1" customWidth="1"/>
    <col min="16" max="16" width="11.875" customWidth="1"/>
    <col min="18" max="18" width="27.375" customWidth="1"/>
    <col min="21" max="21" width="11.125" customWidth="1"/>
    <col min="22" max="30" width="10.875" customWidth="1"/>
  </cols>
  <sheetData>
    <row r="1" spans="2:29">
      <c r="Q1" s="1">
        <f>B37+Q3</f>
        <v>42614</v>
      </c>
      <c r="R1" s="1">
        <f>B9+R3</f>
        <v>42556</v>
      </c>
      <c r="S1" s="1" t="s">
        <v>24</v>
      </c>
    </row>
    <row r="2" spans="2:29">
      <c r="R2" s="36">
        <f ca="1">R1-TODAY()</f>
        <v>-190</v>
      </c>
      <c r="S2" s="1" t="s">
        <v>25</v>
      </c>
    </row>
    <row r="3" spans="2:29">
      <c r="P3">
        <v>62</v>
      </c>
      <c r="Q3">
        <v>58</v>
      </c>
      <c r="R3">
        <v>62</v>
      </c>
      <c r="S3" t="s">
        <v>26</v>
      </c>
      <c r="V3" t="s">
        <v>27</v>
      </c>
    </row>
    <row r="4" spans="2:29">
      <c r="F4" t="s">
        <v>28</v>
      </c>
      <c r="R4" s="19" t="e">
        <f>#REF!</f>
        <v>#REF!</v>
      </c>
      <c r="S4" t="s">
        <v>29</v>
      </c>
      <c r="V4" s="19">
        <v>12</v>
      </c>
      <c r="W4" s="37" t="s">
        <v>30</v>
      </c>
    </row>
    <row r="5" spans="2:29">
      <c r="R5" s="19" t="e">
        <f>R4-M36</f>
        <v>#REF!</v>
      </c>
      <c r="S5" t="s">
        <v>31</v>
      </c>
      <c r="V5">
        <f ca="1">V4*R2+M36</f>
        <v>-685</v>
      </c>
      <c r="W5" t="s">
        <v>32</v>
      </c>
    </row>
    <row r="6" spans="2:29">
      <c r="R6" s="20" t="e">
        <f>R5/P36</f>
        <v>#REF!</v>
      </c>
      <c r="S6" t="s">
        <v>33</v>
      </c>
      <c r="V6" s="7">
        <f ca="1">V5/R3</f>
        <v>-11.048387096774194</v>
      </c>
      <c r="W6" t="s">
        <v>34</v>
      </c>
    </row>
    <row r="7" spans="2:29">
      <c r="R7" s="9">
        <v>0.29166666666666669</v>
      </c>
      <c r="S7" t="s">
        <v>35</v>
      </c>
    </row>
    <row r="8" spans="2:29" ht="48">
      <c r="B8" s="14" t="s">
        <v>36</v>
      </c>
      <c r="C8" s="14" t="s">
        <v>37</v>
      </c>
      <c r="D8" s="14" t="s">
        <v>38</v>
      </c>
      <c r="E8" s="14" t="s">
        <v>39</v>
      </c>
      <c r="F8" s="15" t="s">
        <v>40</v>
      </c>
      <c r="G8" s="15"/>
      <c r="H8" s="15" t="s">
        <v>41</v>
      </c>
      <c r="I8" s="15" t="s">
        <v>42</v>
      </c>
      <c r="J8" s="15" t="s">
        <v>43</v>
      </c>
      <c r="K8" s="15" t="s">
        <v>44</v>
      </c>
      <c r="L8" s="15" t="s">
        <v>45</v>
      </c>
      <c r="M8" s="15" t="s">
        <v>46</v>
      </c>
      <c r="N8" s="15" t="s">
        <v>47</v>
      </c>
      <c r="O8" s="15" t="s">
        <v>48</v>
      </c>
      <c r="P8" s="15" t="s">
        <v>25</v>
      </c>
      <c r="Q8" s="14" t="s">
        <v>49</v>
      </c>
      <c r="R8" s="15" t="s">
        <v>50</v>
      </c>
      <c r="W8" s="10"/>
      <c r="X8" s="10"/>
      <c r="Y8" s="10"/>
      <c r="Z8" s="10"/>
      <c r="AA8" s="10"/>
      <c r="AB8" s="10"/>
      <c r="AC8" s="10"/>
    </row>
    <row r="9" spans="2:29">
      <c r="B9" s="1">
        <v>42494</v>
      </c>
      <c r="C9" s="9">
        <v>0</v>
      </c>
      <c r="D9" s="11">
        <f t="shared" ref="D9:D46" si="0">B9+C9</f>
        <v>42494</v>
      </c>
      <c r="E9" t="str">
        <f t="shared" ref="E9:E46" si="1">TEXT(B9,"dddd")</f>
        <v>miércoles</v>
      </c>
      <c r="F9">
        <v>49182</v>
      </c>
      <c r="I9">
        <v>0</v>
      </c>
      <c r="J9" s="92">
        <v>0</v>
      </c>
      <c r="K9" s="92"/>
      <c r="L9" s="92">
        <v>0</v>
      </c>
      <c r="M9" s="92"/>
      <c r="N9" s="92"/>
      <c r="P9" s="92">
        <f>R3</f>
        <v>62</v>
      </c>
    </row>
    <row r="10" spans="2:29">
      <c r="B10" s="42">
        <v>42501</v>
      </c>
      <c r="C10" s="43">
        <v>0.40416666666666662</v>
      </c>
      <c r="D10" s="44">
        <f t="shared" si="0"/>
        <v>42501.404166666667</v>
      </c>
      <c r="E10" t="str">
        <f t="shared" si="1"/>
        <v>miércoles</v>
      </c>
      <c r="F10" s="45">
        <v>49409</v>
      </c>
      <c r="G10" s="45"/>
      <c r="H10" s="12">
        <f t="shared" ref="H10:H41" si="2">(D10-D9)*24</f>
        <v>177.70000000001164</v>
      </c>
      <c r="I10" s="13">
        <f>H10</f>
        <v>177.70000000001164</v>
      </c>
      <c r="J10" s="12">
        <f t="shared" ref="J10:J41" si="3">D10-D9</f>
        <v>7.4041666666671517</v>
      </c>
      <c r="K10" s="12">
        <f>J10+K9</f>
        <v>7.4041666666671517</v>
      </c>
      <c r="L10" s="92">
        <f>F10-F9</f>
        <v>227</v>
      </c>
      <c r="M10" s="92">
        <f t="shared" ref="M10:M28" si="4">L10+M9</f>
        <v>227</v>
      </c>
      <c r="N10" s="92"/>
      <c r="O10" s="5">
        <f t="shared" ref="O10:O28" si="5">M10/K10</f>
        <v>30.658413055709865</v>
      </c>
      <c r="P10" s="5">
        <f t="shared" ref="P10:P21" si="6">$P$9-K10</f>
        <v>54.595833333332848</v>
      </c>
      <c r="Q10" s="7">
        <f>O10*$R$3</f>
        <v>1900.8216094540117</v>
      </c>
    </row>
    <row r="11" spans="2:29">
      <c r="B11" s="42">
        <v>42501</v>
      </c>
      <c r="C11" s="43">
        <v>0.81319444444444444</v>
      </c>
      <c r="D11" s="44">
        <f t="shared" si="0"/>
        <v>42501.813194444447</v>
      </c>
      <c r="E11" t="str">
        <f t="shared" si="1"/>
        <v>miércoles</v>
      </c>
      <c r="F11" s="45">
        <v>49417</v>
      </c>
      <c r="G11" s="45"/>
      <c r="H11" s="12">
        <f t="shared" si="2"/>
        <v>9.8166666667093523</v>
      </c>
      <c r="I11" s="13">
        <f>H11+I10</f>
        <v>187.51666666672099</v>
      </c>
      <c r="J11" s="12">
        <f t="shared" si="3"/>
        <v>0.40902777777955635</v>
      </c>
      <c r="K11" s="12">
        <f>J11+K10</f>
        <v>7.8131944444467081</v>
      </c>
      <c r="L11" s="92">
        <f t="shared" ref="L11:L21" si="7">F11-F10</f>
        <v>8</v>
      </c>
      <c r="M11" s="92">
        <f t="shared" si="4"/>
        <v>235</v>
      </c>
      <c r="O11" s="5">
        <f t="shared" si="5"/>
        <v>30.077326459861521</v>
      </c>
      <c r="P11" s="5">
        <f t="shared" si="6"/>
        <v>54.186805555553292</v>
      </c>
      <c r="Q11" s="7">
        <f t="shared" ref="Q11:Q28" si="8">O11*P11+M11</f>
        <v>1864.7942405114143</v>
      </c>
      <c r="R11" t="s">
        <v>51</v>
      </c>
      <c r="W11" s="9"/>
      <c r="X11" s="6"/>
      <c r="Y11" s="6"/>
      <c r="Z11" s="6"/>
      <c r="AA11" s="6"/>
      <c r="AB11" s="6"/>
      <c r="AC11" s="6"/>
    </row>
    <row r="12" spans="2:29">
      <c r="B12" s="42">
        <v>42502</v>
      </c>
      <c r="C12" s="43">
        <v>0.33055555555555555</v>
      </c>
      <c r="D12" s="44">
        <f t="shared" si="0"/>
        <v>42502.330555555556</v>
      </c>
      <c r="E12" t="str">
        <f t="shared" si="1"/>
        <v>jueves</v>
      </c>
      <c r="F12" s="45">
        <v>49452</v>
      </c>
      <c r="G12" s="45"/>
      <c r="H12" s="12">
        <f t="shared" si="2"/>
        <v>12.416666666627862</v>
      </c>
      <c r="I12" s="13">
        <f t="shared" ref="I12:I21" si="9">H12+I11</f>
        <v>199.93333333334886</v>
      </c>
      <c r="J12" s="12">
        <f t="shared" si="3"/>
        <v>0.51736111110949423</v>
      </c>
      <c r="K12" s="12">
        <f t="shared" ref="K12:K21" si="10">J12+K11</f>
        <v>8.3305555555562023</v>
      </c>
      <c r="L12" s="92">
        <f t="shared" si="7"/>
        <v>35</v>
      </c>
      <c r="M12" s="92">
        <f t="shared" si="4"/>
        <v>270</v>
      </c>
      <c r="N12" s="5">
        <f>(F12-F10)/(I12-I10)*24</f>
        <v>46.416791604189804</v>
      </c>
      <c r="O12" s="5">
        <f t="shared" si="5"/>
        <v>32.410803601197884</v>
      </c>
      <c r="P12" s="5">
        <f t="shared" si="6"/>
        <v>53.669444444443798</v>
      </c>
      <c r="Q12" s="7">
        <f t="shared" si="8"/>
        <v>2009.4698232742687</v>
      </c>
      <c r="R12" t="s">
        <v>52</v>
      </c>
      <c r="U12" s="92"/>
      <c r="W12" s="9"/>
      <c r="X12" s="6"/>
      <c r="Y12" s="6"/>
      <c r="Z12" s="6"/>
      <c r="AA12" s="6"/>
      <c r="AB12" s="6"/>
      <c r="AC12" s="6"/>
    </row>
    <row r="13" spans="2:29">
      <c r="B13" s="42">
        <v>42502</v>
      </c>
      <c r="C13" s="43">
        <v>0.77916666666666667</v>
      </c>
      <c r="D13" s="44">
        <f t="shared" si="0"/>
        <v>42502.779166666667</v>
      </c>
      <c r="E13" t="str">
        <f t="shared" si="1"/>
        <v>jueves</v>
      </c>
      <c r="F13" s="45">
        <v>49459</v>
      </c>
      <c r="G13" s="45"/>
      <c r="H13" s="12">
        <f t="shared" si="2"/>
        <v>10.766666666662786</v>
      </c>
      <c r="I13" s="13">
        <f t="shared" si="9"/>
        <v>210.70000000001164</v>
      </c>
      <c r="J13" s="12">
        <f t="shared" si="3"/>
        <v>0.44861111111094942</v>
      </c>
      <c r="K13" s="12">
        <f t="shared" si="10"/>
        <v>8.7791666666671517</v>
      </c>
      <c r="L13" s="92">
        <f t="shared" si="7"/>
        <v>7</v>
      </c>
      <c r="M13" s="92">
        <f t="shared" si="4"/>
        <v>277</v>
      </c>
      <c r="N13" s="92"/>
      <c r="O13" s="5">
        <f t="shared" si="5"/>
        <v>31.551969625057584</v>
      </c>
      <c r="P13" s="5">
        <f t="shared" si="6"/>
        <v>53.220833333332848</v>
      </c>
      <c r="Q13" s="7">
        <f t="shared" si="8"/>
        <v>1956.2221167535702</v>
      </c>
      <c r="R13" t="s">
        <v>53</v>
      </c>
      <c r="U13" s="92"/>
      <c r="W13" s="9"/>
      <c r="X13" s="6"/>
      <c r="Y13" s="6"/>
      <c r="Z13" s="6"/>
      <c r="AA13" s="6"/>
      <c r="AB13" s="6"/>
      <c r="AC13" s="6"/>
    </row>
    <row r="14" spans="2:29">
      <c r="B14" s="42">
        <v>42503</v>
      </c>
      <c r="C14" s="43">
        <v>0.3298611111111111</v>
      </c>
      <c r="D14" s="44">
        <f t="shared" si="0"/>
        <v>42503.329861111109</v>
      </c>
      <c r="E14" t="str">
        <f t="shared" si="1"/>
        <v>viernes</v>
      </c>
      <c r="F14" s="45">
        <v>49486</v>
      </c>
      <c r="G14" s="45"/>
      <c r="H14" s="12">
        <f t="shared" si="2"/>
        <v>13.21666666661622</v>
      </c>
      <c r="I14" s="13">
        <f t="shared" si="9"/>
        <v>223.91666666662786</v>
      </c>
      <c r="J14" s="12">
        <f t="shared" si="3"/>
        <v>0.5506944444423425</v>
      </c>
      <c r="K14" s="12">
        <f t="shared" si="10"/>
        <v>9.3298611111094942</v>
      </c>
      <c r="L14" s="92">
        <f t="shared" si="7"/>
        <v>27</v>
      </c>
      <c r="M14" s="92">
        <f t="shared" si="4"/>
        <v>304</v>
      </c>
      <c r="N14" s="5">
        <f>(F14-F12)/(I14-I12)*24</f>
        <v>34.023627519187563</v>
      </c>
      <c r="O14" s="5">
        <f t="shared" si="5"/>
        <v>32.58355042799225</v>
      </c>
      <c r="P14" s="5">
        <f t="shared" si="6"/>
        <v>52.670138888890506</v>
      </c>
      <c r="Q14" s="7">
        <f t="shared" si="8"/>
        <v>2020.1801265355195</v>
      </c>
      <c r="R14" t="s">
        <v>54</v>
      </c>
      <c r="U14" s="92"/>
      <c r="W14" s="9"/>
      <c r="X14" s="6"/>
      <c r="Y14" s="6"/>
      <c r="Z14" s="6"/>
      <c r="AA14" s="6"/>
      <c r="AB14" s="6"/>
      <c r="AC14" s="6"/>
    </row>
    <row r="15" spans="2:29">
      <c r="B15" s="42">
        <v>42503</v>
      </c>
      <c r="C15" s="43">
        <v>0.71250000000000002</v>
      </c>
      <c r="D15" s="44">
        <f t="shared" si="0"/>
        <v>42503.712500000001</v>
      </c>
      <c r="E15" t="str">
        <f t="shared" si="1"/>
        <v>viernes</v>
      </c>
      <c r="F15" s="45">
        <v>49495</v>
      </c>
      <c r="G15" s="45"/>
      <c r="H15" s="12">
        <f t="shared" si="2"/>
        <v>9.183333333407063</v>
      </c>
      <c r="I15" s="13">
        <f t="shared" si="9"/>
        <v>233.10000000003492</v>
      </c>
      <c r="J15" s="12">
        <f t="shared" si="3"/>
        <v>0.38263888889196096</v>
      </c>
      <c r="K15" s="12">
        <f t="shared" si="10"/>
        <v>9.7125000000014552</v>
      </c>
      <c r="L15" s="92">
        <f t="shared" si="7"/>
        <v>9</v>
      </c>
      <c r="M15" s="92">
        <f t="shared" si="4"/>
        <v>313</v>
      </c>
      <c r="N15" s="92"/>
      <c r="O15" s="5">
        <f t="shared" si="5"/>
        <v>32.226512226507396</v>
      </c>
      <c r="P15" s="5">
        <f t="shared" si="6"/>
        <v>52.287499999998545</v>
      </c>
      <c r="Q15" s="7">
        <f t="shared" si="8"/>
        <v>1998.0437580434586</v>
      </c>
      <c r="R15" t="s">
        <v>55</v>
      </c>
      <c r="U15" s="92"/>
      <c r="W15" s="9"/>
      <c r="X15" s="6"/>
      <c r="Y15" s="6"/>
      <c r="Z15" s="6"/>
      <c r="AA15" s="6"/>
      <c r="AB15" s="6"/>
      <c r="AC15" s="6"/>
    </row>
    <row r="16" spans="2:29">
      <c r="B16" s="42">
        <v>42503</v>
      </c>
      <c r="C16" s="43">
        <v>0.78541666666666676</v>
      </c>
      <c r="D16" s="44">
        <f t="shared" si="0"/>
        <v>42503.785416666666</v>
      </c>
      <c r="E16" t="str">
        <f t="shared" si="1"/>
        <v>viernes</v>
      </c>
      <c r="F16" s="45">
        <v>49495</v>
      </c>
      <c r="G16" s="45"/>
      <c r="H16" s="12">
        <f t="shared" si="2"/>
        <v>1.7499999999417923</v>
      </c>
      <c r="I16" s="13">
        <f t="shared" si="9"/>
        <v>234.84999999997672</v>
      </c>
      <c r="J16" s="12">
        <f t="shared" si="3"/>
        <v>7.2916666664241347E-2</v>
      </c>
      <c r="K16" s="12">
        <f t="shared" si="10"/>
        <v>9.7854166666656965</v>
      </c>
      <c r="L16" s="92">
        <f t="shared" si="7"/>
        <v>0</v>
      </c>
      <c r="M16" s="92">
        <f t="shared" si="4"/>
        <v>313</v>
      </c>
      <c r="N16" s="92"/>
      <c r="O16" s="5">
        <f t="shared" si="5"/>
        <v>31.986374281459419</v>
      </c>
      <c r="P16" s="5">
        <f t="shared" si="6"/>
        <v>52.214583333334303</v>
      </c>
      <c r="Q16" s="7">
        <f t="shared" si="8"/>
        <v>1983.1552054504839</v>
      </c>
      <c r="U16" s="92"/>
      <c r="W16" s="9"/>
      <c r="X16" s="6"/>
      <c r="Y16" s="6"/>
      <c r="Z16" s="6"/>
      <c r="AA16" s="6"/>
      <c r="AB16" s="6"/>
      <c r="AC16" s="6"/>
    </row>
    <row r="17" spans="2:29">
      <c r="B17" s="42">
        <v>42503</v>
      </c>
      <c r="C17" s="43">
        <v>0.84236111111111101</v>
      </c>
      <c r="D17" s="44">
        <f t="shared" si="0"/>
        <v>42503.842361111114</v>
      </c>
      <c r="E17" t="str">
        <f t="shared" si="1"/>
        <v>viernes</v>
      </c>
      <c r="F17" s="45">
        <v>49496</v>
      </c>
      <c r="G17" s="45"/>
      <c r="H17" s="12">
        <f t="shared" si="2"/>
        <v>1.3666666667559184</v>
      </c>
      <c r="I17" s="13">
        <f t="shared" si="9"/>
        <v>236.21666666673264</v>
      </c>
      <c r="J17" s="12">
        <f t="shared" si="3"/>
        <v>5.6944444448163267E-2</v>
      </c>
      <c r="K17" s="12">
        <f t="shared" si="10"/>
        <v>9.8423611111138598</v>
      </c>
      <c r="L17" s="92">
        <f t="shared" si="7"/>
        <v>1</v>
      </c>
      <c r="M17" s="92">
        <f t="shared" si="4"/>
        <v>314</v>
      </c>
      <c r="N17" s="92"/>
      <c r="O17" s="5">
        <f t="shared" si="5"/>
        <v>31.902913991383173</v>
      </c>
      <c r="P17" s="5">
        <f t="shared" si="6"/>
        <v>52.15763888888614</v>
      </c>
      <c r="Q17" s="7">
        <f t="shared" si="8"/>
        <v>1977.9806674657568</v>
      </c>
      <c r="U17" s="92"/>
      <c r="W17" s="9"/>
      <c r="X17" s="6"/>
      <c r="Y17" s="6"/>
      <c r="Z17" s="6"/>
      <c r="AA17" s="6"/>
      <c r="AB17" s="6"/>
      <c r="AC17" s="6"/>
    </row>
    <row r="18" spans="2:29">
      <c r="B18" s="42">
        <v>42503</v>
      </c>
      <c r="C18" s="43">
        <v>0.8930555555555556</v>
      </c>
      <c r="D18" s="44">
        <f t="shared" si="0"/>
        <v>42503.893055555556</v>
      </c>
      <c r="E18" t="str">
        <f t="shared" si="1"/>
        <v>viernes</v>
      </c>
      <c r="F18" s="45">
        <v>49496</v>
      </c>
      <c r="G18" s="45"/>
      <c r="H18" s="12">
        <f t="shared" si="2"/>
        <v>1.21666666661622</v>
      </c>
      <c r="I18" s="13">
        <f t="shared" si="9"/>
        <v>237.43333333334886</v>
      </c>
      <c r="J18" s="12">
        <f t="shared" si="3"/>
        <v>5.0694444442342501E-2</v>
      </c>
      <c r="K18" s="12">
        <f t="shared" si="10"/>
        <v>9.8930555555562023</v>
      </c>
      <c r="L18" s="92">
        <f t="shared" si="7"/>
        <v>0</v>
      </c>
      <c r="M18" s="92">
        <f t="shared" si="4"/>
        <v>314</v>
      </c>
      <c r="N18" s="92"/>
      <c r="O18" s="5">
        <f t="shared" si="5"/>
        <v>31.739435631052256</v>
      </c>
      <c r="P18" s="5">
        <f t="shared" si="6"/>
        <v>52.106944444443798</v>
      </c>
      <c r="Q18" s="7">
        <f t="shared" si="8"/>
        <v>1967.8450091252398</v>
      </c>
      <c r="R18" t="s">
        <v>56</v>
      </c>
      <c r="U18" s="92"/>
      <c r="W18" s="9"/>
      <c r="X18" s="6"/>
      <c r="Y18" s="6"/>
      <c r="Z18" s="6"/>
      <c r="AA18" s="6"/>
      <c r="AB18" s="6"/>
      <c r="AC18" s="6"/>
    </row>
    <row r="19" spans="2:29">
      <c r="B19" s="42">
        <v>42504</v>
      </c>
      <c r="C19" s="43">
        <v>0.33680555555555558</v>
      </c>
      <c r="D19" s="44">
        <f t="shared" si="0"/>
        <v>42504.336805555555</v>
      </c>
      <c r="E19" t="str">
        <f t="shared" si="1"/>
        <v>sábado</v>
      </c>
      <c r="F19" s="45">
        <v>49500</v>
      </c>
      <c r="G19" s="45"/>
      <c r="H19" s="12">
        <f t="shared" si="2"/>
        <v>10.649999999965075</v>
      </c>
      <c r="I19" s="13">
        <f t="shared" si="9"/>
        <v>248.08333333331393</v>
      </c>
      <c r="J19" s="12">
        <f t="shared" si="3"/>
        <v>0.44374999999854481</v>
      </c>
      <c r="K19" s="12">
        <f t="shared" si="10"/>
        <v>10.336805555554747</v>
      </c>
      <c r="L19" s="92">
        <f t="shared" si="7"/>
        <v>4</v>
      </c>
      <c r="M19" s="92">
        <f t="shared" si="4"/>
        <v>318</v>
      </c>
      <c r="N19" s="5">
        <f>(F19-F14)/(I19-I14)*24</f>
        <v>13.903448275850906</v>
      </c>
      <c r="O19" s="5">
        <f t="shared" si="5"/>
        <v>30.763856231107546</v>
      </c>
      <c r="P19" s="5">
        <f t="shared" si="6"/>
        <v>51.663194444445253</v>
      </c>
      <c r="Q19" s="7">
        <f t="shared" si="8"/>
        <v>1907.3590863286679</v>
      </c>
      <c r="R19" t="s">
        <v>57</v>
      </c>
      <c r="U19" s="92"/>
      <c r="W19" s="9"/>
      <c r="X19" s="6"/>
      <c r="Y19" s="6"/>
      <c r="Z19" s="6"/>
      <c r="AA19" s="6"/>
      <c r="AB19" s="6"/>
      <c r="AC19" s="6"/>
    </row>
    <row r="20" spans="2:29">
      <c r="B20" s="42">
        <v>42504</v>
      </c>
      <c r="C20" s="43">
        <v>0.56180555555555556</v>
      </c>
      <c r="D20" s="44">
        <f t="shared" si="0"/>
        <v>42504.561805555553</v>
      </c>
      <c r="E20" t="str">
        <f t="shared" si="1"/>
        <v>sábado</v>
      </c>
      <c r="F20" s="45">
        <v>49502</v>
      </c>
      <c r="G20" s="45"/>
      <c r="H20" s="12">
        <f t="shared" si="2"/>
        <v>5.3999999999650754</v>
      </c>
      <c r="I20" s="13">
        <f t="shared" si="9"/>
        <v>253.48333333327901</v>
      </c>
      <c r="J20" s="12">
        <f t="shared" si="3"/>
        <v>0.22499999999854481</v>
      </c>
      <c r="K20" s="12">
        <f t="shared" si="10"/>
        <v>10.561805555553292</v>
      </c>
      <c r="L20" s="92">
        <f t="shared" si="7"/>
        <v>2</v>
      </c>
      <c r="M20" s="92">
        <f t="shared" si="4"/>
        <v>320</v>
      </c>
      <c r="N20" s="92"/>
      <c r="O20" s="5">
        <f t="shared" si="5"/>
        <v>30.297849957268642</v>
      </c>
      <c r="P20" s="5">
        <f t="shared" si="6"/>
        <v>51.438194444446708</v>
      </c>
      <c r="Q20" s="7">
        <f t="shared" si="8"/>
        <v>1878.4666973506557</v>
      </c>
      <c r="R20" t="s">
        <v>58</v>
      </c>
      <c r="U20" s="92"/>
      <c r="W20" s="9"/>
      <c r="X20" s="6"/>
      <c r="Y20" s="6"/>
      <c r="Z20" s="6"/>
      <c r="AA20" s="6"/>
      <c r="AB20" s="6"/>
      <c r="AC20" s="6"/>
    </row>
    <row r="21" spans="2:29">
      <c r="B21" s="42">
        <v>42504</v>
      </c>
      <c r="C21" s="43">
        <v>0.7597222222222223</v>
      </c>
      <c r="D21" s="44">
        <f t="shared" si="0"/>
        <v>42504.759722222225</v>
      </c>
      <c r="E21" t="str">
        <f t="shared" si="1"/>
        <v>sábado</v>
      </c>
      <c r="F21" s="45">
        <v>49508</v>
      </c>
      <c r="G21" s="45"/>
      <c r="H21" s="12">
        <f t="shared" si="2"/>
        <v>4.7500000001164153</v>
      </c>
      <c r="I21" s="13">
        <f t="shared" si="9"/>
        <v>258.23333333339542</v>
      </c>
      <c r="J21" s="12">
        <f t="shared" si="3"/>
        <v>0.19791666667151731</v>
      </c>
      <c r="K21" s="12">
        <f t="shared" si="10"/>
        <v>10.759722222224809</v>
      </c>
      <c r="L21" s="92">
        <f t="shared" si="7"/>
        <v>6</v>
      </c>
      <c r="M21" s="92">
        <f t="shared" si="4"/>
        <v>326</v>
      </c>
      <c r="N21" s="92"/>
      <c r="O21" s="5">
        <f t="shared" si="5"/>
        <v>30.29817994061489</v>
      </c>
      <c r="P21" s="5">
        <f t="shared" si="6"/>
        <v>51.240277777775191</v>
      </c>
      <c r="Q21" s="7">
        <f t="shared" si="8"/>
        <v>1878.4871563181232</v>
      </c>
      <c r="R21" t="s">
        <v>59</v>
      </c>
      <c r="U21" s="92"/>
    </row>
    <row r="22" spans="2:29">
      <c r="B22" s="42">
        <v>42505</v>
      </c>
      <c r="C22" s="43">
        <v>0.60416666666666663</v>
      </c>
      <c r="D22" s="44">
        <f t="shared" si="0"/>
        <v>42505.604166666664</v>
      </c>
      <c r="E22" t="str">
        <f t="shared" si="1"/>
        <v>domingo</v>
      </c>
      <c r="F22" s="45">
        <v>49535</v>
      </c>
      <c r="G22" s="45"/>
      <c r="H22" s="12">
        <f t="shared" si="2"/>
        <v>20.266666666546371</v>
      </c>
      <c r="I22" s="13">
        <f t="shared" ref="I22:I27" si="11">H22+I21</f>
        <v>278.49999999994179</v>
      </c>
      <c r="J22" s="12">
        <f t="shared" si="3"/>
        <v>0.84444444443943212</v>
      </c>
      <c r="K22" s="12">
        <f t="shared" ref="K22:K27" si="12">J22+K21</f>
        <v>11.604166666664241</v>
      </c>
      <c r="L22" s="92">
        <f t="shared" ref="L22:L27" si="13">F22-F21</f>
        <v>27</v>
      </c>
      <c r="M22" s="92">
        <f t="shared" si="4"/>
        <v>353</v>
      </c>
      <c r="N22" s="92"/>
      <c r="O22" s="5">
        <f t="shared" si="5"/>
        <v>30.420107719934546</v>
      </c>
      <c r="P22" s="5">
        <f t="shared" ref="P22:P27" si="14">$P$9-K22</f>
        <v>50.395833333335759</v>
      </c>
      <c r="Q22" s="7">
        <f t="shared" si="8"/>
        <v>1886.0466786359418</v>
      </c>
      <c r="R22" t="s">
        <v>60</v>
      </c>
      <c r="U22" s="92"/>
    </row>
    <row r="23" spans="2:29">
      <c r="B23" s="42">
        <v>42505</v>
      </c>
      <c r="C23" s="43">
        <v>0.78125</v>
      </c>
      <c r="D23" s="44">
        <f t="shared" si="0"/>
        <v>42505.78125</v>
      </c>
      <c r="E23" t="str">
        <f t="shared" si="1"/>
        <v>domingo</v>
      </c>
      <c r="F23" s="45">
        <v>49536</v>
      </c>
      <c r="G23" s="45"/>
      <c r="H23" s="12">
        <f t="shared" si="2"/>
        <v>4.2500000000582077</v>
      </c>
      <c r="I23" s="13">
        <f t="shared" si="11"/>
        <v>282.75</v>
      </c>
      <c r="J23" s="12">
        <f t="shared" si="3"/>
        <v>0.17708333333575865</v>
      </c>
      <c r="K23" s="12">
        <f t="shared" si="12"/>
        <v>11.78125</v>
      </c>
      <c r="L23" s="92">
        <f t="shared" si="13"/>
        <v>1</v>
      </c>
      <c r="M23" s="92">
        <f t="shared" si="4"/>
        <v>354</v>
      </c>
      <c r="N23" s="92"/>
      <c r="O23" s="5">
        <f t="shared" si="5"/>
        <v>30.047745358090186</v>
      </c>
      <c r="P23" s="5">
        <f t="shared" si="14"/>
        <v>50.21875</v>
      </c>
      <c r="Q23" s="7">
        <f t="shared" si="8"/>
        <v>1862.9602122015915</v>
      </c>
      <c r="U23" s="92"/>
    </row>
    <row r="24" spans="2:29">
      <c r="B24" s="42">
        <v>42506</v>
      </c>
      <c r="C24" s="43">
        <v>0.3347222222222222</v>
      </c>
      <c r="D24" s="44">
        <f t="shared" si="0"/>
        <v>42506.334722222222</v>
      </c>
      <c r="E24" t="str">
        <f t="shared" si="1"/>
        <v>lunes</v>
      </c>
      <c r="F24" s="45">
        <v>49572</v>
      </c>
      <c r="G24" s="45"/>
      <c r="H24" s="12">
        <f t="shared" si="2"/>
        <v>13.283333333325572</v>
      </c>
      <c r="I24" s="13">
        <f t="shared" si="11"/>
        <v>296.03333333332557</v>
      </c>
      <c r="J24" s="12">
        <f t="shared" si="3"/>
        <v>0.55347222222189885</v>
      </c>
      <c r="K24" s="12">
        <f t="shared" si="12"/>
        <v>12.334722222221899</v>
      </c>
      <c r="L24" s="92">
        <f t="shared" si="13"/>
        <v>36</v>
      </c>
      <c r="M24" s="92">
        <f t="shared" si="4"/>
        <v>390</v>
      </c>
      <c r="N24" s="92"/>
      <c r="O24" s="5">
        <f t="shared" si="5"/>
        <v>31.61806102916421</v>
      </c>
      <c r="P24" s="5">
        <f t="shared" si="14"/>
        <v>49.665277777778101</v>
      </c>
      <c r="Q24" s="7">
        <f t="shared" si="8"/>
        <v>1960.319783808181</v>
      </c>
      <c r="U24" s="92"/>
    </row>
    <row r="25" spans="2:29">
      <c r="B25" s="42">
        <v>42507</v>
      </c>
      <c r="C25" s="43">
        <v>0.8027777777777777</v>
      </c>
      <c r="D25" s="44">
        <f t="shared" si="0"/>
        <v>42507.802777777775</v>
      </c>
      <c r="E25" t="str">
        <f t="shared" si="1"/>
        <v>martes</v>
      </c>
      <c r="F25" s="45">
        <v>49629</v>
      </c>
      <c r="G25" s="45"/>
      <c r="H25" s="12">
        <f t="shared" si="2"/>
        <v>35.233333333279006</v>
      </c>
      <c r="I25" s="13">
        <f t="shared" si="11"/>
        <v>331.26666666660458</v>
      </c>
      <c r="J25" s="12">
        <f t="shared" si="3"/>
        <v>1.4680555555532919</v>
      </c>
      <c r="K25" s="12">
        <f t="shared" si="12"/>
        <v>13.802777777775191</v>
      </c>
      <c r="L25" s="92">
        <f t="shared" si="13"/>
        <v>57</v>
      </c>
      <c r="M25" s="92">
        <f t="shared" si="4"/>
        <v>447</v>
      </c>
      <c r="N25" s="92"/>
      <c r="O25" s="5">
        <f t="shared" si="5"/>
        <v>32.384785671167272</v>
      </c>
      <c r="P25" s="5">
        <f t="shared" si="14"/>
        <v>48.197222222224809</v>
      </c>
      <c r="Q25" s="7">
        <f t="shared" si="8"/>
        <v>2007.8567116123709</v>
      </c>
      <c r="U25" s="92"/>
    </row>
    <row r="26" spans="2:29">
      <c r="B26" s="42">
        <v>42508</v>
      </c>
      <c r="C26" s="43">
        <v>0.52222222222222225</v>
      </c>
      <c r="D26" s="44">
        <f t="shared" si="0"/>
        <v>42508.522222222222</v>
      </c>
      <c r="E26" t="str">
        <f t="shared" si="1"/>
        <v>miércoles</v>
      </c>
      <c r="F26" s="45">
        <v>49674</v>
      </c>
      <c r="G26" s="45"/>
      <c r="H26" s="12">
        <f t="shared" si="2"/>
        <v>17.266666666720994</v>
      </c>
      <c r="I26" s="13">
        <f t="shared" si="11"/>
        <v>348.53333333332557</v>
      </c>
      <c r="J26" s="12">
        <f t="shared" si="3"/>
        <v>0.71944444444670808</v>
      </c>
      <c r="K26" s="12">
        <f t="shared" si="12"/>
        <v>14.522222222221899</v>
      </c>
      <c r="L26" s="92">
        <f t="shared" si="13"/>
        <v>45</v>
      </c>
      <c r="M26" s="92">
        <f t="shared" si="4"/>
        <v>492</v>
      </c>
      <c r="N26" s="92"/>
      <c r="O26" s="5">
        <f t="shared" si="5"/>
        <v>33.879112471309092</v>
      </c>
      <c r="P26" s="5">
        <f t="shared" si="14"/>
        <v>47.477777777778101</v>
      </c>
      <c r="Q26" s="7">
        <f t="shared" si="8"/>
        <v>2100.5049732211637</v>
      </c>
      <c r="R26" t="s">
        <v>61</v>
      </c>
      <c r="U26" s="92"/>
    </row>
    <row r="27" spans="2:29">
      <c r="B27" s="42">
        <v>42508</v>
      </c>
      <c r="C27" s="43">
        <v>0.8256944444444444</v>
      </c>
      <c r="D27" s="44">
        <f t="shared" si="0"/>
        <v>42508.825694444444</v>
      </c>
      <c r="E27" t="str">
        <f t="shared" si="1"/>
        <v>miércoles</v>
      </c>
      <c r="F27" s="45">
        <v>49684</v>
      </c>
      <c r="G27" s="45"/>
      <c r="H27" s="12">
        <f t="shared" si="2"/>
        <v>7.2833333333255723</v>
      </c>
      <c r="I27" s="13">
        <f t="shared" si="11"/>
        <v>355.81666666665114</v>
      </c>
      <c r="J27" s="12">
        <f t="shared" si="3"/>
        <v>0.30347222222189885</v>
      </c>
      <c r="K27" s="12">
        <f t="shared" si="12"/>
        <v>14.825694444443798</v>
      </c>
      <c r="L27" s="92">
        <f t="shared" si="13"/>
        <v>10</v>
      </c>
      <c r="M27" s="92">
        <f t="shared" si="4"/>
        <v>502</v>
      </c>
      <c r="N27" s="92"/>
      <c r="O27" s="5">
        <f t="shared" si="5"/>
        <v>33.860133964121573</v>
      </c>
      <c r="P27" s="5">
        <f t="shared" si="14"/>
        <v>47.174305555556202</v>
      </c>
      <c r="Q27" s="7">
        <f t="shared" si="8"/>
        <v>2099.3283057755375</v>
      </c>
      <c r="R27" t="s">
        <v>62</v>
      </c>
      <c r="U27" s="92"/>
    </row>
    <row r="28" spans="2:29">
      <c r="B28" s="1">
        <v>42509</v>
      </c>
      <c r="C28" s="9">
        <v>0.36805555555555558</v>
      </c>
      <c r="D28" s="11">
        <f t="shared" si="0"/>
        <v>42509.368055555555</v>
      </c>
      <c r="E28" t="str">
        <f t="shared" si="1"/>
        <v>jueves</v>
      </c>
      <c r="F28">
        <v>49724</v>
      </c>
      <c r="H28" s="12">
        <f t="shared" si="2"/>
        <v>13.016666666662786</v>
      </c>
      <c r="I28" s="13">
        <f t="shared" ref="I28" si="15">H28+I27</f>
        <v>368.83333333331393</v>
      </c>
      <c r="J28" s="12">
        <f t="shared" si="3"/>
        <v>0.54236111111094942</v>
      </c>
      <c r="K28" s="12">
        <f t="shared" ref="K28" si="16">J28+K27</f>
        <v>15.368055555554747</v>
      </c>
      <c r="L28" s="92">
        <f>F28-F27</f>
        <v>40</v>
      </c>
      <c r="M28" s="92">
        <f t="shared" si="4"/>
        <v>542</v>
      </c>
      <c r="N28" s="92"/>
      <c r="O28" s="5">
        <f t="shared" si="5"/>
        <v>35.267962042478132</v>
      </c>
      <c r="P28" s="5">
        <f t="shared" ref="P28" si="17">$P$9-K28</f>
        <v>46.631944444445253</v>
      </c>
      <c r="Q28" s="7">
        <f t="shared" si="8"/>
        <v>2186.6136466336438</v>
      </c>
      <c r="R28" t="s">
        <v>63</v>
      </c>
      <c r="U28" s="5"/>
    </row>
    <row r="29" spans="2:29">
      <c r="B29" s="1">
        <v>42509</v>
      </c>
      <c r="C29" s="9">
        <v>0.57013888888888886</v>
      </c>
      <c r="D29" s="11">
        <f t="shared" si="0"/>
        <v>42509.570138888892</v>
      </c>
      <c r="E29" t="str">
        <f t="shared" si="1"/>
        <v>jueves</v>
      </c>
      <c r="F29">
        <v>49726</v>
      </c>
      <c r="H29" s="12">
        <f t="shared" si="2"/>
        <v>4.8500000000931323</v>
      </c>
      <c r="I29" s="13">
        <f t="shared" ref="I29:I32" si="18">H29+I28</f>
        <v>373.68333333340706</v>
      </c>
      <c r="J29" s="12">
        <f t="shared" si="3"/>
        <v>0.20208333333721384</v>
      </c>
      <c r="K29" s="12">
        <f t="shared" ref="K29:K32" si="19">J29+K28</f>
        <v>15.570138888891961</v>
      </c>
      <c r="L29" s="92">
        <f t="shared" ref="L29:L32" si="20">F29-F28</f>
        <v>2</v>
      </c>
      <c r="M29" s="92">
        <f t="shared" ref="M29:M32" si="21">L29+M28</f>
        <v>544</v>
      </c>
      <c r="N29" s="92"/>
      <c r="O29" s="5">
        <f t="shared" ref="O29:O32" si="22">M29/K29</f>
        <v>34.938673564954527</v>
      </c>
      <c r="P29" s="5">
        <f t="shared" ref="P29:P32" si="23">$P$9-K29</f>
        <v>46.429861111108039</v>
      </c>
      <c r="Q29" s="7">
        <f t="shared" ref="Q29:Q32" si="24">O29*P29+M29</f>
        <v>2166.1977610271806</v>
      </c>
    </row>
    <row r="30" spans="2:29">
      <c r="B30" s="1">
        <v>42509</v>
      </c>
      <c r="C30" s="9">
        <v>0.83263888888888893</v>
      </c>
      <c r="D30" s="11">
        <f t="shared" si="0"/>
        <v>42509.832638888889</v>
      </c>
      <c r="E30" t="str">
        <f t="shared" si="1"/>
        <v>jueves</v>
      </c>
      <c r="F30">
        <v>49736</v>
      </c>
      <c r="H30" s="12">
        <f t="shared" si="2"/>
        <v>6.2999999999301508</v>
      </c>
      <c r="I30" s="13">
        <f t="shared" si="18"/>
        <v>379.98333333333721</v>
      </c>
      <c r="J30" s="12">
        <f t="shared" si="3"/>
        <v>0.26249999999708962</v>
      </c>
      <c r="K30" s="12">
        <f t="shared" si="19"/>
        <v>15.832638888889051</v>
      </c>
      <c r="L30" s="92">
        <f t="shared" si="20"/>
        <v>10</v>
      </c>
      <c r="M30" s="92">
        <f t="shared" si="21"/>
        <v>554</v>
      </c>
      <c r="N30" s="92"/>
      <c r="O30" s="5">
        <f t="shared" si="22"/>
        <v>34.991008377560064</v>
      </c>
      <c r="P30" s="5">
        <f t="shared" si="23"/>
        <v>46.167361111110949</v>
      </c>
      <c r="Q30" s="7">
        <f t="shared" si="24"/>
        <v>2169.4425194087239</v>
      </c>
    </row>
    <row r="31" spans="2:29">
      <c r="B31" s="1">
        <v>42510</v>
      </c>
      <c r="C31" s="9">
        <v>0.27013888888888887</v>
      </c>
      <c r="D31" s="11">
        <f t="shared" si="0"/>
        <v>42510.270138888889</v>
      </c>
      <c r="E31" t="str">
        <f t="shared" si="1"/>
        <v>viernes</v>
      </c>
      <c r="F31">
        <v>49761</v>
      </c>
      <c r="H31" s="12">
        <f t="shared" si="2"/>
        <v>10.5</v>
      </c>
      <c r="I31" s="13">
        <f t="shared" si="18"/>
        <v>390.48333333333721</v>
      </c>
      <c r="J31" s="12">
        <f t="shared" si="3"/>
        <v>0.4375</v>
      </c>
      <c r="K31" s="12">
        <f t="shared" si="19"/>
        <v>16.270138888889051</v>
      </c>
      <c r="L31" s="92">
        <f t="shared" si="20"/>
        <v>25</v>
      </c>
      <c r="M31" s="92">
        <f t="shared" si="21"/>
        <v>579</v>
      </c>
      <c r="N31" s="92"/>
      <c r="O31" s="5">
        <f t="shared" si="22"/>
        <v>35.586666097571033</v>
      </c>
      <c r="P31" s="5">
        <f t="shared" si="23"/>
        <v>45.729861111110949</v>
      </c>
      <c r="Q31" s="7">
        <f t="shared" si="24"/>
        <v>2206.3732980494042</v>
      </c>
    </row>
    <row r="32" spans="2:29">
      <c r="B32" s="1">
        <v>42512</v>
      </c>
      <c r="C32" s="9">
        <v>0.875</v>
      </c>
      <c r="D32" s="11">
        <f t="shared" si="0"/>
        <v>42512.875</v>
      </c>
      <c r="E32" t="str">
        <f t="shared" si="1"/>
        <v>domingo</v>
      </c>
      <c r="F32">
        <v>49772</v>
      </c>
      <c r="H32" s="12">
        <f t="shared" si="2"/>
        <v>62.516666666662786</v>
      </c>
      <c r="I32" s="13">
        <f t="shared" si="18"/>
        <v>453</v>
      </c>
      <c r="J32" s="12">
        <f t="shared" si="3"/>
        <v>2.6048611111109494</v>
      </c>
      <c r="K32" s="12">
        <f t="shared" si="19"/>
        <v>18.875</v>
      </c>
      <c r="L32" s="92">
        <f t="shared" si="20"/>
        <v>11</v>
      </c>
      <c r="M32" s="92">
        <f t="shared" si="21"/>
        <v>590</v>
      </c>
      <c r="N32" s="92"/>
      <c r="O32" s="5">
        <f t="shared" si="22"/>
        <v>31.258278145695364</v>
      </c>
      <c r="P32" s="5">
        <f t="shared" si="23"/>
        <v>43.125</v>
      </c>
      <c r="Q32" s="7">
        <f t="shared" si="24"/>
        <v>1938.0132450331125</v>
      </c>
    </row>
    <row r="33" spans="2:18">
      <c r="B33" s="1">
        <v>42534</v>
      </c>
      <c r="C33" s="9">
        <v>0.35416666666666669</v>
      </c>
      <c r="D33" s="11">
        <f t="shared" si="0"/>
        <v>42534.354166666664</v>
      </c>
      <c r="E33" t="str">
        <f t="shared" si="1"/>
        <v>lunes</v>
      </c>
      <c r="F33">
        <v>50718</v>
      </c>
      <c r="H33" s="12">
        <f t="shared" si="2"/>
        <v>515.49999999994179</v>
      </c>
      <c r="I33" s="13">
        <f t="shared" ref="I33" si="25">H33+I32</f>
        <v>968.49999999994179</v>
      </c>
      <c r="J33" s="12">
        <f t="shared" si="3"/>
        <v>21.479166666664241</v>
      </c>
      <c r="K33" s="12">
        <f t="shared" ref="K33" si="26">J33+K32</f>
        <v>40.354166666664241</v>
      </c>
      <c r="L33" s="92">
        <f t="shared" ref="L33" si="27">F33-F32</f>
        <v>946</v>
      </c>
      <c r="M33" s="92">
        <f>L33+M32</f>
        <v>1536</v>
      </c>
      <c r="N33" s="92"/>
      <c r="O33" s="5">
        <f>M33/K33</f>
        <v>38.062983995872187</v>
      </c>
      <c r="P33" s="5">
        <f t="shared" ref="P33" si="28">$P$9-K33</f>
        <v>21.645833333335759</v>
      </c>
      <c r="Q33" s="7">
        <f t="shared" ref="Q33" si="29">O33*P33+M33</f>
        <v>2359.9050077440756</v>
      </c>
      <c r="R33" t="s">
        <v>64</v>
      </c>
    </row>
    <row r="34" spans="2:18">
      <c r="B34" s="1">
        <v>42534</v>
      </c>
      <c r="C34" s="9">
        <v>0.91388888888888886</v>
      </c>
      <c r="D34" s="11">
        <f t="shared" si="0"/>
        <v>42534.913888888892</v>
      </c>
      <c r="E34" t="str">
        <f t="shared" si="1"/>
        <v>lunes</v>
      </c>
      <c r="F34">
        <v>50737</v>
      </c>
      <c r="H34" s="12">
        <f t="shared" si="2"/>
        <v>13.433333333465271</v>
      </c>
      <c r="I34" s="13">
        <f t="shared" ref="I34:I36" si="30">H34+I33</f>
        <v>981.93333333340706</v>
      </c>
      <c r="J34" s="12">
        <f t="shared" si="3"/>
        <v>0.55972222222771961</v>
      </c>
      <c r="K34" s="12">
        <f t="shared" ref="K34:K36" si="31">J34+K33</f>
        <v>40.913888888891961</v>
      </c>
      <c r="L34" s="92">
        <f t="shared" ref="L34:L43" si="32">F34-F33</f>
        <v>19</v>
      </c>
      <c r="M34" s="92">
        <f t="shared" ref="M34:M36" si="33">L34+M33</f>
        <v>1555</v>
      </c>
      <c r="N34" s="92"/>
      <c r="O34" s="5">
        <f>M34/K34</f>
        <v>38.00665354063127</v>
      </c>
      <c r="P34" s="5">
        <f t="shared" ref="P34:P36" si="34">$P$9-K34</f>
        <v>21.086111111108039</v>
      </c>
      <c r="Q34" s="7">
        <f t="shared" ref="Q34:Q35" si="35">O34*P34+M34</f>
        <v>2356.4125195191386</v>
      </c>
    </row>
    <row r="35" spans="2:18">
      <c r="B35" s="1">
        <v>42535</v>
      </c>
      <c r="C35" s="9">
        <v>0.4861111111111111</v>
      </c>
      <c r="D35" s="11">
        <f t="shared" si="0"/>
        <v>42535.486111111109</v>
      </c>
      <c r="E35" t="str">
        <f t="shared" si="1"/>
        <v>martes</v>
      </c>
      <c r="F35">
        <v>50751</v>
      </c>
      <c r="H35" s="12">
        <f t="shared" si="2"/>
        <v>13.733333333220799</v>
      </c>
      <c r="I35" s="13">
        <f t="shared" si="30"/>
        <v>995.66666666662786</v>
      </c>
      <c r="J35" s="12">
        <f t="shared" si="3"/>
        <v>0.57222222221753327</v>
      </c>
      <c r="K35" s="12">
        <f t="shared" si="31"/>
        <v>41.486111111109494</v>
      </c>
      <c r="L35" s="92">
        <f t="shared" si="32"/>
        <v>14</v>
      </c>
      <c r="M35" s="92">
        <f t="shared" si="33"/>
        <v>1569</v>
      </c>
      <c r="N35" s="92"/>
      <c r="O35" s="5">
        <f t="shared" ref="O35:O36" si="36">M35/K35</f>
        <v>37.819886173419619</v>
      </c>
      <c r="P35" s="5">
        <f t="shared" si="34"/>
        <v>20.513888888890506</v>
      </c>
      <c r="Q35" s="7">
        <f t="shared" si="35"/>
        <v>2344.8329427520166</v>
      </c>
    </row>
    <row r="36" spans="2:18">
      <c r="B36" s="1">
        <v>42536</v>
      </c>
      <c r="C36" s="9">
        <v>0.41111111111111115</v>
      </c>
      <c r="D36" s="11">
        <f t="shared" si="0"/>
        <v>42536.411111111112</v>
      </c>
      <c r="E36" t="str">
        <f t="shared" si="1"/>
        <v>miércoles</v>
      </c>
      <c r="F36">
        <v>50777</v>
      </c>
      <c r="H36" s="12">
        <f t="shared" si="2"/>
        <v>22.200000000069849</v>
      </c>
      <c r="I36" s="13">
        <f t="shared" si="30"/>
        <v>1017.8666666666977</v>
      </c>
      <c r="J36" s="12">
        <f t="shared" si="3"/>
        <v>0.92500000000291038</v>
      </c>
      <c r="K36" s="12">
        <f t="shared" si="31"/>
        <v>42.411111111112405</v>
      </c>
      <c r="L36" s="92">
        <f t="shared" si="32"/>
        <v>26</v>
      </c>
      <c r="M36" s="92">
        <f t="shared" si="33"/>
        <v>1595</v>
      </c>
      <c r="N36" s="92"/>
      <c r="O36" s="5">
        <f t="shared" si="36"/>
        <v>37.608069164263981</v>
      </c>
      <c r="P36" s="5">
        <f t="shared" si="34"/>
        <v>19.588888888887595</v>
      </c>
      <c r="Q36" s="7">
        <f>O36*P36+M36</f>
        <v>2331.7002881843669</v>
      </c>
    </row>
    <row r="37" spans="2:18" s="8" customFormat="1">
      <c r="B37" s="16">
        <v>42556</v>
      </c>
      <c r="C37" s="17">
        <v>0</v>
      </c>
      <c r="D37" s="18">
        <f t="shared" si="0"/>
        <v>42556</v>
      </c>
      <c r="E37" s="8" t="str">
        <f t="shared" si="1"/>
        <v>martes</v>
      </c>
      <c r="F37" s="8">
        <v>51365</v>
      </c>
      <c r="H37" s="46">
        <f t="shared" si="2"/>
        <v>470.13333333330229</v>
      </c>
      <c r="I37" s="47">
        <f>H37+I36</f>
        <v>1488</v>
      </c>
      <c r="J37" s="46">
        <f t="shared" si="3"/>
        <v>19.588888888887595</v>
      </c>
      <c r="K37" s="46">
        <f t="shared" ref="K37" si="37">J37+K36</f>
        <v>62</v>
      </c>
      <c r="L37" s="48">
        <f>F37-F36</f>
        <v>588</v>
      </c>
      <c r="M37" s="48">
        <f t="shared" ref="M37" si="38">L37+M36</f>
        <v>2183</v>
      </c>
      <c r="N37" s="48"/>
      <c r="O37" s="49">
        <f t="shared" ref="O37:O43" si="39">M37/K37</f>
        <v>35.20967741935484</v>
      </c>
      <c r="P37" s="49">
        <f>$P$9-K37</f>
        <v>0</v>
      </c>
      <c r="Q37" s="50">
        <f>O37*P37+M37</f>
        <v>2183</v>
      </c>
    </row>
    <row r="38" spans="2:18">
      <c r="B38" s="1">
        <v>42567</v>
      </c>
      <c r="C38" s="9">
        <v>0.66597222222222219</v>
      </c>
      <c r="D38" s="11">
        <f t="shared" si="0"/>
        <v>42567.665972222225</v>
      </c>
      <c r="E38" t="str">
        <f t="shared" si="1"/>
        <v>sábado</v>
      </c>
      <c r="F38">
        <v>51688</v>
      </c>
      <c r="H38" s="12">
        <f t="shared" si="2"/>
        <v>279.98333333339542</v>
      </c>
      <c r="I38" s="13"/>
      <c r="J38" s="12">
        <f t="shared" si="3"/>
        <v>11.665972222224809</v>
      </c>
      <c r="K38" s="51">
        <f>D38-D37</f>
        <v>11.665972222224809</v>
      </c>
      <c r="L38" s="92">
        <f>F38-F37</f>
        <v>323</v>
      </c>
      <c r="M38" s="58">
        <f>L38</f>
        <v>323</v>
      </c>
      <c r="O38" s="5">
        <f>M38/K38</f>
        <v>27.687362342990468</v>
      </c>
      <c r="P38" s="59">
        <f>$Q$3-K38</f>
        <v>46.334027777775191</v>
      </c>
      <c r="Q38" s="7">
        <f>O38*P38+M38</f>
        <v>1605.8670158934472</v>
      </c>
    </row>
    <row r="39" spans="2:18">
      <c r="B39" s="1">
        <v>42575</v>
      </c>
      <c r="C39" s="9">
        <v>0.3756944444444445</v>
      </c>
      <c r="D39" s="11">
        <f t="shared" si="0"/>
        <v>42575.375694444447</v>
      </c>
      <c r="E39" t="str">
        <f t="shared" si="1"/>
        <v>domingo</v>
      </c>
      <c r="F39">
        <v>51912</v>
      </c>
      <c r="H39" s="12">
        <f t="shared" si="2"/>
        <v>185.03333333332557</v>
      </c>
      <c r="J39" s="12">
        <f t="shared" si="3"/>
        <v>7.7097222222218988</v>
      </c>
      <c r="K39" s="12">
        <f>J39+K38</f>
        <v>19.375694444446708</v>
      </c>
      <c r="L39" s="92">
        <f t="shared" si="32"/>
        <v>224</v>
      </c>
      <c r="M39" s="92">
        <f t="shared" ref="M39:M43" si="40">L39+M38</f>
        <v>547</v>
      </c>
      <c r="O39" s="5">
        <f t="shared" si="39"/>
        <v>28.231246191889465</v>
      </c>
      <c r="P39" s="5">
        <f t="shared" ref="P39:P43" si="41">$Q$3-K39</f>
        <v>38.624305555553292</v>
      </c>
      <c r="Q39" s="7">
        <f t="shared" ref="Q39:Q42" si="42">O39*P39+M39</f>
        <v>1637.412279129589</v>
      </c>
    </row>
    <row r="40" spans="2:18">
      <c r="B40" s="1">
        <v>42589</v>
      </c>
      <c r="C40" s="9">
        <v>0.67222222222222217</v>
      </c>
      <c r="D40" s="11">
        <f t="shared" si="0"/>
        <v>42589.672222222223</v>
      </c>
      <c r="E40" t="str">
        <f t="shared" si="1"/>
        <v>domingo</v>
      </c>
      <c r="F40">
        <v>52040</v>
      </c>
      <c r="H40" s="12">
        <f t="shared" si="2"/>
        <v>343.1166666666395</v>
      </c>
      <c r="J40" s="12">
        <f t="shared" si="3"/>
        <v>14.296527777776646</v>
      </c>
      <c r="K40" s="12">
        <f t="shared" ref="K40:K43" si="43">J40+K39</f>
        <v>33.672222222223354</v>
      </c>
      <c r="L40" s="92">
        <f t="shared" si="32"/>
        <v>128</v>
      </c>
      <c r="M40" s="92">
        <f t="shared" si="40"/>
        <v>675</v>
      </c>
      <c r="O40" s="5">
        <f t="shared" si="39"/>
        <v>20.04619699719451</v>
      </c>
      <c r="P40" s="5">
        <f t="shared" si="41"/>
        <v>24.327777777776646</v>
      </c>
      <c r="Q40" s="7">
        <f t="shared" si="42"/>
        <v>1162.6794258372815</v>
      </c>
    </row>
    <row r="41" spans="2:18">
      <c r="B41" s="1">
        <v>42602</v>
      </c>
      <c r="C41" s="9">
        <v>0.95833333333333337</v>
      </c>
      <c r="D41" s="11">
        <f t="shared" si="0"/>
        <v>42602.958333333336</v>
      </c>
      <c r="E41" t="str">
        <f t="shared" si="1"/>
        <v>sábado</v>
      </c>
      <c r="F41">
        <v>52469</v>
      </c>
      <c r="H41" s="12">
        <f t="shared" si="2"/>
        <v>318.86666666669771</v>
      </c>
      <c r="J41" s="12">
        <f t="shared" si="3"/>
        <v>13.286111111112405</v>
      </c>
      <c r="K41" s="12">
        <f t="shared" si="43"/>
        <v>46.958333333335759</v>
      </c>
      <c r="L41" s="92">
        <f t="shared" si="32"/>
        <v>429</v>
      </c>
      <c r="M41" s="92">
        <f t="shared" si="40"/>
        <v>1104</v>
      </c>
      <c r="O41" s="5">
        <f t="shared" si="39"/>
        <v>23.510204081631439</v>
      </c>
      <c r="P41" s="5">
        <f t="shared" si="41"/>
        <v>11.041666666664241</v>
      </c>
      <c r="Q41" s="7">
        <f t="shared" si="42"/>
        <v>1363.5918367346235</v>
      </c>
    </row>
    <row r="42" spans="2:18">
      <c r="B42" s="1">
        <v>42608</v>
      </c>
      <c r="C42" s="9">
        <v>0.34166666666666662</v>
      </c>
      <c r="D42" s="11">
        <f t="shared" si="0"/>
        <v>42608.341666666667</v>
      </c>
      <c r="E42" t="str">
        <f t="shared" si="1"/>
        <v>viernes</v>
      </c>
      <c r="F42">
        <v>52656</v>
      </c>
      <c r="H42" s="12">
        <f t="shared" ref="H42:H43" si="44">(D42-D41)*24</f>
        <v>129.19999999995343</v>
      </c>
      <c r="J42" s="12">
        <f t="shared" ref="J42:J43" si="45">D42-D41</f>
        <v>5.3833333333313931</v>
      </c>
      <c r="K42" s="12">
        <f t="shared" si="43"/>
        <v>52.341666666667152</v>
      </c>
      <c r="L42" s="92">
        <f t="shared" si="32"/>
        <v>187</v>
      </c>
      <c r="M42" s="92">
        <f t="shared" si="40"/>
        <v>1291</v>
      </c>
      <c r="O42" s="5">
        <f t="shared" si="39"/>
        <v>24.664862283075713</v>
      </c>
      <c r="P42" s="5">
        <f t="shared" si="41"/>
        <v>5.6583333333328483</v>
      </c>
      <c r="Q42" s="7">
        <f t="shared" si="42"/>
        <v>1430.5620124183915</v>
      </c>
    </row>
    <row r="43" spans="2:18" s="8" customFormat="1">
      <c r="B43" s="16">
        <v>42614</v>
      </c>
      <c r="C43" s="17">
        <v>0</v>
      </c>
      <c r="D43" s="18">
        <f t="shared" si="0"/>
        <v>42614</v>
      </c>
      <c r="E43" s="8" t="str">
        <f t="shared" si="1"/>
        <v>jueves</v>
      </c>
      <c r="F43" s="8">
        <v>52820</v>
      </c>
      <c r="H43" s="46">
        <f t="shared" si="44"/>
        <v>135.79999999998836</v>
      </c>
      <c r="J43" s="46">
        <f t="shared" si="45"/>
        <v>5.6583333333328483</v>
      </c>
      <c r="K43" s="46">
        <f t="shared" si="43"/>
        <v>58</v>
      </c>
      <c r="L43" s="48">
        <f t="shared" si="32"/>
        <v>164</v>
      </c>
      <c r="M43" s="48">
        <f t="shared" si="40"/>
        <v>1455</v>
      </c>
      <c r="O43" s="49">
        <f t="shared" si="39"/>
        <v>25.086206896551722</v>
      </c>
      <c r="P43" s="49">
        <f t="shared" si="41"/>
        <v>0</v>
      </c>
      <c r="Q43" s="50">
        <f>O43*P43+M43</f>
        <v>1455</v>
      </c>
    </row>
    <row r="44" spans="2:18">
      <c r="B44" s="1">
        <v>42614</v>
      </c>
      <c r="C44" s="9">
        <v>0.88958333333333339</v>
      </c>
      <c r="D44" s="11">
        <f t="shared" si="0"/>
        <v>42614.88958333333</v>
      </c>
      <c r="E44" t="str">
        <f t="shared" si="1"/>
        <v>jueves</v>
      </c>
      <c r="F44">
        <v>52838</v>
      </c>
      <c r="H44" s="12">
        <f t="shared" ref="H44:H45" si="46">(D44-D43)*24</f>
        <v>21.349999999918509</v>
      </c>
      <c r="J44" s="12">
        <f t="shared" ref="J44:J45" si="47">D44-D43</f>
        <v>0.88958333332993789</v>
      </c>
      <c r="K44" s="51">
        <f>D44-D43</f>
        <v>0.88958333332993789</v>
      </c>
      <c r="L44" s="92">
        <f t="shared" ref="L44" si="48">F44-F43</f>
        <v>18</v>
      </c>
      <c r="M44" s="58">
        <f>L44</f>
        <v>18</v>
      </c>
      <c r="O44" s="5">
        <f>M44/K44</f>
        <v>20.234192037547956</v>
      </c>
      <c r="P44" s="59">
        <f>$P$3-K44</f>
        <v>61.110416666670062</v>
      </c>
      <c r="Q44" s="7">
        <f>O44*P44+M44</f>
        <v>1254.5199063279733</v>
      </c>
    </row>
    <row r="45" spans="2:18">
      <c r="B45" s="1">
        <v>42618</v>
      </c>
      <c r="C45" s="9">
        <v>0.60069444444444442</v>
      </c>
      <c r="D45" s="11">
        <f t="shared" si="0"/>
        <v>42618.600694444445</v>
      </c>
      <c r="E45" t="str">
        <f t="shared" si="1"/>
        <v>lunes</v>
      </c>
      <c r="F45">
        <v>52921</v>
      </c>
      <c r="H45" s="12">
        <f t="shared" si="46"/>
        <v>89.06666666676756</v>
      </c>
      <c r="J45" s="12">
        <f t="shared" si="47"/>
        <v>3.711111111115315</v>
      </c>
      <c r="K45" s="12">
        <f>J45+K44</f>
        <v>4.6006944444452529</v>
      </c>
      <c r="L45" s="92">
        <f>F45-F44</f>
        <v>83</v>
      </c>
      <c r="M45" s="92">
        <f t="shared" ref="M45" si="49">L45+M44</f>
        <v>101</v>
      </c>
      <c r="O45" s="5">
        <f>M45/K45</f>
        <v>21.953207547165952</v>
      </c>
      <c r="P45" s="5">
        <f>$P$3-K45</f>
        <v>57.399305555554747</v>
      </c>
      <c r="Q45" s="7">
        <f>O45*P45+M45</f>
        <v>1361.0988679242892</v>
      </c>
    </row>
    <row r="46" spans="2:18">
      <c r="B46" s="1">
        <v>42639</v>
      </c>
      <c r="C46" s="9">
        <v>0.56527777777777777</v>
      </c>
      <c r="D46" s="11">
        <f t="shared" si="0"/>
        <v>42639.56527777778</v>
      </c>
      <c r="E46" t="str">
        <f t="shared" si="1"/>
        <v>lunes</v>
      </c>
      <c r="F46">
        <v>53428</v>
      </c>
      <c r="H46" s="12">
        <f t="shared" ref="H46" si="50">(D46-D45)*24</f>
        <v>503.15000000002328</v>
      </c>
      <c r="J46" s="12">
        <f t="shared" ref="J46" si="51">D46-D45</f>
        <v>20.964583333334303</v>
      </c>
      <c r="K46" s="12">
        <f>J46+K45</f>
        <v>25.565277777779556</v>
      </c>
      <c r="L46" s="92">
        <f t="shared" ref="L46" si="52">F46-F45</f>
        <v>507</v>
      </c>
      <c r="M46" s="92">
        <f t="shared" ref="M46" si="53">L46+M45</f>
        <v>608</v>
      </c>
      <c r="O46" s="5">
        <f t="shared" ref="O46" si="54">M46/K46</f>
        <v>23.782256750147745</v>
      </c>
      <c r="P46" s="5">
        <f>$P$3-K46</f>
        <v>36.434722222220444</v>
      </c>
      <c r="Q46" s="7">
        <f>O46*P46+M46</f>
        <v>1474.4999185091601</v>
      </c>
    </row>
    <row r="47" spans="2:18">
      <c r="M47" s="92"/>
      <c r="O47" s="5"/>
    </row>
    <row r="50" spans="4:5">
      <c r="D50" s="11"/>
    </row>
    <row r="51" spans="4:5">
      <c r="D51" s="11"/>
    </row>
    <row r="52" spans="4:5">
      <c r="E52">
        <f>E51*24</f>
        <v>0</v>
      </c>
    </row>
  </sheetData>
  <phoneticPr fontId="9"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B4:O24"/>
  <sheetViews>
    <sheetView showGridLines="0" tabSelected="1" topLeftCell="A2" workbookViewId="0" xr3:uid="{842E5F09-E766-5B8D-85AF-A39847EA96FD}">
      <selection activeCell="G11" sqref="G11"/>
    </sheetView>
  </sheetViews>
  <sheetFormatPr defaultColWidth="11" defaultRowHeight="15.95"/>
  <cols>
    <col min="2" max="2" width="31.125" bestFit="1" customWidth="1"/>
    <col min="3" max="3" width="17.625" bestFit="1" customWidth="1"/>
    <col min="4" max="4" width="14.375" customWidth="1"/>
  </cols>
  <sheetData>
    <row r="4" spans="2:3">
      <c r="B4" s="70" t="s">
        <v>0</v>
      </c>
      <c r="C4" s="71" t="str">
        <f>DATOS!I2</f>
        <v>BIMENSUAL</v>
      </c>
    </row>
    <row r="5" spans="2:3">
      <c r="B5" s="70" t="s">
        <v>9</v>
      </c>
      <c r="C5" s="71" t="str">
        <f>DATOS!I5</f>
        <v>1D</v>
      </c>
    </row>
    <row r="6" spans="2:3">
      <c r="B6" s="70" t="s">
        <v>12</v>
      </c>
      <c r="C6" s="71" t="str">
        <f>DATOS!I6</f>
        <v>ABRIL - SEPTIEMBRE</v>
      </c>
    </row>
    <row r="7" spans="2:3">
      <c r="B7" s="70" t="s">
        <v>14</v>
      </c>
      <c r="C7" s="71" t="str">
        <f>DATOS!I7</f>
        <v>OCTUBRE</v>
      </c>
    </row>
    <row r="10" spans="2:3">
      <c r="B10" s="70" t="s">
        <v>65</v>
      </c>
      <c r="C10" s="74">
        <f>12000-SUM(DATOS!D20:D24)</f>
        <v>3478</v>
      </c>
    </row>
    <row r="11" spans="2:3">
      <c r="B11" s="70" t="s">
        <v>66</v>
      </c>
      <c r="C11" s="74">
        <f>AVERAGE(DATOS!D19,DATOS!D13)</f>
        <v>2191</v>
      </c>
    </row>
    <row r="12" spans="2:3">
      <c r="B12" s="70" t="s">
        <v>67</v>
      </c>
      <c r="C12" s="75">
        <f>RECORDS!Q46</f>
        <v>1474.4999185091601</v>
      </c>
    </row>
    <row r="13" spans="2:3">
      <c r="B13" s="70" t="s">
        <v>9</v>
      </c>
      <c r="C13" s="74" t="s">
        <v>68</v>
      </c>
    </row>
    <row r="15" spans="2:3">
      <c r="B15" s="70" t="s">
        <v>69</v>
      </c>
      <c r="C15" s="79">
        <f>1.16*(C19*D19+C20*D20+C21*D21+C22*D22)</f>
        <v>2971.8025751286937</v>
      </c>
    </row>
    <row r="16" spans="2:3">
      <c r="B16" s="78" t="s">
        <v>70</v>
      </c>
      <c r="C16" s="80">
        <f>1.16*(C24*2+D24*C12)</f>
        <v>6339.4976814903093</v>
      </c>
    </row>
    <row r="17" spans="2:15">
      <c r="O17" s="92"/>
    </row>
    <row r="18" spans="2:15">
      <c r="B18" s="76" t="s">
        <v>71</v>
      </c>
      <c r="C18" s="76" t="s">
        <v>72</v>
      </c>
      <c r="D18" s="76" t="s">
        <v>6</v>
      </c>
      <c r="G18" s="92"/>
      <c r="H18" s="33"/>
      <c r="I18" s="52"/>
      <c r="J18" s="33"/>
      <c r="K18" s="52"/>
      <c r="L18" s="33"/>
      <c r="M18" s="52"/>
      <c r="N18" s="33"/>
      <c r="O18" s="53"/>
    </row>
    <row r="19" spans="2:15">
      <c r="B19" s="70" t="s">
        <v>73</v>
      </c>
      <c r="C19" s="77">
        <v>0.69699999999999995</v>
      </c>
      <c r="D19" s="91">
        <v>250</v>
      </c>
      <c r="H19" s="33"/>
      <c r="I19" s="53"/>
      <c r="J19" s="33"/>
      <c r="K19" s="53"/>
      <c r="L19" s="33"/>
      <c r="M19" s="53"/>
      <c r="N19" s="33"/>
      <c r="O19" s="53"/>
    </row>
    <row r="20" spans="2:15">
      <c r="B20" s="70" t="s">
        <v>74</v>
      </c>
      <c r="C20" s="77">
        <v>0.82199999999999995</v>
      </c>
      <c r="D20" s="91">
        <v>350</v>
      </c>
    </row>
    <row r="21" spans="2:15">
      <c r="B21" s="70" t="s">
        <v>75</v>
      </c>
      <c r="C21" s="77">
        <v>1.05</v>
      </c>
      <c r="D21" s="91">
        <v>200</v>
      </c>
      <c r="G21" s="92"/>
      <c r="H21" s="33"/>
      <c r="I21" s="55"/>
      <c r="J21" s="33"/>
      <c r="K21" s="56"/>
      <c r="L21" s="33"/>
      <c r="M21" s="54"/>
      <c r="N21" s="33"/>
    </row>
    <row r="22" spans="2:15">
      <c r="B22" s="70" t="s">
        <v>76</v>
      </c>
      <c r="C22" s="77">
        <v>2.802</v>
      </c>
      <c r="D22" s="81">
        <f>C12-SUM(D19:D21)</f>
        <v>674.49991850916012</v>
      </c>
      <c r="H22" s="33"/>
      <c r="I22" s="53"/>
      <c r="J22" s="33"/>
      <c r="K22" s="53"/>
      <c r="L22" s="33"/>
      <c r="M22" s="53"/>
      <c r="N22" s="33"/>
      <c r="O22" s="53"/>
    </row>
    <row r="24" spans="2:15">
      <c r="B24" s="70" t="s">
        <v>77</v>
      </c>
      <c r="C24" s="77">
        <v>92.45</v>
      </c>
      <c r="D24" s="77">
        <v>3.581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B3:J33"/>
  <sheetViews>
    <sheetView showGridLines="0" topLeftCell="A5" zoomScale="150" workbookViewId="0" xr3:uid="{51F8DEE0-4D01-5F28-A812-FC0BD7CAC4A5}">
      <selection activeCell="I16" sqref="I16"/>
    </sheetView>
  </sheetViews>
  <sheetFormatPr defaultColWidth="11" defaultRowHeight="15.95"/>
  <cols>
    <col min="8" max="8" width="13.625" bestFit="1" customWidth="1"/>
    <col min="9" max="9" width="13.5" bestFit="1" customWidth="1"/>
    <col min="10" max="10" width="15" bestFit="1" customWidth="1"/>
  </cols>
  <sheetData>
    <row r="3" spans="2:10">
      <c r="C3" t="s">
        <v>78</v>
      </c>
    </row>
    <row r="4" spans="2:10">
      <c r="D4" t="s">
        <v>79</v>
      </c>
    </row>
    <row r="5" spans="2:10">
      <c r="C5" s="90" t="s">
        <v>80</v>
      </c>
    </row>
    <row r="6" spans="2:10">
      <c r="C6" s="90" t="s">
        <v>81</v>
      </c>
    </row>
    <row r="7" spans="2:10">
      <c r="C7" s="90"/>
      <c r="D7" s="96" t="s">
        <v>82</v>
      </c>
      <c r="E7" s="96"/>
      <c r="F7" s="96"/>
      <c r="G7" s="97" t="s">
        <v>83</v>
      </c>
      <c r="H7" s="98"/>
      <c r="I7" s="98"/>
      <c r="J7" s="98"/>
    </row>
    <row r="8" spans="2:10">
      <c r="D8" s="25" t="s">
        <v>84</v>
      </c>
      <c r="E8" s="26" t="s">
        <v>6</v>
      </c>
      <c r="F8" s="26" t="s">
        <v>85</v>
      </c>
      <c r="G8" s="14" t="s">
        <v>86</v>
      </c>
      <c r="H8" s="14" t="s">
        <v>87</v>
      </c>
      <c r="I8" s="14" t="s">
        <v>88</v>
      </c>
      <c r="J8" s="14" t="s">
        <v>89</v>
      </c>
    </row>
    <row r="9" spans="2:10">
      <c r="C9" t="s">
        <v>90</v>
      </c>
      <c r="D9" s="21"/>
      <c r="E9" s="91">
        <v>1846</v>
      </c>
      <c r="F9" s="91"/>
      <c r="G9" s="92">
        <v>62</v>
      </c>
      <c r="H9" s="5">
        <f>E9/G9</f>
        <v>29.774193548387096</v>
      </c>
      <c r="I9">
        <f>AVERAGE(E9:E14)</f>
        <v>2000</v>
      </c>
      <c r="J9">
        <f t="shared" ref="J9:J15" si="0">SUM(E9:E14)</f>
        <v>12000</v>
      </c>
    </row>
    <row r="10" spans="2:10">
      <c r="B10" s="2"/>
      <c r="D10" s="22">
        <v>42501</v>
      </c>
      <c r="E10" s="91">
        <v>2129</v>
      </c>
      <c r="F10" s="23">
        <v>8305</v>
      </c>
      <c r="G10" s="4">
        <v>62</v>
      </c>
      <c r="H10" s="5">
        <f>E10/G10</f>
        <v>34.338709677419352</v>
      </c>
      <c r="I10">
        <f>AVERAGE(E10:E15)</f>
        <v>2068.5</v>
      </c>
      <c r="J10">
        <f t="shared" si="0"/>
        <v>12411</v>
      </c>
    </row>
    <row r="11" spans="2:10">
      <c r="D11" s="22">
        <v>42441</v>
      </c>
      <c r="E11" s="24">
        <v>1057</v>
      </c>
      <c r="F11" s="23">
        <v>4108</v>
      </c>
      <c r="G11" s="92">
        <v>63</v>
      </c>
      <c r="H11" s="5">
        <f t="shared" ref="H11:H18" si="1">E11/G11</f>
        <v>16.777777777777779</v>
      </c>
      <c r="I11">
        <f t="shared" ref="I11:I14" si="2">AVERAGE(E11:E16)</f>
        <v>2034.5</v>
      </c>
      <c r="J11">
        <f t="shared" si="0"/>
        <v>12207</v>
      </c>
    </row>
    <row r="12" spans="2:10">
      <c r="D12" s="22" t="s">
        <v>91</v>
      </c>
      <c r="E12" s="24">
        <v>1698</v>
      </c>
      <c r="F12" s="23">
        <v>6178</v>
      </c>
      <c r="G12" s="92">
        <v>62</v>
      </c>
      <c r="H12" s="5">
        <f t="shared" si="1"/>
        <v>27.387096774193548</v>
      </c>
      <c r="I12" s="7">
        <f t="shared" si="2"/>
        <v>2061.3333333333335</v>
      </c>
      <c r="J12">
        <f t="shared" si="0"/>
        <v>12368</v>
      </c>
    </row>
    <row r="13" spans="2:10">
      <c r="D13" s="22">
        <v>42314</v>
      </c>
      <c r="E13" s="24">
        <v>2165</v>
      </c>
      <c r="F13" s="23">
        <v>8426</v>
      </c>
      <c r="G13" s="92">
        <v>59</v>
      </c>
      <c r="H13" s="5">
        <f t="shared" si="1"/>
        <v>36.694915254237287</v>
      </c>
      <c r="I13" s="7">
        <f t="shared" si="2"/>
        <v>1987</v>
      </c>
      <c r="J13">
        <f t="shared" si="0"/>
        <v>11922</v>
      </c>
    </row>
    <row r="14" spans="2:10">
      <c r="D14" s="22">
        <v>42256</v>
      </c>
      <c r="E14" s="24">
        <v>3105</v>
      </c>
      <c r="F14" s="23">
        <v>7542</v>
      </c>
      <c r="G14" s="92">
        <v>61</v>
      </c>
      <c r="H14" s="5">
        <f t="shared" si="1"/>
        <v>50.901639344262293</v>
      </c>
      <c r="I14" s="7">
        <f t="shared" si="2"/>
        <v>1995.6666666666667</v>
      </c>
      <c r="J14">
        <f t="shared" si="0"/>
        <v>11974</v>
      </c>
    </row>
    <row r="15" spans="2:10">
      <c r="D15" s="22">
        <v>42193</v>
      </c>
      <c r="E15" s="24">
        <v>2257</v>
      </c>
      <c r="F15" s="23">
        <v>4729</v>
      </c>
      <c r="G15" s="92">
        <v>58</v>
      </c>
      <c r="H15" s="5">
        <f>E15/G15</f>
        <v>38.913793103448278</v>
      </c>
      <c r="I15" s="7">
        <f>AVERAGE(E15:E20)</f>
        <v>1867.6666666666667</v>
      </c>
      <c r="J15">
        <f t="shared" si="0"/>
        <v>11206</v>
      </c>
    </row>
    <row r="16" spans="2:10">
      <c r="D16" s="22">
        <v>42131</v>
      </c>
      <c r="E16" s="24">
        <v>1925</v>
      </c>
      <c r="F16" s="23">
        <v>4401</v>
      </c>
      <c r="G16" s="92">
        <v>62</v>
      </c>
      <c r="H16" s="5">
        <f t="shared" si="1"/>
        <v>31.048387096774192</v>
      </c>
    </row>
    <row r="17" spans="4:8">
      <c r="D17" s="22">
        <v>42075</v>
      </c>
      <c r="E17" s="24">
        <v>1218</v>
      </c>
      <c r="F17" s="23">
        <v>3136</v>
      </c>
      <c r="G17" s="92">
        <v>60</v>
      </c>
      <c r="H17" s="5">
        <f t="shared" si="1"/>
        <v>20.3</v>
      </c>
    </row>
    <row r="18" spans="4:8">
      <c r="D18" s="22" t="s">
        <v>92</v>
      </c>
      <c r="E18" s="24">
        <v>1252</v>
      </c>
      <c r="F18" s="23">
        <v>3316</v>
      </c>
      <c r="G18" s="92">
        <v>60</v>
      </c>
      <c r="H18" s="5">
        <f t="shared" si="1"/>
        <v>20.866666666666667</v>
      </c>
    </row>
    <row r="19" spans="4:8">
      <c r="D19" s="22">
        <v>41954</v>
      </c>
      <c r="E19" s="24">
        <v>2217</v>
      </c>
      <c r="F19" s="23">
        <v>5571</v>
      </c>
      <c r="G19" s="92"/>
      <c r="H19" s="92"/>
    </row>
    <row r="20" spans="4:8">
      <c r="D20" s="22">
        <v>41893</v>
      </c>
      <c r="E20" s="24">
        <v>2337</v>
      </c>
      <c r="F20" s="23">
        <v>5030</v>
      </c>
      <c r="G20" s="92"/>
      <c r="H20" s="92"/>
    </row>
    <row r="21" spans="4:8">
      <c r="D21" s="22">
        <v>41842</v>
      </c>
      <c r="E21" s="24">
        <v>2209</v>
      </c>
      <c r="F21" s="23">
        <v>4573</v>
      </c>
      <c r="G21" s="92"/>
      <c r="H21" s="92"/>
    </row>
    <row r="22" spans="4:8">
      <c r="D22" s="22">
        <v>41769</v>
      </c>
      <c r="E22" s="24">
        <v>2359</v>
      </c>
      <c r="F22" s="23">
        <v>5769</v>
      </c>
      <c r="G22" s="92"/>
      <c r="H22" s="92"/>
    </row>
    <row r="23" spans="4:8">
      <c r="D23" s="22">
        <v>41711</v>
      </c>
      <c r="E23" s="24">
        <v>1172</v>
      </c>
      <c r="F23" s="23">
        <v>2949</v>
      </c>
      <c r="G23" s="92"/>
      <c r="H23" s="92"/>
    </row>
    <row r="24" spans="4:8">
      <c r="D24" s="22" t="s">
        <v>93</v>
      </c>
      <c r="E24" s="24">
        <v>1527</v>
      </c>
      <c r="F24" s="23">
        <v>4087</v>
      </c>
      <c r="G24" s="92"/>
      <c r="H24" s="92"/>
    </row>
    <row r="25" spans="4:8">
      <c r="D25" s="22">
        <v>41592</v>
      </c>
      <c r="E25" s="24">
        <v>653</v>
      </c>
      <c r="F25" s="23">
        <v>924</v>
      </c>
      <c r="G25" s="92"/>
      <c r="H25" s="92"/>
    </row>
    <row r="26" spans="4:8">
      <c r="D26" s="22">
        <v>41549</v>
      </c>
      <c r="E26" s="24">
        <v>31</v>
      </c>
      <c r="F26" s="23">
        <v>40</v>
      </c>
      <c r="G26" s="92"/>
      <c r="H26" s="92"/>
    </row>
    <row r="27" spans="4:8">
      <c r="D27" s="21"/>
      <c r="E27" s="21"/>
      <c r="F27" s="21"/>
    </row>
    <row r="33" spans="3:3">
      <c r="C33" t="s">
        <v>94</v>
      </c>
    </row>
  </sheetData>
  <mergeCells count="2">
    <mergeCell ref="D7:F7"/>
    <mergeCell ref="G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B3:B23"/>
  <sheetViews>
    <sheetView workbookViewId="0" xr3:uid="{F9CF3CF3-643B-5BE6-8B46-32C596A47465}">
      <selection activeCell="B23" sqref="B23"/>
    </sheetView>
  </sheetViews>
  <sheetFormatPr defaultColWidth="11" defaultRowHeight="15.95"/>
  <sheetData>
    <row r="3" spans="2:2">
      <c r="B3" t="s">
        <v>95</v>
      </c>
    </row>
    <row r="4" spans="2:2">
      <c r="B4" t="s">
        <v>96</v>
      </c>
    </row>
    <row r="5" spans="2:2">
      <c r="B5" t="s">
        <v>97</v>
      </c>
    </row>
    <row r="6" spans="2:2">
      <c r="B6" t="s">
        <v>98</v>
      </c>
    </row>
    <row r="7" spans="2:2">
      <c r="B7" t="s">
        <v>99</v>
      </c>
    </row>
    <row r="8" spans="2:2">
      <c r="B8" t="s">
        <v>100</v>
      </c>
    </row>
    <row r="13" spans="2:2">
      <c r="B13" t="s">
        <v>101</v>
      </c>
    </row>
    <row r="14" spans="2:2">
      <c r="B14" t="s">
        <v>102</v>
      </c>
    </row>
    <row r="15" spans="2:2">
      <c r="B15" t="s">
        <v>103</v>
      </c>
    </row>
    <row r="16" spans="2:2">
      <c r="B16" t="s">
        <v>104</v>
      </c>
    </row>
    <row r="17" spans="2:2">
      <c r="B17" t="s">
        <v>105</v>
      </c>
    </row>
    <row r="18" spans="2:2">
      <c r="B18" t="s">
        <v>106</v>
      </c>
    </row>
    <row r="19" spans="2:2">
      <c r="B19" s="64" t="s">
        <v>107</v>
      </c>
    </row>
    <row r="20" spans="2:2">
      <c r="B20" t="s">
        <v>108</v>
      </c>
    </row>
    <row r="21" spans="2:2">
      <c r="B21" t="s">
        <v>109</v>
      </c>
    </row>
    <row r="22" spans="2:2">
      <c r="B22" t="s">
        <v>110</v>
      </c>
    </row>
    <row r="23" spans="2:2">
      <c r="B23" s="6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C2:N17"/>
  <sheetViews>
    <sheetView showGridLines="0" zoomScale="150" workbookViewId="0" xr3:uid="{78B4E459-6924-5F8B-B7BA-2DD04133E49E}">
      <selection activeCell="D7" sqref="D7"/>
    </sheetView>
  </sheetViews>
  <sheetFormatPr defaultColWidth="11" defaultRowHeight="15.95"/>
  <cols>
    <col min="3" max="3" width="27.5" customWidth="1"/>
    <col min="4" max="4" width="23.375" customWidth="1"/>
    <col min="12" max="12" width="17.5" bestFit="1" customWidth="1"/>
  </cols>
  <sheetData>
    <row r="2" spans="3:14">
      <c r="C2" t="s">
        <v>112</v>
      </c>
      <c r="L2" t="s">
        <v>113</v>
      </c>
    </row>
    <row r="3" spans="3:14">
      <c r="L3" t="s">
        <v>114</v>
      </c>
      <c r="M3" t="s">
        <v>9</v>
      </c>
      <c r="N3" t="s">
        <v>115</v>
      </c>
    </row>
    <row r="4" spans="3:14">
      <c r="C4" t="s">
        <v>116</v>
      </c>
    </row>
    <row r="5" spans="3:14">
      <c r="C5" s="21" t="s">
        <v>117</v>
      </c>
      <c r="D5" s="39" t="s">
        <v>118</v>
      </c>
      <c r="L5" t="s">
        <v>119</v>
      </c>
      <c r="M5" t="s">
        <v>120</v>
      </c>
      <c r="N5" s="92" t="s">
        <v>121</v>
      </c>
    </row>
    <row r="6" spans="3:14">
      <c r="C6" s="21" t="s">
        <v>122</v>
      </c>
      <c r="D6" s="39" t="s">
        <v>123</v>
      </c>
      <c r="L6" t="s">
        <v>118</v>
      </c>
      <c r="M6" t="s">
        <v>124</v>
      </c>
      <c r="N6" s="92" t="s">
        <v>125</v>
      </c>
    </row>
    <row r="7" spans="3:14">
      <c r="C7" s="21" t="s">
        <v>126</v>
      </c>
      <c r="D7" s="39" t="s">
        <v>127</v>
      </c>
      <c r="L7" t="s">
        <v>13</v>
      </c>
      <c r="M7" t="s">
        <v>123</v>
      </c>
      <c r="N7" s="92" t="s">
        <v>128</v>
      </c>
    </row>
    <row r="8" spans="3:14">
      <c r="L8" t="s">
        <v>129</v>
      </c>
      <c r="M8" t="s">
        <v>130</v>
      </c>
      <c r="N8" s="92" t="s">
        <v>127</v>
      </c>
    </row>
    <row r="9" spans="3:14">
      <c r="C9" t="s">
        <v>131</v>
      </c>
      <c r="M9" t="s">
        <v>132</v>
      </c>
      <c r="N9" s="92" t="s">
        <v>133</v>
      </c>
    </row>
    <row r="10" spans="3:14">
      <c r="D10" s="57" t="s">
        <v>134</v>
      </c>
      <c r="E10" s="57" t="s">
        <v>135</v>
      </c>
      <c r="N10" s="92"/>
    </row>
    <row r="11" spans="3:14">
      <c r="C11" s="40" t="s">
        <v>136</v>
      </c>
      <c r="D11" s="41"/>
      <c r="E11" s="41"/>
      <c r="M11" t="s">
        <v>137</v>
      </c>
      <c r="N11" s="92" t="s">
        <v>138</v>
      </c>
    </row>
    <row r="12" spans="3:14">
      <c r="C12" s="40" t="s">
        <v>139</v>
      </c>
      <c r="D12" s="41"/>
      <c r="E12" s="41"/>
      <c r="N12" s="92" t="s">
        <v>140</v>
      </c>
    </row>
    <row r="13" spans="3:14">
      <c r="C13" s="40" t="s">
        <v>141</v>
      </c>
      <c r="D13" s="41"/>
      <c r="E13" s="41"/>
      <c r="N13" s="92" t="s">
        <v>142</v>
      </c>
    </row>
    <row r="14" spans="3:14">
      <c r="C14" s="40" t="s">
        <v>143</v>
      </c>
      <c r="D14" s="41"/>
      <c r="E14" s="41"/>
      <c r="N14" s="92" t="s">
        <v>144</v>
      </c>
    </row>
    <row r="15" spans="3:14">
      <c r="C15" s="40" t="s">
        <v>145</v>
      </c>
      <c r="D15" s="41"/>
      <c r="E15" s="41"/>
      <c r="N15" s="92" t="s">
        <v>15</v>
      </c>
    </row>
    <row r="16" spans="3:14">
      <c r="N16" s="92" t="s">
        <v>146</v>
      </c>
    </row>
    <row r="17" spans="14:14">
      <c r="N17" s="92" t="s">
        <v>147</v>
      </c>
    </row>
  </sheetData>
  <dataValidations count="3">
    <dataValidation type="list" allowBlank="1" showInputMessage="1" showErrorMessage="1" sqref="D5" xr:uid="{00000000-0002-0000-0500-000000000000}">
      <formula1>$L$5:$L$8</formula1>
    </dataValidation>
    <dataValidation type="list" allowBlank="1" showInputMessage="1" showErrorMessage="1" sqref="D6" xr:uid="{00000000-0002-0000-0500-000001000000}">
      <formula1>$M$5:$M$11</formula1>
    </dataValidation>
    <dataValidation type="list" allowBlank="1" showInputMessage="1" showErrorMessage="1" sqref="D7" xr:uid="{00000000-0002-0000-0500-000002000000}">
      <formula1>$N$5:$N$17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B2:M291"/>
  <sheetViews>
    <sheetView showGridLines="0" topLeftCell="A172" zoomScale="85" zoomScaleNormal="85" zoomScalePageLayoutView="85" workbookViewId="0" xr3:uid="{9B253EF2-77E0-53E3-AE26-4D66ECD923F3}">
      <selection activeCell="B184" sqref="B184:L195"/>
    </sheetView>
  </sheetViews>
  <sheetFormatPr defaultColWidth="11" defaultRowHeight="15.95"/>
  <cols>
    <col min="2" max="2" width="28.125" bestFit="1" customWidth="1"/>
    <col min="3" max="3" width="16.625" customWidth="1"/>
    <col min="5" max="5" width="13.875" customWidth="1"/>
    <col min="6" max="6" width="10.625" customWidth="1"/>
    <col min="7" max="7" width="18.375" customWidth="1"/>
    <col min="8" max="8" width="12" customWidth="1"/>
    <col min="9" max="9" width="17.625" bestFit="1" customWidth="1"/>
    <col min="10" max="10" width="14.5" bestFit="1" customWidth="1"/>
    <col min="11" max="11" width="13.5" customWidth="1"/>
    <col min="12" max="12" width="15.375" bestFit="1" customWidth="1"/>
  </cols>
  <sheetData>
    <row r="2" spans="2:13">
      <c r="D2" s="92"/>
      <c r="E2" s="92"/>
      <c r="F2" s="92"/>
      <c r="G2" s="92"/>
      <c r="H2" s="92"/>
      <c r="I2" s="92"/>
      <c r="J2" s="92"/>
      <c r="K2" s="92"/>
      <c r="L2" s="92"/>
    </row>
    <row r="3" spans="2:13" ht="64.349999999999994" customHeight="1">
      <c r="B3" s="15" t="s">
        <v>148</v>
      </c>
      <c r="C3" s="15" t="s">
        <v>9</v>
      </c>
      <c r="D3" s="15" t="s">
        <v>115</v>
      </c>
      <c r="E3" s="15" t="s">
        <v>149</v>
      </c>
      <c r="F3" s="15" t="s">
        <v>150</v>
      </c>
      <c r="G3" s="15" t="s">
        <v>151</v>
      </c>
      <c r="H3" s="15" t="s">
        <v>152</v>
      </c>
      <c r="I3" s="15" t="s">
        <v>153</v>
      </c>
      <c r="J3" s="15" t="s">
        <v>154</v>
      </c>
      <c r="K3" s="15" t="s">
        <v>155</v>
      </c>
      <c r="L3" s="15" t="s">
        <v>145</v>
      </c>
      <c r="M3" s="15"/>
    </row>
    <row r="4" spans="2:13">
      <c r="B4" s="92" t="s">
        <v>119</v>
      </c>
      <c r="C4" s="92" t="s">
        <v>120</v>
      </c>
      <c r="D4" s="92" t="s">
        <v>121</v>
      </c>
      <c r="E4" s="33">
        <v>0.79300000000000004</v>
      </c>
      <c r="F4" s="54">
        <v>75</v>
      </c>
      <c r="G4" s="33">
        <v>0.95599999999999996</v>
      </c>
      <c r="H4" s="56">
        <v>75</v>
      </c>
      <c r="I4" s="33">
        <v>0</v>
      </c>
      <c r="J4" s="54" t="s">
        <v>156</v>
      </c>
      <c r="K4" s="33">
        <v>2.802</v>
      </c>
      <c r="L4" s="92" t="s">
        <v>157</v>
      </c>
      <c r="M4" s="92"/>
    </row>
    <row r="5" spans="2:13">
      <c r="B5" s="92" t="s">
        <v>119</v>
      </c>
      <c r="C5" s="92" t="s">
        <v>120</v>
      </c>
      <c r="D5" s="92" t="s">
        <v>125</v>
      </c>
      <c r="E5" s="33">
        <v>0.69699999999999995</v>
      </c>
      <c r="F5" s="55">
        <v>100</v>
      </c>
      <c r="G5" s="33">
        <v>0.82199999999999995</v>
      </c>
      <c r="H5" s="56">
        <v>50</v>
      </c>
      <c r="I5" s="33">
        <v>0</v>
      </c>
      <c r="J5" s="54" t="s">
        <v>156</v>
      </c>
      <c r="K5" s="33">
        <v>2.802</v>
      </c>
      <c r="L5" s="92" t="s">
        <v>158</v>
      </c>
      <c r="M5" s="92"/>
    </row>
    <row r="6" spans="2:13">
      <c r="B6" s="92" t="s">
        <v>119</v>
      </c>
      <c r="C6" s="92" t="s">
        <v>120</v>
      </c>
      <c r="D6" s="92" t="s">
        <v>128</v>
      </c>
      <c r="E6" s="33">
        <v>0.69699999999999995</v>
      </c>
      <c r="F6" s="55">
        <v>100</v>
      </c>
      <c r="G6" s="33">
        <v>0.82199999999999995</v>
      </c>
      <c r="H6" s="56">
        <v>50</v>
      </c>
      <c r="I6" s="33">
        <v>0</v>
      </c>
      <c r="J6" s="54" t="s">
        <v>156</v>
      </c>
      <c r="K6" s="33">
        <v>2.802</v>
      </c>
      <c r="L6" s="92" t="s">
        <v>158</v>
      </c>
      <c r="M6" s="92"/>
    </row>
    <row r="7" spans="2:13">
      <c r="B7" s="92" t="s">
        <v>119</v>
      </c>
      <c r="C7" s="92" t="s">
        <v>120</v>
      </c>
      <c r="D7" s="92" t="s">
        <v>127</v>
      </c>
      <c r="E7" s="33">
        <v>0.69699999999999995</v>
      </c>
      <c r="F7" s="55">
        <v>100</v>
      </c>
      <c r="G7" s="33">
        <v>0.82199999999999995</v>
      </c>
      <c r="H7" s="56">
        <v>50</v>
      </c>
      <c r="I7" s="33">
        <v>0</v>
      </c>
      <c r="J7" s="54" t="s">
        <v>156</v>
      </c>
      <c r="K7" s="33">
        <v>2.802</v>
      </c>
      <c r="L7" s="92" t="s">
        <v>158</v>
      </c>
      <c r="M7" s="92"/>
    </row>
    <row r="8" spans="2:13">
      <c r="B8" s="92" t="s">
        <v>119</v>
      </c>
      <c r="C8" s="92" t="s">
        <v>120</v>
      </c>
      <c r="D8" s="92" t="s">
        <v>133</v>
      </c>
      <c r="E8" s="33">
        <v>0.69699999999999995</v>
      </c>
      <c r="F8" s="55">
        <v>100</v>
      </c>
      <c r="G8" s="33">
        <v>0.82199999999999995</v>
      </c>
      <c r="H8" s="56">
        <v>50</v>
      </c>
      <c r="I8" s="33">
        <v>0</v>
      </c>
      <c r="J8" s="54" t="s">
        <v>156</v>
      </c>
      <c r="K8" s="33">
        <v>2.802</v>
      </c>
      <c r="L8" s="92" t="s">
        <v>158</v>
      </c>
      <c r="M8" s="92"/>
    </row>
    <row r="9" spans="2:13">
      <c r="B9" s="92" t="s">
        <v>119</v>
      </c>
      <c r="C9" s="92" t="s">
        <v>120</v>
      </c>
      <c r="D9" s="92" t="s">
        <v>138</v>
      </c>
      <c r="E9" s="33">
        <v>0.69699999999999995</v>
      </c>
      <c r="F9" s="55">
        <v>100</v>
      </c>
      <c r="G9" s="33">
        <v>0.82199999999999995</v>
      </c>
      <c r="H9" s="56">
        <v>50</v>
      </c>
      <c r="I9" s="33">
        <v>0</v>
      </c>
      <c r="J9" s="54" t="s">
        <v>156</v>
      </c>
      <c r="K9" s="33">
        <v>2.802</v>
      </c>
      <c r="L9" s="92" t="s">
        <v>158</v>
      </c>
      <c r="M9" s="92"/>
    </row>
    <row r="10" spans="2:13">
      <c r="B10" s="92" t="s">
        <v>119</v>
      </c>
      <c r="C10" s="92" t="s">
        <v>120</v>
      </c>
      <c r="D10" s="92" t="s">
        <v>140</v>
      </c>
      <c r="E10" s="33">
        <v>0.69699999999999995</v>
      </c>
      <c r="F10" s="55">
        <v>100</v>
      </c>
      <c r="G10" s="33">
        <v>0.82199999999999995</v>
      </c>
      <c r="H10" s="56">
        <v>50</v>
      </c>
      <c r="I10" s="33">
        <v>0</v>
      </c>
      <c r="J10" s="54" t="s">
        <v>156</v>
      </c>
      <c r="K10" s="33">
        <v>2.802</v>
      </c>
      <c r="L10" s="92" t="s">
        <v>158</v>
      </c>
      <c r="M10" s="92"/>
    </row>
    <row r="11" spans="2:13">
      <c r="B11" s="92" t="s">
        <v>119</v>
      </c>
      <c r="C11" s="92" t="s">
        <v>120</v>
      </c>
      <c r="D11" s="92" t="s">
        <v>142</v>
      </c>
      <c r="E11" s="33">
        <v>0.79300000000000004</v>
      </c>
      <c r="F11" s="54">
        <v>75</v>
      </c>
      <c r="G11" s="33">
        <v>0.95599999999999996</v>
      </c>
      <c r="H11" s="56">
        <v>75</v>
      </c>
      <c r="I11" s="33">
        <v>0</v>
      </c>
      <c r="J11" s="54" t="s">
        <v>156</v>
      </c>
      <c r="K11" s="33">
        <v>2.802</v>
      </c>
      <c r="L11" s="92" t="s">
        <v>157</v>
      </c>
      <c r="M11" s="92"/>
    </row>
    <row r="12" spans="2:13">
      <c r="B12" s="92" t="s">
        <v>119</v>
      </c>
      <c r="C12" s="92" t="s">
        <v>120</v>
      </c>
      <c r="D12" s="92" t="s">
        <v>144</v>
      </c>
      <c r="E12" s="33">
        <v>0.79300000000000004</v>
      </c>
      <c r="F12" s="54">
        <v>75</v>
      </c>
      <c r="G12" s="33">
        <v>0.95599999999999996</v>
      </c>
      <c r="H12" s="56">
        <v>75</v>
      </c>
      <c r="I12" s="33">
        <v>0</v>
      </c>
      <c r="J12" s="54" t="s">
        <v>156</v>
      </c>
      <c r="K12" s="33">
        <v>2.802</v>
      </c>
      <c r="L12" s="92" t="s">
        <v>157</v>
      </c>
      <c r="M12" s="92"/>
    </row>
    <row r="13" spans="2:13">
      <c r="B13" s="92" t="s">
        <v>119</v>
      </c>
      <c r="C13" s="92" t="s">
        <v>120</v>
      </c>
      <c r="D13" s="92" t="s">
        <v>15</v>
      </c>
      <c r="E13" s="33">
        <v>0.79300000000000004</v>
      </c>
      <c r="F13" s="54">
        <v>75</v>
      </c>
      <c r="G13" s="33">
        <v>0.95599999999999996</v>
      </c>
      <c r="H13" s="56">
        <v>75</v>
      </c>
      <c r="I13" s="33">
        <v>0</v>
      </c>
      <c r="J13" s="54" t="s">
        <v>156</v>
      </c>
      <c r="K13" s="33">
        <v>2.802</v>
      </c>
      <c r="L13" s="92" t="s">
        <v>157</v>
      </c>
      <c r="M13" s="92"/>
    </row>
    <row r="14" spans="2:13">
      <c r="B14" s="92" t="s">
        <v>119</v>
      </c>
      <c r="C14" s="92" t="s">
        <v>120</v>
      </c>
      <c r="D14" s="92" t="s">
        <v>146</v>
      </c>
      <c r="E14" s="33">
        <v>0.79300000000000004</v>
      </c>
      <c r="F14" s="54">
        <v>75</v>
      </c>
      <c r="G14" s="33">
        <v>0.95599999999999996</v>
      </c>
      <c r="H14" s="56">
        <v>75</v>
      </c>
      <c r="I14" s="33">
        <v>0</v>
      </c>
      <c r="J14" s="54" t="s">
        <v>156</v>
      </c>
      <c r="K14" s="33">
        <v>2.802</v>
      </c>
      <c r="L14" s="92" t="s">
        <v>157</v>
      </c>
      <c r="M14" s="92"/>
    </row>
    <row r="15" spans="2:13">
      <c r="B15" s="92" t="s">
        <v>119</v>
      </c>
      <c r="C15" s="92" t="s">
        <v>120</v>
      </c>
      <c r="D15" s="92" t="s">
        <v>147</v>
      </c>
      <c r="E15" s="33">
        <v>0.79300000000000004</v>
      </c>
      <c r="F15" s="54">
        <v>75</v>
      </c>
      <c r="G15" s="33">
        <v>0.95599999999999996</v>
      </c>
      <c r="H15" s="56">
        <v>75</v>
      </c>
      <c r="I15" s="33">
        <v>0</v>
      </c>
      <c r="J15" s="54" t="s">
        <v>156</v>
      </c>
      <c r="K15" s="33">
        <v>2.802</v>
      </c>
      <c r="L15" s="92" t="s">
        <v>157</v>
      </c>
      <c r="M15" s="92"/>
    </row>
    <row r="16" spans="2:13">
      <c r="B16" s="92" t="s">
        <v>119</v>
      </c>
      <c r="C16" s="92" t="s">
        <v>159</v>
      </c>
      <c r="D16" s="92" t="s">
        <v>121</v>
      </c>
      <c r="E16" s="33">
        <v>0.79300000000000004</v>
      </c>
      <c r="F16" s="54">
        <v>75</v>
      </c>
      <c r="G16" s="33">
        <v>0.95599999999999996</v>
      </c>
      <c r="H16" s="56">
        <v>100</v>
      </c>
      <c r="I16" s="33">
        <v>0</v>
      </c>
      <c r="J16" s="54" t="s">
        <v>156</v>
      </c>
      <c r="K16" s="33">
        <v>2.802</v>
      </c>
      <c r="L16" s="92" t="s">
        <v>157</v>
      </c>
      <c r="M16" s="92"/>
    </row>
    <row r="17" spans="2:13">
      <c r="B17" s="92" t="s">
        <v>119</v>
      </c>
      <c r="C17" s="92" t="s">
        <v>159</v>
      </c>
      <c r="D17" s="92" t="s">
        <v>125</v>
      </c>
      <c r="E17" s="33">
        <v>0.69699999999999995</v>
      </c>
      <c r="F17" s="55">
        <v>125</v>
      </c>
      <c r="G17" s="33">
        <v>0.82199999999999995</v>
      </c>
      <c r="H17" s="56">
        <v>100</v>
      </c>
      <c r="I17" s="33">
        <v>0</v>
      </c>
      <c r="J17" s="54" t="s">
        <v>156</v>
      </c>
      <c r="K17" s="33">
        <v>2.802</v>
      </c>
      <c r="L17" s="92" t="s">
        <v>158</v>
      </c>
      <c r="M17" s="92"/>
    </row>
    <row r="18" spans="2:13">
      <c r="B18" s="92" t="s">
        <v>119</v>
      </c>
      <c r="C18" s="92" t="s">
        <v>159</v>
      </c>
      <c r="D18" s="92" t="s">
        <v>128</v>
      </c>
      <c r="E18" s="33">
        <v>0.69699999999999995</v>
      </c>
      <c r="F18" s="55">
        <v>125</v>
      </c>
      <c r="G18" s="33">
        <v>0.82199999999999995</v>
      </c>
      <c r="H18" s="56">
        <v>100</v>
      </c>
      <c r="I18" s="33">
        <v>0</v>
      </c>
      <c r="J18" s="54" t="s">
        <v>156</v>
      </c>
      <c r="K18" s="33">
        <v>2.802</v>
      </c>
      <c r="L18" s="92" t="s">
        <v>158</v>
      </c>
      <c r="M18" s="92"/>
    </row>
    <row r="19" spans="2:13">
      <c r="B19" s="92" t="s">
        <v>119</v>
      </c>
      <c r="C19" s="92" t="s">
        <v>159</v>
      </c>
      <c r="D19" s="92" t="s">
        <v>127</v>
      </c>
      <c r="E19" s="33">
        <v>0.69699999999999995</v>
      </c>
      <c r="F19" s="55">
        <v>125</v>
      </c>
      <c r="G19" s="33">
        <v>0.82199999999999995</v>
      </c>
      <c r="H19" s="56">
        <v>100</v>
      </c>
      <c r="I19" s="33">
        <v>0</v>
      </c>
      <c r="J19" s="54" t="s">
        <v>156</v>
      </c>
      <c r="K19" s="33">
        <v>2.802</v>
      </c>
      <c r="L19" s="92" t="s">
        <v>158</v>
      </c>
      <c r="M19" s="92"/>
    </row>
    <row r="20" spans="2:13">
      <c r="B20" s="92" t="s">
        <v>119</v>
      </c>
      <c r="C20" s="92" t="s">
        <v>159</v>
      </c>
      <c r="D20" s="92" t="s">
        <v>133</v>
      </c>
      <c r="E20" s="33">
        <v>0.69699999999999995</v>
      </c>
      <c r="F20" s="55">
        <v>125</v>
      </c>
      <c r="G20" s="33">
        <v>0.82199999999999995</v>
      </c>
      <c r="H20" s="56">
        <v>100</v>
      </c>
      <c r="I20" s="33">
        <v>0</v>
      </c>
      <c r="J20" s="54" t="s">
        <v>156</v>
      </c>
      <c r="K20" s="33">
        <v>2.802</v>
      </c>
      <c r="L20" s="92" t="s">
        <v>158</v>
      </c>
      <c r="M20" s="92"/>
    </row>
    <row r="21" spans="2:13">
      <c r="B21" s="92" t="s">
        <v>119</v>
      </c>
      <c r="C21" s="92" t="s">
        <v>159</v>
      </c>
      <c r="D21" s="92" t="s">
        <v>138</v>
      </c>
      <c r="E21" s="33">
        <v>0.69699999999999995</v>
      </c>
      <c r="F21" s="55">
        <v>125</v>
      </c>
      <c r="G21" s="33">
        <v>0.82199999999999995</v>
      </c>
      <c r="H21" s="56">
        <v>100</v>
      </c>
      <c r="I21" s="33">
        <v>0</v>
      </c>
      <c r="J21" s="54" t="s">
        <v>156</v>
      </c>
      <c r="K21" s="33">
        <v>2.802</v>
      </c>
      <c r="L21" s="92" t="s">
        <v>158</v>
      </c>
      <c r="M21" s="92"/>
    </row>
    <row r="22" spans="2:13">
      <c r="B22" s="92" t="s">
        <v>119</v>
      </c>
      <c r="C22" s="92" t="s">
        <v>159</v>
      </c>
      <c r="D22" s="92" t="s">
        <v>140</v>
      </c>
      <c r="E22" s="33">
        <v>0.69699999999999995</v>
      </c>
      <c r="F22" s="55">
        <v>125</v>
      </c>
      <c r="G22" s="33">
        <v>0.82199999999999995</v>
      </c>
      <c r="H22" s="56">
        <v>100</v>
      </c>
      <c r="I22" s="33">
        <v>0</v>
      </c>
      <c r="J22" s="54" t="s">
        <v>156</v>
      </c>
      <c r="K22" s="33">
        <v>2.802</v>
      </c>
      <c r="L22" s="92" t="s">
        <v>158</v>
      </c>
      <c r="M22" s="92"/>
    </row>
    <row r="23" spans="2:13">
      <c r="B23" s="92" t="s">
        <v>119</v>
      </c>
      <c r="C23" s="92" t="s">
        <v>159</v>
      </c>
      <c r="D23" s="92" t="s">
        <v>142</v>
      </c>
      <c r="E23" s="33">
        <v>0.79300000000000004</v>
      </c>
      <c r="F23" s="54">
        <v>75</v>
      </c>
      <c r="G23" s="33">
        <v>0.95599999999999996</v>
      </c>
      <c r="H23" s="56">
        <v>100</v>
      </c>
      <c r="I23" s="33">
        <v>0</v>
      </c>
      <c r="J23" s="54" t="s">
        <v>156</v>
      </c>
      <c r="K23" s="33">
        <v>2.802</v>
      </c>
      <c r="L23" s="92" t="s">
        <v>157</v>
      </c>
      <c r="M23" s="92"/>
    </row>
    <row r="24" spans="2:13">
      <c r="B24" s="92" t="s">
        <v>119</v>
      </c>
      <c r="C24" s="92" t="s">
        <v>159</v>
      </c>
      <c r="D24" s="92" t="s">
        <v>144</v>
      </c>
      <c r="E24" s="33">
        <v>0.79300000000000004</v>
      </c>
      <c r="F24" s="54">
        <v>75</v>
      </c>
      <c r="G24" s="33">
        <v>0.95599999999999996</v>
      </c>
      <c r="H24" s="56">
        <v>100</v>
      </c>
      <c r="I24" s="33">
        <v>0</v>
      </c>
      <c r="J24" s="54" t="s">
        <v>156</v>
      </c>
      <c r="K24" s="33">
        <v>2.802</v>
      </c>
      <c r="L24" s="92" t="s">
        <v>157</v>
      </c>
      <c r="M24" s="92"/>
    </row>
    <row r="25" spans="2:13">
      <c r="B25" s="92" t="s">
        <v>119</v>
      </c>
      <c r="C25" s="92" t="s">
        <v>159</v>
      </c>
      <c r="D25" s="92" t="s">
        <v>15</v>
      </c>
      <c r="E25" s="33">
        <v>0.79300000000000004</v>
      </c>
      <c r="F25" s="54">
        <v>75</v>
      </c>
      <c r="G25" s="33">
        <v>0.95599999999999996</v>
      </c>
      <c r="H25" s="56">
        <v>100</v>
      </c>
      <c r="I25" s="33">
        <v>0</v>
      </c>
      <c r="J25" s="54" t="s">
        <v>156</v>
      </c>
      <c r="K25" s="33">
        <v>2.802</v>
      </c>
      <c r="L25" s="92" t="s">
        <v>157</v>
      </c>
      <c r="M25" s="92"/>
    </row>
    <row r="26" spans="2:13">
      <c r="B26" s="92" t="s">
        <v>119</v>
      </c>
      <c r="C26" s="92" t="s">
        <v>159</v>
      </c>
      <c r="D26" s="92" t="s">
        <v>146</v>
      </c>
      <c r="E26" s="33">
        <v>0.79300000000000004</v>
      </c>
      <c r="F26" s="54">
        <v>75</v>
      </c>
      <c r="G26" s="33">
        <v>0.95599999999999996</v>
      </c>
      <c r="H26" s="56">
        <v>100</v>
      </c>
      <c r="I26" s="33">
        <v>0</v>
      </c>
      <c r="J26" s="54" t="s">
        <v>156</v>
      </c>
      <c r="K26" s="33">
        <v>2.802</v>
      </c>
      <c r="L26" s="92" t="s">
        <v>157</v>
      </c>
      <c r="M26" s="92"/>
    </row>
    <row r="27" spans="2:13">
      <c r="B27" s="92" t="s">
        <v>119</v>
      </c>
      <c r="C27" s="92" t="s">
        <v>159</v>
      </c>
      <c r="D27" s="92" t="s">
        <v>147</v>
      </c>
      <c r="E27" s="33">
        <v>0.79300000000000004</v>
      </c>
      <c r="F27" s="54">
        <v>75</v>
      </c>
      <c r="G27" s="33">
        <v>0.95599999999999996</v>
      </c>
      <c r="H27" s="56">
        <v>100</v>
      </c>
      <c r="I27" s="33">
        <v>0</v>
      </c>
      <c r="J27" s="54" t="s">
        <v>156</v>
      </c>
      <c r="K27" s="33">
        <v>2.802</v>
      </c>
      <c r="L27" s="92" t="s">
        <v>157</v>
      </c>
      <c r="M27" s="92"/>
    </row>
    <row r="28" spans="2:13">
      <c r="B28" s="92" t="s">
        <v>119</v>
      </c>
      <c r="C28" s="92" t="s">
        <v>123</v>
      </c>
      <c r="D28" s="92" t="s">
        <v>121</v>
      </c>
      <c r="E28" s="33">
        <v>0.79300000000000004</v>
      </c>
      <c r="F28" s="54">
        <v>75</v>
      </c>
      <c r="G28" s="33">
        <v>0.95599999999999996</v>
      </c>
      <c r="H28" s="56">
        <v>100</v>
      </c>
      <c r="I28" s="33">
        <v>0</v>
      </c>
      <c r="J28" s="54" t="s">
        <v>156</v>
      </c>
      <c r="K28" s="33">
        <v>2.802</v>
      </c>
      <c r="L28" s="92" t="s">
        <v>157</v>
      </c>
      <c r="M28" s="92"/>
    </row>
    <row r="29" spans="2:13">
      <c r="B29" s="92" t="s">
        <v>119</v>
      </c>
      <c r="C29" s="92" t="s">
        <v>123</v>
      </c>
      <c r="D29" s="92" t="s">
        <v>125</v>
      </c>
      <c r="E29" s="33">
        <v>0.69699999999999995</v>
      </c>
      <c r="F29" s="55">
        <v>150</v>
      </c>
      <c r="G29" s="33">
        <v>0.82199999999999995</v>
      </c>
      <c r="H29" s="56">
        <v>150</v>
      </c>
      <c r="I29" s="33">
        <v>1.05</v>
      </c>
      <c r="J29" s="54">
        <v>150</v>
      </c>
      <c r="K29" s="33">
        <v>2.802</v>
      </c>
      <c r="L29" s="92" t="s">
        <v>158</v>
      </c>
      <c r="M29" s="92"/>
    </row>
    <row r="30" spans="2:13">
      <c r="B30" s="92" t="s">
        <v>119</v>
      </c>
      <c r="C30" s="92" t="s">
        <v>123</v>
      </c>
      <c r="D30" s="92" t="s">
        <v>128</v>
      </c>
      <c r="E30" s="33">
        <v>0.69699999999999995</v>
      </c>
      <c r="F30" s="55">
        <v>150</v>
      </c>
      <c r="G30" s="33">
        <v>0.82199999999999995</v>
      </c>
      <c r="H30" s="56">
        <v>150</v>
      </c>
      <c r="I30" s="33">
        <v>1.05</v>
      </c>
      <c r="J30" s="54">
        <v>150</v>
      </c>
      <c r="K30" s="33">
        <v>2.802</v>
      </c>
      <c r="L30" s="92" t="s">
        <v>158</v>
      </c>
      <c r="M30" s="92"/>
    </row>
    <row r="31" spans="2:13">
      <c r="B31" s="92" t="s">
        <v>119</v>
      </c>
      <c r="C31" s="92" t="s">
        <v>123</v>
      </c>
      <c r="D31" s="92" t="s">
        <v>127</v>
      </c>
      <c r="E31" s="33">
        <v>0.69699999999999995</v>
      </c>
      <c r="F31" s="55">
        <v>150</v>
      </c>
      <c r="G31" s="33">
        <v>0.82199999999999995</v>
      </c>
      <c r="H31" s="56">
        <v>150</v>
      </c>
      <c r="I31" s="33">
        <v>1.05</v>
      </c>
      <c r="J31" s="54">
        <v>150</v>
      </c>
      <c r="K31" s="33">
        <v>2.802</v>
      </c>
      <c r="L31" s="92" t="s">
        <v>158</v>
      </c>
      <c r="M31" s="92"/>
    </row>
    <row r="32" spans="2:13">
      <c r="B32" s="92" t="s">
        <v>119</v>
      </c>
      <c r="C32" s="92" t="s">
        <v>123</v>
      </c>
      <c r="D32" s="92" t="s">
        <v>133</v>
      </c>
      <c r="E32" s="33">
        <v>0.69699999999999995</v>
      </c>
      <c r="F32" s="55">
        <v>150</v>
      </c>
      <c r="G32" s="33">
        <v>0.82199999999999995</v>
      </c>
      <c r="H32" s="56">
        <v>150</v>
      </c>
      <c r="I32" s="33">
        <v>1.05</v>
      </c>
      <c r="J32" s="54">
        <v>150</v>
      </c>
      <c r="K32" s="33">
        <v>2.802</v>
      </c>
      <c r="L32" s="92" t="s">
        <v>158</v>
      </c>
      <c r="M32" s="92"/>
    </row>
    <row r="33" spans="2:13">
      <c r="B33" s="92" t="s">
        <v>119</v>
      </c>
      <c r="C33" s="92" t="s">
        <v>123</v>
      </c>
      <c r="D33" s="92" t="s">
        <v>138</v>
      </c>
      <c r="E33" s="33">
        <v>0.69699999999999995</v>
      </c>
      <c r="F33" s="55">
        <v>150</v>
      </c>
      <c r="G33" s="33">
        <v>0.82199999999999995</v>
      </c>
      <c r="H33" s="56">
        <v>150</v>
      </c>
      <c r="I33" s="33">
        <v>1.05</v>
      </c>
      <c r="J33" s="54">
        <v>150</v>
      </c>
      <c r="K33" s="33">
        <v>2.802</v>
      </c>
      <c r="L33" s="92" t="s">
        <v>158</v>
      </c>
      <c r="M33" s="92"/>
    </row>
    <row r="34" spans="2:13">
      <c r="B34" s="92" t="s">
        <v>119</v>
      </c>
      <c r="C34" s="92" t="s">
        <v>123</v>
      </c>
      <c r="D34" s="92" t="s">
        <v>140</v>
      </c>
      <c r="E34" s="33">
        <v>0.69699999999999995</v>
      </c>
      <c r="F34" s="55">
        <v>150</v>
      </c>
      <c r="G34" s="33">
        <v>0.82199999999999995</v>
      </c>
      <c r="H34" s="56">
        <v>150</v>
      </c>
      <c r="I34" s="33">
        <v>1.05</v>
      </c>
      <c r="J34" s="54">
        <v>150</v>
      </c>
      <c r="K34" s="33">
        <v>2.802</v>
      </c>
      <c r="L34" s="92" t="s">
        <v>158</v>
      </c>
      <c r="M34" s="92"/>
    </row>
    <row r="35" spans="2:13">
      <c r="B35" s="92" t="s">
        <v>119</v>
      </c>
      <c r="C35" s="92" t="s">
        <v>123</v>
      </c>
      <c r="D35" s="92" t="s">
        <v>142</v>
      </c>
      <c r="E35" s="33">
        <v>0.79300000000000004</v>
      </c>
      <c r="F35" s="54">
        <v>75</v>
      </c>
      <c r="G35" s="33">
        <v>0.95599999999999996</v>
      </c>
      <c r="H35" s="56">
        <v>100</v>
      </c>
      <c r="I35" s="33">
        <v>0</v>
      </c>
      <c r="J35" s="54" t="s">
        <v>156</v>
      </c>
      <c r="K35" s="33">
        <v>2.802</v>
      </c>
      <c r="L35" s="92" t="s">
        <v>157</v>
      </c>
      <c r="M35" s="92"/>
    </row>
    <row r="36" spans="2:13">
      <c r="B36" s="92" t="s">
        <v>119</v>
      </c>
      <c r="C36" s="92" t="s">
        <v>123</v>
      </c>
      <c r="D36" s="92" t="s">
        <v>144</v>
      </c>
      <c r="E36" s="33">
        <v>0.79300000000000004</v>
      </c>
      <c r="F36" s="54">
        <v>75</v>
      </c>
      <c r="G36" s="33">
        <v>0.95599999999999996</v>
      </c>
      <c r="H36" s="56">
        <v>100</v>
      </c>
      <c r="I36" s="33">
        <v>0</v>
      </c>
      <c r="J36" s="54" t="s">
        <v>156</v>
      </c>
      <c r="K36" s="33">
        <v>2.802</v>
      </c>
      <c r="L36" s="92" t="s">
        <v>157</v>
      </c>
      <c r="M36" s="92"/>
    </row>
    <row r="37" spans="2:13">
      <c r="B37" s="92" t="s">
        <v>119</v>
      </c>
      <c r="C37" s="92" t="s">
        <v>123</v>
      </c>
      <c r="D37" s="92" t="s">
        <v>15</v>
      </c>
      <c r="E37" s="33">
        <v>0.79300000000000004</v>
      </c>
      <c r="F37" s="54">
        <v>75</v>
      </c>
      <c r="G37" s="33">
        <v>0.95599999999999996</v>
      </c>
      <c r="H37" s="56">
        <v>100</v>
      </c>
      <c r="I37" s="33">
        <v>0</v>
      </c>
      <c r="J37" s="54" t="s">
        <v>156</v>
      </c>
      <c r="K37" s="33">
        <v>2.802</v>
      </c>
      <c r="L37" s="92" t="s">
        <v>157</v>
      </c>
      <c r="M37" s="92"/>
    </row>
    <row r="38" spans="2:13">
      <c r="B38" s="92" t="s">
        <v>119</v>
      </c>
      <c r="C38" s="92" t="s">
        <v>123</v>
      </c>
      <c r="D38" s="92" t="s">
        <v>146</v>
      </c>
      <c r="E38" s="33">
        <v>0.79300000000000004</v>
      </c>
      <c r="F38" s="54">
        <v>75</v>
      </c>
      <c r="G38" s="33">
        <v>0.95599999999999996</v>
      </c>
      <c r="H38" s="56">
        <v>100</v>
      </c>
      <c r="I38" s="33">
        <v>0</v>
      </c>
      <c r="J38" s="54" t="s">
        <v>156</v>
      </c>
      <c r="K38" s="33">
        <v>2.802</v>
      </c>
      <c r="L38" s="92" t="s">
        <v>157</v>
      </c>
      <c r="M38" s="92"/>
    </row>
    <row r="39" spans="2:13">
      <c r="B39" s="92" t="s">
        <v>119</v>
      </c>
      <c r="C39" s="92" t="s">
        <v>123</v>
      </c>
      <c r="D39" s="92" t="s">
        <v>147</v>
      </c>
      <c r="E39" s="33">
        <v>0.79300000000000004</v>
      </c>
      <c r="F39" s="54">
        <v>75</v>
      </c>
      <c r="G39" s="33">
        <v>0.95599999999999996</v>
      </c>
      <c r="H39" s="56">
        <v>100</v>
      </c>
      <c r="I39" s="33">
        <v>0</v>
      </c>
      <c r="J39" s="54" t="s">
        <v>156</v>
      </c>
      <c r="K39" s="33">
        <v>2.802</v>
      </c>
      <c r="L39" s="92" t="s">
        <v>157</v>
      </c>
      <c r="M39" s="92"/>
    </row>
    <row r="40" spans="2:13">
      <c r="B40" s="92" t="s">
        <v>119</v>
      </c>
      <c r="C40" s="92" t="s">
        <v>130</v>
      </c>
      <c r="D40" s="92" t="s">
        <v>121</v>
      </c>
      <c r="E40" s="33">
        <v>0.79300000000000004</v>
      </c>
      <c r="F40" s="54">
        <v>75</v>
      </c>
      <c r="G40" s="33">
        <v>0.95599999999999996</v>
      </c>
      <c r="H40" s="56">
        <v>125</v>
      </c>
      <c r="I40" s="33">
        <v>0</v>
      </c>
      <c r="J40" s="54" t="s">
        <v>156</v>
      </c>
      <c r="K40" s="33">
        <v>2.802</v>
      </c>
      <c r="L40" s="92" t="s">
        <v>157</v>
      </c>
      <c r="M40" s="92"/>
    </row>
    <row r="41" spans="2:13">
      <c r="B41" s="92" t="s">
        <v>119</v>
      </c>
      <c r="C41" s="92" t="s">
        <v>130</v>
      </c>
      <c r="D41" s="92" t="s">
        <v>125</v>
      </c>
      <c r="E41" s="33">
        <v>0.69699999999999995</v>
      </c>
      <c r="F41" s="55">
        <v>175</v>
      </c>
      <c r="G41" s="33">
        <v>0.82199999999999995</v>
      </c>
      <c r="H41" s="56">
        <v>225</v>
      </c>
      <c r="I41" s="33">
        <v>1.05</v>
      </c>
      <c r="J41" s="54">
        <v>200</v>
      </c>
      <c r="K41" s="33">
        <v>2.802</v>
      </c>
      <c r="L41" s="92" t="s">
        <v>158</v>
      </c>
      <c r="M41" s="92"/>
    </row>
    <row r="42" spans="2:13">
      <c r="B42" s="92" t="s">
        <v>119</v>
      </c>
      <c r="C42" s="92" t="s">
        <v>130</v>
      </c>
      <c r="D42" s="92" t="s">
        <v>128</v>
      </c>
      <c r="E42" s="33">
        <v>0.69699999999999995</v>
      </c>
      <c r="F42" s="55">
        <v>175</v>
      </c>
      <c r="G42" s="33">
        <v>0.82199999999999995</v>
      </c>
      <c r="H42" s="56">
        <v>225</v>
      </c>
      <c r="I42" s="33">
        <v>1.05</v>
      </c>
      <c r="J42" s="54">
        <v>200</v>
      </c>
      <c r="K42" s="33">
        <v>2.802</v>
      </c>
      <c r="L42" s="92" t="s">
        <v>158</v>
      </c>
      <c r="M42" s="92"/>
    </row>
    <row r="43" spans="2:13">
      <c r="B43" s="92" t="s">
        <v>119</v>
      </c>
      <c r="C43" s="92" t="s">
        <v>130</v>
      </c>
      <c r="D43" s="92" t="s">
        <v>127</v>
      </c>
      <c r="E43" s="33">
        <v>0.69699999999999995</v>
      </c>
      <c r="F43" s="55">
        <v>175</v>
      </c>
      <c r="G43" s="33">
        <v>0.82199999999999995</v>
      </c>
      <c r="H43" s="56">
        <v>225</v>
      </c>
      <c r="I43" s="33">
        <v>1.05</v>
      </c>
      <c r="J43" s="54">
        <v>200</v>
      </c>
      <c r="K43" s="33">
        <v>2.802</v>
      </c>
      <c r="L43" s="92" t="s">
        <v>158</v>
      </c>
      <c r="M43" s="92"/>
    </row>
    <row r="44" spans="2:13">
      <c r="B44" s="92" t="s">
        <v>119</v>
      </c>
      <c r="C44" s="92" t="s">
        <v>130</v>
      </c>
      <c r="D44" s="92" t="s">
        <v>133</v>
      </c>
      <c r="E44" s="33">
        <v>0.69699999999999995</v>
      </c>
      <c r="F44" s="55">
        <v>175</v>
      </c>
      <c r="G44" s="33">
        <v>0.82199999999999995</v>
      </c>
      <c r="H44" s="56">
        <v>225</v>
      </c>
      <c r="I44" s="33">
        <v>1.05</v>
      </c>
      <c r="J44" s="54">
        <v>200</v>
      </c>
      <c r="K44" s="33">
        <v>2.802</v>
      </c>
      <c r="L44" s="92" t="s">
        <v>158</v>
      </c>
      <c r="M44" s="92"/>
    </row>
    <row r="45" spans="2:13">
      <c r="B45" s="92" t="s">
        <v>119</v>
      </c>
      <c r="C45" s="92" t="s">
        <v>130</v>
      </c>
      <c r="D45" s="92" t="s">
        <v>138</v>
      </c>
      <c r="E45" s="33">
        <v>0.69699999999999995</v>
      </c>
      <c r="F45" s="55">
        <v>175</v>
      </c>
      <c r="G45" s="33">
        <v>0.82199999999999995</v>
      </c>
      <c r="H45" s="56">
        <v>225</v>
      </c>
      <c r="I45" s="33">
        <v>1.05</v>
      </c>
      <c r="J45" s="54">
        <v>200</v>
      </c>
      <c r="K45" s="33">
        <v>2.802</v>
      </c>
      <c r="L45" s="92" t="s">
        <v>158</v>
      </c>
      <c r="M45" s="92"/>
    </row>
    <row r="46" spans="2:13">
      <c r="B46" s="92" t="s">
        <v>119</v>
      </c>
      <c r="C46" s="92" t="s">
        <v>130</v>
      </c>
      <c r="D46" s="92" t="s">
        <v>140</v>
      </c>
      <c r="E46" s="33">
        <v>0.69699999999999995</v>
      </c>
      <c r="F46" s="55">
        <v>175</v>
      </c>
      <c r="G46" s="33">
        <v>0.82199999999999995</v>
      </c>
      <c r="H46" s="56">
        <v>225</v>
      </c>
      <c r="I46" s="33">
        <v>1.05</v>
      </c>
      <c r="J46" s="54">
        <v>200</v>
      </c>
      <c r="K46" s="33">
        <v>2.802</v>
      </c>
      <c r="L46" s="92" t="s">
        <v>158</v>
      </c>
      <c r="M46" s="92"/>
    </row>
    <row r="47" spans="2:13">
      <c r="B47" s="92" t="s">
        <v>119</v>
      </c>
      <c r="C47" s="92" t="s">
        <v>130</v>
      </c>
      <c r="D47" s="92" t="s">
        <v>142</v>
      </c>
      <c r="E47" s="33">
        <v>0.79300000000000004</v>
      </c>
      <c r="F47" s="54">
        <v>75</v>
      </c>
      <c r="G47" s="33">
        <v>0.95599999999999996</v>
      </c>
      <c r="H47" s="56">
        <v>125</v>
      </c>
      <c r="I47" s="33">
        <v>0</v>
      </c>
      <c r="J47" s="54" t="s">
        <v>156</v>
      </c>
      <c r="K47" s="33">
        <v>2.802</v>
      </c>
      <c r="L47" s="92" t="s">
        <v>157</v>
      </c>
      <c r="M47" s="92"/>
    </row>
    <row r="48" spans="2:13">
      <c r="B48" s="92" t="s">
        <v>119</v>
      </c>
      <c r="C48" s="92" t="s">
        <v>130</v>
      </c>
      <c r="D48" s="92" t="s">
        <v>144</v>
      </c>
      <c r="E48" s="33">
        <v>0.79300000000000004</v>
      </c>
      <c r="F48" s="54">
        <v>75</v>
      </c>
      <c r="G48" s="33">
        <v>0.95599999999999996</v>
      </c>
      <c r="H48" s="56">
        <v>125</v>
      </c>
      <c r="I48" s="33">
        <v>0</v>
      </c>
      <c r="J48" s="54" t="s">
        <v>156</v>
      </c>
      <c r="K48" s="33">
        <v>2.802</v>
      </c>
      <c r="L48" s="92" t="s">
        <v>157</v>
      </c>
      <c r="M48" s="92"/>
    </row>
    <row r="49" spans="2:13">
      <c r="B49" s="92" t="s">
        <v>119</v>
      </c>
      <c r="C49" s="92" t="s">
        <v>130</v>
      </c>
      <c r="D49" s="92" t="s">
        <v>15</v>
      </c>
      <c r="E49" s="33">
        <v>0.79300000000000004</v>
      </c>
      <c r="F49" s="54">
        <v>75</v>
      </c>
      <c r="G49" s="33">
        <v>0.95599999999999996</v>
      </c>
      <c r="H49" s="56">
        <v>125</v>
      </c>
      <c r="I49" s="33">
        <v>0</v>
      </c>
      <c r="J49" s="54" t="s">
        <v>156</v>
      </c>
      <c r="K49" s="33">
        <v>2.802</v>
      </c>
      <c r="L49" s="92" t="s">
        <v>157</v>
      </c>
      <c r="M49" s="92"/>
    </row>
    <row r="50" spans="2:13">
      <c r="B50" s="92" t="s">
        <v>119</v>
      </c>
      <c r="C50" s="92" t="s">
        <v>130</v>
      </c>
      <c r="D50" s="92" t="s">
        <v>146</v>
      </c>
      <c r="E50" s="33">
        <v>0.79300000000000004</v>
      </c>
      <c r="F50" s="54">
        <v>75</v>
      </c>
      <c r="G50" s="33">
        <v>0.95599999999999996</v>
      </c>
      <c r="H50" s="56">
        <v>125</v>
      </c>
      <c r="I50" s="33">
        <v>0</v>
      </c>
      <c r="J50" s="54" t="s">
        <v>156</v>
      </c>
      <c r="K50" s="33">
        <v>2.802</v>
      </c>
      <c r="L50" s="92" t="s">
        <v>157</v>
      </c>
      <c r="M50" s="92"/>
    </row>
    <row r="51" spans="2:13">
      <c r="B51" s="92" t="s">
        <v>119</v>
      </c>
      <c r="C51" s="92" t="s">
        <v>130</v>
      </c>
      <c r="D51" s="92" t="s">
        <v>147</v>
      </c>
      <c r="E51" s="33">
        <v>0.79300000000000004</v>
      </c>
      <c r="F51" s="54">
        <v>75</v>
      </c>
      <c r="G51" s="33">
        <v>0.95599999999999996</v>
      </c>
      <c r="H51" s="56">
        <v>125</v>
      </c>
      <c r="I51" s="33">
        <v>0</v>
      </c>
      <c r="J51" s="54" t="s">
        <v>156</v>
      </c>
      <c r="K51" s="33">
        <v>2.802</v>
      </c>
      <c r="L51" s="92" t="s">
        <v>157</v>
      </c>
      <c r="M51" s="92"/>
    </row>
    <row r="52" spans="2:13">
      <c r="B52" s="92" t="s">
        <v>119</v>
      </c>
      <c r="C52" s="92" t="s">
        <v>132</v>
      </c>
      <c r="D52" s="92" t="s">
        <v>121</v>
      </c>
      <c r="E52" s="33">
        <v>0.79300000000000004</v>
      </c>
      <c r="F52" s="54">
        <v>75</v>
      </c>
      <c r="G52" s="33">
        <v>0.95599999999999996</v>
      </c>
      <c r="H52" s="56">
        <v>125</v>
      </c>
      <c r="I52" s="33">
        <v>0</v>
      </c>
      <c r="J52" s="54" t="s">
        <v>156</v>
      </c>
      <c r="K52" s="33">
        <v>2.802</v>
      </c>
      <c r="L52" s="92" t="s">
        <v>157</v>
      </c>
      <c r="M52" s="92"/>
    </row>
    <row r="53" spans="2:13">
      <c r="B53" s="92" t="s">
        <v>119</v>
      </c>
      <c r="C53" s="92" t="s">
        <v>132</v>
      </c>
      <c r="D53" s="92" t="s">
        <v>125</v>
      </c>
      <c r="E53" s="33">
        <v>0.58299999999999996</v>
      </c>
      <c r="F53" s="55">
        <v>300</v>
      </c>
      <c r="G53" s="33">
        <v>0.72599999999999998</v>
      </c>
      <c r="H53" s="56">
        <v>450</v>
      </c>
      <c r="I53" s="33">
        <v>0.94799999999999995</v>
      </c>
      <c r="J53" s="54">
        <v>150</v>
      </c>
      <c r="K53" s="33">
        <v>2.802</v>
      </c>
      <c r="L53" s="92" t="s">
        <v>158</v>
      </c>
      <c r="M53" s="92"/>
    </row>
    <row r="54" spans="2:13">
      <c r="B54" s="92" t="s">
        <v>119</v>
      </c>
      <c r="C54" s="92" t="s">
        <v>132</v>
      </c>
      <c r="D54" s="92" t="s">
        <v>128</v>
      </c>
      <c r="E54" s="33">
        <v>0.58299999999999996</v>
      </c>
      <c r="F54" s="55">
        <v>300</v>
      </c>
      <c r="G54" s="33">
        <v>0.72599999999999998</v>
      </c>
      <c r="H54" s="56">
        <v>450</v>
      </c>
      <c r="I54" s="33">
        <v>0.94799999999999995</v>
      </c>
      <c r="J54" s="54">
        <v>150</v>
      </c>
      <c r="K54" s="33">
        <v>2.802</v>
      </c>
      <c r="L54" s="92" t="s">
        <v>158</v>
      </c>
      <c r="M54" s="92"/>
    </row>
    <row r="55" spans="2:13">
      <c r="B55" s="92" t="s">
        <v>119</v>
      </c>
      <c r="C55" s="92" t="s">
        <v>132</v>
      </c>
      <c r="D55" s="92" t="s">
        <v>127</v>
      </c>
      <c r="E55" s="33">
        <v>0.58299999999999996</v>
      </c>
      <c r="F55" s="55">
        <v>300</v>
      </c>
      <c r="G55" s="33">
        <v>0.72599999999999998</v>
      </c>
      <c r="H55" s="56">
        <v>450</v>
      </c>
      <c r="I55" s="33">
        <v>0.94799999999999995</v>
      </c>
      <c r="J55" s="54">
        <v>150</v>
      </c>
      <c r="K55" s="33">
        <v>2.802</v>
      </c>
      <c r="L55" s="92" t="s">
        <v>158</v>
      </c>
      <c r="M55" s="92"/>
    </row>
    <row r="56" spans="2:13">
      <c r="B56" s="92" t="s">
        <v>119</v>
      </c>
      <c r="C56" s="92" t="s">
        <v>132</v>
      </c>
      <c r="D56" s="92" t="s">
        <v>133</v>
      </c>
      <c r="E56" s="33">
        <v>0.58299999999999996</v>
      </c>
      <c r="F56" s="55">
        <v>300</v>
      </c>
      <c r="G56" s="33">
        <v>0.72599999999999998</v>
      </c>
      <c r="H56" s="56">
        <v>450</v>
      </c>
      <c r="I56" s="33">
        <v>0.94799999999999995</v>
      </c>
      <c r="J56" s="54">
        <v>150</v>
      </c>
      <c r="K56" s="33">
        <v>2.802</v>
      </c>
      <c r="L56" s="92" t="s">
        <v>158</v>
      </c>
      <c r="M56" s="92"/>
    </row>
    <row r="57" spans="2:13">
      <c r="B57" s="92" t="s">
        <v>119</v>
      </c>
      <c r="C57" s="92" t="s">
        <v>132</v>
      </c>
      <c r="D57" s="92" t="s">
        <v>138</v>
      </c>
      <c r="E57" s="33">
        <v>0.58299999999999996</v>
      </c>
      <c r="F57" s="55">
        <v>300</v>
      </c>
      <c r="G57" s="33">
        <v>0.72599999999999998</v>
      </c>
      <c r="H57" s="56">
        <v>450</v>
      </c>
      <c r="I57" s="33">
        <v>0.94799999999999995</v>
      </c>
      <c r="J57" s="54">
        <v>150</v>
      </c>
      <c r="K57" s="33">
        <v>2.802</v>
      </c>
      <c r="L57" s="92" t="s">
        <v>158</v>
      </c>
      <c r="M57" s="92"/>
    </row>
    <row r="58" spans="2:13">
      <c r="B58" s="92" t="s">
        <v>119</v>
      </c>
      <c r="C58" s="92" t="s">
        <v>132</v>
      </c>
      <c r="D58" s="92" t="s">
        <v>140</v>
      </c>
      <c r="E58" s="33">
        <v>0.58299999999999996</v>
      </c>
      <c r="F58" s="55">
        <v>300</v>
      </c>
      <c r="G58" s="33">
        <v>0.72599999999999998</v>
      </c>
      <c r="H58" s="56">
        <v>450</v>
      </c>
      <c r="I58" s="33">
        <v>0.94799999999999995</v>
      </c>
      <c r="J58" s="54">
        <v>150</v>
      </c>
      <c r="K58" s="33">
        <v>2.802</v>
      </c>
      <c r="L58" s="92" t="s">
        <v>158</v>
      </c>
      <c r="M58" s="92"/>
    </row>
    <row r="59" spans="2:13">
      <c r="B59" s="92" t="s">
        <v>119</v>
      </c>
      <c r="C59" s="92" t="s">
        <v>132</v>
      </c>
      <c r="D59" s="92" t="s">
        <v>142</v>
      </c>
      <c r="E59" s="33">
        <v>0.79300000000000004</v>
      </c>
      <c r="F59" s="54">
        <v>75</v>
      </c>
      <c r="G59" s="33">
        <v>0.95599999999999996</v>
      </c>
      <c r="H59" s="56">
        <v>125</v>
      </c>
      <c r="I59" s="33">
        <v>0</v>
      </c>
      <c r="J59" s="54" t="s">
        <v>156</v>
      </c>
      <c r="K59" s="33">
        <v>2.802</v>
      </c>
      <c r="L59" s="92" t="s">
        <v>157</v>
      </c>
      <c r="M59" s="92"/>
    </row>
    <row r="60" spans="2:13">
      <c r="B60" s="92" t="s">
        <v>119</v>
      </c>
      <c r="C60" s="92" t="s">
        <v>132</v>
      </c>
      <c r="D60" s="92" t="s">
        <v>144</v>
      </c>
      <c r="E60" s="33">
        <v>0.79300000000000004</v>
      </c>
      <c r="F60" s="54">
        <v>75</v>
      </c>
      <c r="G60" s="33">
        <v>0.95599999999999996</v>
      </c>
      <c r="H60" s="56">
        <v>125</v>
      </c>
      <c r="I60" s="33">
        <v>0</v>
      </c>
      <c r="J60" s="54" t="s">
        <v>156</v>
      </c>
      <c r="K60" s="33">
        <v>2.802</v>
      </c>
      <c r="L60" s="92" t="s">
        <v>157</v>
      </c>
      <c r="M60" s="92"/>
    </row>
    <row r="61" spans="2:13">
      <c r="B61" s="92" t="s">
        <v>119</v>
      </c>
      <c r="C61" s="92" t="s">
        <v>132</v>
      </c>
      <c r="D61" s="92" t="s">
        <v>15</v>
      </c>
      <c r="E61" s="33">
        <v>0.79300000000000004</v>
      </c>
      <c r="F61" s="54">
        <v>75</v>
      </c>
      <c r="G61" s="33">
        <v>0.95599999999999996</v>
      </c>
      <c r="H61" s="56">
        <v>125</v>
      </c>
      <c r="I61" s="33">
        <v>0</v>
      </c>
      <c r="J61" s="54" t="s">
        <v>156</v>
      </c>
      <c r="K61" s="33">
        <v>2.802</v>
      </c>
      <c r="L61" s="92" t="s">
        <v>157</v>
      </c>
      <c r="M61" s="92"/>
    </row>
    <row r="62" spans="2:13">
      <c r="B62" s="92" t="s">
        <v>119</v>
      </c>
      <c r="C62" s="92" t="s">
        <v>132</v>
      </c>
      <c r="D62" s="92" t="s">
        <v>146</v>
      </c>
      <c r="E62" s="33">
        <v>0.79300000000000004</v>
      </c>
      <c r="F62" s="54">
        <v>75</v>
      </c>
      <c r="G62" s="33">
        <v>0.95599999999999996</v>
      </c>
      <c r="H62" s="56">
        <v>125</v>
      </c>
      <c r="I62" s="33">
        <v>0</v>
      </c>
      <c r="J62" s="54" t="s">
        <v>156</v>
      </c>
      <c r="K62" s="33">
        <v>2.802</v>
      </c>
      <c r="L62" s="92" t="s">
        <v>157</v>
      </c>
      <c r="M62" s="92"/>
    </row>
    <row r="63" spans="2:13">
      <c r="B63" s="92" t="s">
        <v>119</v>
      </c>
      <c r="C63" s="92" t="s">
        <v>132</v>
      </c>
      <c r="D63" s="92" t="s">
        <v>147</v>
      </c>
      <c r="E63" s="33">
        <v>0.79300000000000004</v>
      </c>
      <c r="F63" s="54">
        <v>75</v>
      </c>
      <c r="G63" s="33">
        <v>0.95599999999999996</v>
      </c>
      <c r="H63" s="56">
        <v>125</v>
      </c>
      <c r="I63" s="33">
        <v>0</v>
      </c>
      <c r="J63" s="54" t="s">
        <v>156</v>
      </c>
      <c r="K63" s="33">
        <v>2.802</v>
      </c>
      <c r="L63" s="92" t="s">
        <v>157</v>
      </c>
      <c r="M63" s="92"/>
    </row>
    <row r="64" spans="2:13">
      <c r="B64" s="92" t="s">
        <v>119</v>
      </c>
      <c r="C64" s="92" t="s">
        <v>137</v>
      </c>
      <c r="D64" s="92" t="s">
        <v>121</v>
      </c>
      <c r="E64" s="33">
        <v>0.79300000000000004</v>
      </c>
      <c r="F64" s="54">
        <v>75</v>
      </c>
      <c r="G64" s="33">
        <v>0.95599999999999996</v>
      </c>
      <c r="H64" s="56">
        <v>125</v>
      </c>
      <c r="I64" s="33">
        <v>0</v>
      </c>
      <c r="J64" s="54" t="s">
        <v>156</v>
      </c>
      <c r="K64" s="33">
        <v>2.802</v>
      </c>
      <c r="L64" s="92" t="s">
        <v>157</v>
      </c>
      <c r="M64" s="92"/>
    </row>
    <row r="65" spans="2:13">
      <c r="B65" s="92" t="s">
        <v>119</v>
      </c>
      <c r="C65" s="92" t="s">
        <v>137</v>
      </c>
      <c r="D65" s="92" t="s">
        <v>125</v>
      </c>
      <c r="E65" s="33">
        <v>0.58299999999999996</v>
      </c>
      <c r="F65" s="55">
        <v>300</v>
      </c>
      <c r="G65" s="33">
        <v>0.72599999999999998</v>
      </c>
      <c r="H65" s="56">
        <v>900</v>
      </c>
      <c r="I65" s="33">
        <v>1.768</v>
      </c>
      <c r="J65" s="54">
        <v>1300</v>
      </c>
      <c r="K65" s="33">
        <v>2.802</v>
      </c>
      <c r="L65" s="92" t="s">
        <v>158</v>
      </c>
      <c r="M65" s="92"/>
    </row>
    <row r="66" spans="2:13">
      <c r="B66" s="92" t="s">
        <v>119</v>
      </c>
      <c r="C66" s="92" t="s">
        <v>137</v>
      </c>
      <c r="D66" s="92" t="s">
        <v>128</v>
      </c>
      <c r="E66" s="33">
        <v>0.58299999999999996</v>
      </c>
      <c r="F66" s="55">
        <v>300</v>
      </c>
      <c r="G66" s="33">
        <v>0.72599999999999998</v>
      </c>
      <c r="H66" s="56">
        <v>900</v>
      </c>
      <c r="I66" s="33">
        <v>1.768</v>
      </c>
      <c r="J66" s="54">
        <v>1300</v>
      </c>
      <c r="K66" s="33">
        <v>2.802</v>
      </c>
      <c r="L66" s="92" t="s">
        <v>158</v>
      </c>
      <c r="M66" s="92"/>
    </row>
    <row r="67" spans="2:13">
      <c r="B67" s="92" t="s">
        <v>119</v>
      </c>
      <c r="C67" s="92" t="s">
        <v>137</v>
      </c>
      <c r="D67" s="92" t="s">
        <v>127</v>
      </c>
      <c r="E67" s="33">
        <v>0.58299999999999996</v>
      </c>
      <c r="F67" s="55">
        <v>300</v>
      </c>
      <c r="G67" s="33">
        <v>0.72599999999999998</v>
      </c>
      <c r="H67" s="56">
        <v>900</v>
      </c>
      <c r="I67" s="33">
        <v>1.768</v>
      </c>
      <c r="J67" s="54">
        <v>1300</v>
      </c>
      <c r="K67" s="33">
        <v>2.802</v>
      </c>
      <c r="L67" s="92" t="s">
        <v>158</v>
      </c>
      <c r="M67" s="92"/>
    </row>
    <row r="68" spans="2:13">
      <c r="B68" s="92" t="s">
        <v>119</v>
      </c>
      <c r="C68" s="92" t="s">
        <v>137</v>
      </c>
      <c r="D68" s="92" t="s">
        <v>133</v>
      </c>
      <c r="E68" s="33">
        <v>0.58299999999999996</v>
      </c>
      <c r="F68" s="55">
        <v>300</v>
      </c>
      <c r="G68" s="33">
        <v>0.72599999999999998</v>
      </c>
      <c r="H68" s="56">
        <v>900</v>
      </c>
      <c r="I68" s="33">
        <v>1.768</v>
      </c>
      <c r="J68" s="54">
        <v>1300</v>
      </c>
      <c r="K68" s="33">
        <v>2.802</v>
      </c>
      <c r="L68" s="92" t="s">
        <v>158</v>
      </c>
      <c r="M68" s="92"/>
    </row>
    <row r="69" spans="2:13">
      <c r="B69" s="92" t="s">
        <v>119</v>
      </c>
      <c r="C69" s="92" t="s">
        <v>137</v>
      </c>
      <c r="D69" s="92" t="s">
        <v>138</v>
      </c>
      <c r="E69" s="33">
        <v>0.58299999999999996</v>
      </c>
      <c r="F69" s="55">
        <v>300</v>
      </c>
      <c r="G69" s="33">
        <v>0.72599999999999998</v>
      </c>
      <c r="H69" s="56">
        <v>900</v>
      </c>
      <c r="I69" s="33">
        <v>1.768</v>
      </c>
      <c r="J69" s="54">
        <v>1300</v>
      </c>
      <c r="K69" s="33">
        <v>2.802</v>
      </c>
      <c r="L69" s="92" t="s">
        <v>158</v>
      </c>
      <c r="M69" s="92"/>
    </row>
    <row r="70" spans="2:13">
      <c r="B70" s="92" t="s">
        <v>119</v>
      </c>
      <c r="C70" s="92" t="s">
        <v>137</v>
      </c>
      <c r="D70" s="92" t="s">
        <v>140</v>
      </c>
      <c r="E70" s="33">
        <v>0.58299999999999996</v>
      </c>
      <c r="F70" s="55">
        <v>300</v>
      </c>
      <c r="G70" s="33">
        <v>0.72599999999999998</v>
      </c>
      <c r="H70" s="56">
        <v>900</v>
      </c>
      <c r="I70" s="33">
        <v>1.768</v>
      </c>
      <c r="J70" s="54">
        <v>1300</v>
      </c>
      <c r="K70" s="33">
        <v>2.802</v>
      </c>
      <c r="L70" s="92" t="s">
        <v>158</v>
      </c>
      <c r="M70" s="92"/>
    </row>
    <row r="71" spans="2:13">
      <c r="B71" s="92" t="s">
        <v>119</v>
      </c>
      <c r="C71" s="92" t="s">
        <v>137</v>
      </c>
      <c r="D71" s="92" t="s">
        <v>142</v>
      </c>
      <c r="E71" s="33">
        <v>0.79300000000000004</v>
      </c>
      <c r="F71" s="55">
        <v>75</v>
      </c>
      <c r="G71" s="33">
        <v>0.95599999999999996</v>
      </c>
      <c r="H71" s="56">
        <v>125</v>
      </c>
      <c r="I71" s="33">
        <v>0</v>
      </c>
      <c r="J71" s="54" t="s">
        <v>156</v>
      </c>
      <c r="K71" s="33">
        <v>2.802</v>
      </c>
      <c r="L71" s="92" t="s">
        <v>157</v>
      </c>
      <c r="M71" s="92"/>
    </row>
    <row r="72" spans="2:13">
      <c r="B72" s="92" t="s">
        <v>119</v>
      </c>
      <c r="C72" s="92" t="s">
        <v>137</v>
      </c>
      <c r="D72" s="92" t="s">
        <v>144</v>
      </c>
      <c r="E72" s="33">
        <v>0.79300000000000004</v>
      </c>
      <c r="F72" s="55">
        <v>75</v>
      </c>
      <c r="G72" s="33">
        <v>0.95599999999999996</v>
      </c>
      <c r="H72" s="56">
        <v>125</v>
      </c>
      <c r="I72" s="33">
        <v>0</v>
      </c>
      <c r="J72" s="54" t="s">
        <v>156</v>
      </c>
      <c r="K72" s="33">
        <v>2.802</v>
      </c>
      <c r="L72" s="92" t="s">
        <v>157</v>
      </c>
      <c r="M72" s="92"/>
    </row>
    <row r="73" spans="2:13">
      <c r="B73" s="92" t="s">
        <v>119</v>
      </c>
      <c r="C73" s="92" t="s">
        <v>137</v>
      </c>
      <c r="D73" s="92" t="s">
        <v>15</v>
      </c>
      <c r="E73" s="33">
        <v>0.79300000000000004</v>
      </c>
      <c r="F73" s="55">
        <v>75</v>
      </c>
      <c r="G73" s="33">
        <v>0.95599999999999996</v>
      </c>
      <c r="H73" s="56">
        <v>125</v>
      </c>
      <c r="I73" s="33">
        <v>0</v>
      </c>
      <c r="J73" s="54" t="s">
        <v>156</v>
      </c>
      <c r="K73" s="33">
        <v>2.802</v>
      </c>
      <c r="L73" s="92" t="s">
        <v>157</v>
      </c>
      <c r="M73" s="92"/>
    </row>
    <row r="74" spans="2:13">
      <c r="B74" s="92" t="s">
        <v>119</v>
      </c>
      <c r="C74" s="92" t="s">
        <v>137</v>
      </c>
      <c r="D74" s="92" t="s">
        <v>146</v>
      </c>
      <c r="E74" s="33">
        <v>0.79300000000000004</v>
      </c>
      <c r="F74" s="55">
        <v>75</v>
      </c>
      <c r="G74" s="33">
        <v>0.95599999999999996</v>
      </c>
      <c r="H74" s="56">
        <v>125</v>
      </c>
      <c r="I74" s="33">
        <v>0</v>
      </c>
      <c r="J74" s="54" t="s">
        <v>156</v>
      </c>
      <c r="K74" s="33">
        <v>2.802</v>
      </c>
      <c r="L74" s="92" t="s">
        <v>157</v>
      </c>
      <c r="M74" s="92"/>
    </row>
    <row r="75" spans="2:13">
      <c r="B75" s="92" t="s">
        <v>119</v>
      </c>
      <c r="C75" s="92" t="s">
        <v>137</v>
      </c>
      <c r="D75" s="92" t="s">
        <v>147</v>
      </c>
      <c r="E75" s="33">
        <v>0.79300000000000004</v>
      </c>
      <c r="F75" s="55">
        <v>75</v>
      </c>
      <c r="G75" s="33">
        <v>0.95599999999999996</v>
      </c>
      <c r="H75" s="56">
        <v>125</v>
      </c>
      <c r="I75" s="33">
        <v>0</v>
      </c>
      <c r="J75" s="54" t="s">
        <v>156</v>
      </c>
      <c r="K75" s="33">
        <v>2.802</v>
      </c>
      <c r="L75" s="92" t="s">
        <v>157</v>
      </c>
      <c r="M75" s="92"/>
    </row>
    <row r="76" spans="2:13">
      <c r="B76" s="92" t="s">
        <v>118</v>
      </c>
      <c r="C76" s="92" t="s">
        <v>120</v>
      </c>
      <c r="D76" s="92" t="s">
        <v>121</v>
      </c>
      <c r="E76" s="33">
        <v>0.79300000000000004</v>
      </c>
      <c r="F76" s="55">
        <v>75</v>
      </c>
      <c r="G76" s="33">
        <v>0.95599999999999996</v>
      </c>
      <c r="H76" s="56">
        <v>75</v>
      </c>
      <c r="I76" s="33">
        <v>0</v>
      </c>
      <c r="J76" s="54" t="s">
        <v>156</v>
      </c>
      <c r="K76" s="33">
        <v>2.802</v>
      </c>
      <c r="L76" s="92" t="s">
        <v>157</v>
      </c>
      <c r="M76" s="38"/>
    </row>
    <row r="77" spans="2:13">
      <c r="B77" s="92" t="s">
        <v>118</v>
      </c>
      <c r="C77" s="92" t="s">
        <v>120</v>
      </c>
      <c r="D77" s="92" t="s">
        <v>125</v>
      </c>
      <c r="E77" s="33">
        <v>0.79300000000000004</v>
      </c>
      <c r="F77" s="55">
        <v>75</v>
      </c>
      <c r="G77" s="33">
        <v>0.95599999999999996</v>
      </c>
      <c r="H77" s="56">
        <v>75</v>
      </c>
      <c r="I77" s="33">
        <v>0</v>
      </c>
      <c r="J77" s="54" t="s">
        <v>156</v>
      </c>
      <c r="K77" s="33">
        <v>2.802</v>
      </c>
      <c r="L77" s="92" t="s">
        <v>157</v>
      </c>
      <c r="M77" s="38"/>
    </row>
    <row r="78" spans="2:13">
      <c r="B78" s="92" t="s">
        <v>118</v>
      </c>
      <c r="C78" s="92" t="s">
        <v>120</v>
      </c>
      <c r="D78" s="92" t="s">
        <v>128</v>
      </c>
      <c r="E78" s="33">
        <v>0.69699999999999995</v>
      </c>
      <c r="F78" s="55">
        <v>100</v>
      </c>
      <c r="G78" s="33">
        <v>0.82199999999999995</v>
      </c>
      <c r="H78" s="56">
        <v>50</v>
      </c>
      <c r="I78" s="33">
        <v>0</v>
      </c>
      <c r="J78" s="54" t="s">
        <v>156</v>
      </c>
      <c r="K78" s="33">
        <v>2.802</v>
      </c>
      <c r="L78" s="92" t="s">
        <v>158</v>
      </c>
      <c r="M78" s="38"/>
    </row>
    <row r="79" spans="2:13">
      <c r="B79" s="92" t="s">
        <v>118</v>
      </c>
      <c r="C79" s="92" t="s">
        <v>120</v>
      </c>
      <c r="D79" s="92" t="s">
        <v>127</v>
      </c>
      <c r="E79" s="33">
        <v>0.69699999999999995</v>
      </c>
      <c r="F79" s="55">
        <v>100</v>
      </c>
      <c r="G79" s="33">
        <v>0.82199999999999995</v>
      </c>
      <c r="H79" s="56">
        <v>50</v>
      </c>
      <c r="I79" s="33">
        <v>0</v>
      </c>
      <c r="J79" s="54" t="s">
        <v>156</v>
      </c>
      <c r="K79" s="33">
        <v>2.802</v>
      </c>
      <c r="L79" s="92" t="s">
        <v>158</v>
      </c>
      <c r="M79" s="38"/>
    </row>
    <row r="80" spans="2:13">
      <c r="B80" s="92" t="s">
        <v>118</v>
      </c>
      <c r="C80" s="92" t="s">
        <v>120</v>
      </c>
      <c r="D80" s="92" t="s">
        <v>133</v>
      </c>
      <c r="E80" s="33">
        <v>0.69699999999999995</v>
      </c>
      <c r="F80" s="55">
        <v>100</v>
      </c>
      <c r="G80" s="33">
        <v>0.82199999999999995</v>
      </c>
      <c r="H80" s="56">
        <v>50</v>
      </c>
      <c r="I80" s="33">
        <v>0</v>
      </c>
      <c r="J80" s="54" t="s">
        <v>156</v>
      </c>
      <c r="K80" s="33">
        <v>2.802</v>
      </c>
      <c r="L80" s="92" t="s">
        <v>158</v>
      </c>
      <c r="M80" s="38"/>
    </row>
    <row r="81" spans="2:13">
      <c r="B81" s="92" t="s">
        <v>118</v>
      </c>
      <c r="C81" s="92" t="s">
        <v>120</v>
      </c>
      <c r="D81" s="92" t="s">
        <v>138</v>
      </c>
      <c r="E81" s="33">
        <v>0.69699999999999995</v>
      </c>
      <c r="F81" s="55">
        <v>100</v>
      </c>
      <c r="G81" s="33">
        <v>0.82199999999999995</v>
      </c>
      <c r="H81" s="56">
        <v>50</v>
      </c>
      <c r="I81" s="33">
        <v>0</v>
      </c>
      <c r="J81" s="54" t="s">
        <v>156</v>
      </c>
      <c r="K81" s="33">
        <v>2.802</v>
      </c>
      <c r="L81" s="92" t="s">
        <v>158</v>
      </c>
      <c r="M81" s="92"/>
    </row>
    <row r="82" spans="2:13">
      <c r="B82" s="92" t="s">
        <v>118</v>
      </c>
      <c r="C82" s="92" t="s">
        <v>120</v>
      </c>
      <c r="D82" s="92" t="s">
        <v>140</v>
      </c>
      <c r="E82" s="33">
        <v>0.69699999999999995</v>
      </c>
      <c r="F82" s="55">
        <v>100</v>
      </c>
      <c r="G82" s="33">
        <v>0.82199999999999995</v>
      </c>
      <c r="H82" s="56">
        <v>50</v>
      </c>
      <c r="I82" s="33">
        <v>0</v>
      </c>
      <c r="J82" s="54" t="s">
        <v>156</v>
      </c>
      <c r="K82" s="33">
        <v>2.802</v>
      </c>
      <c r="L82" s="92" t="s">
        <v>158</v>
      </c>
      <c r="M82" s="38"/>
    </row>
    <row r="83" spans="2:13">
      <c r="B83" s="92" t="s">
        <v>118</v>
      </c>
      <c r="C83" s="92" t="s">
        <v>120</v>
      </c>
      <c r="D83" s="92" t="s">
        <v>142</v>
      </c>
      <c r="E83" s="33">
        <v>0.69699999999999995</v>
      </c>
      <c r="F83" s="55">
        <v>100</v>
      </c>
      <c r="G83" s="33">
        <v>0.82199999999999995</v>
      </c>
      <c r="H83" s="56">
        <v>50</v>
      </c>
      <c r="I83" s="33">
        <v>0</v>
      </c>
      <c r="J83" s="54" t="s">
        <v>156</v>
      </c>
      <c r="K83" s="33">
        <v>2.802</v>
      </c>
      <c r="L83" s="92" t="s">
        <v>158</v>
      </c>
      <c r="M83" s="38"/>
    </row>
    <row r="84" spans="2:13">
      <c r="B84" s="92" t="s">
        <v>118</v>
      </c>
      <c r="C84" s="92" t="s">
        <v>120</v>
      </c>
      <c r="D84" s="92" t="s">
        <v>144</v>
      </c>
      <c r="E84" s="33">
        <v>0.79300000000000004</v>
      </c>
      <c r="F84" s="55">
        <v>75</v>
      </c>
      <c r="G84" s="33">
        <v>0.95599999999999996</v>
      </c>
      <c r="H84" s="56">
        <v>75</v>
      </c>
      <c r="I84" s="33">
        <v>0</v>
      </c>
      <c r="J84" s="54" t="s">
        <v>156</v>
      </c>
      <c r="K84" s="33">
        <v>2.802</v>
      </c>
      <c r="L84" s="92" t="s">
        <v>157</v>
      </c>
      <c r="M84" s="3"/>
    </row>
    <row r="85" spans="2:13">
      <c r="B85" s="92" t="s">
        <v>118</v>
      </c>
      <c r="C85" s="92" t="s">
        <v>120</v>
      </c>
      <c r="D85" s="92" t="s">
        <v>15</v>
      </c>
      <c r="E85" s="33">
        <v>0.79300000000000004</v>
      </c>
      <c r="F85" s="55">
        <v>75</v>
      </c>
      <c r="G85" s="33">
        <v>0.95599999999999996</v>
      </c>
      <c r="H85" s="56">
        <v>75</v>
      </c>
      <c r="I85" s="33">
        <v>0</v>
      </c>
      <c r="J85" s="54" t="s">
        <v>156</v>
      </c>
      <c r="K85" s="33">
        <v>2.802</v>
      </c>
      <c r="L85" s="92" t="s">
        <v>157</v>
      </c>
      <c r="M85" s="3"/>
    </row>
    <row r="86" spans="2:13">
      <c r="B86" s="92" t="s">
        <v>118</v>
      </c>
      <c r="C86" s="92" t="s">
        <v>120</v>
      </c>
      <c r="D86" s="92" t="s">
        <v>146</v>
      </c>
      <c r="E86" s="33">
        <v>0.79300000000000004</v>
      </c>
      <c r="F86" s="55">
        <v>75</v>
      </c>
      <c r="G86" s="33">
        <v>0.95599999999999996</v>
      </c>
      <c r="H86" s="56">
        <v>75</v>
      </c>
      <c r="I86" s="33">
        <v>0</v>
      </c>
      <c r="J86" s="54" t="s">
        <v>156</v>
      </c>
      <c r="K86" s="33">
        <v>2.802</v>
      </c>
      <c r="L86" s="92" t="s">
        <v>157</v>
      </c>
      <c r="M86" s="3"/>
    </row>
    <row r="87" spans="2:13">
      <c r="B87" s="92" t="s">
        <v>118</v>
      </c>
      <c r="C87" s="92" t="s">
        <v>120</v>
      </c>
      <c r="D87" s="92" t="s">
        <v>147</v>
      </c>
      <c r="E87" s="33">
        <v>0.79300000000000004</v>
      </c>
      <c r="F87" s="55">
        <v>75</v>
      </c>
      <c r="G87" s="33">
        <v>0.95599999999999996</v>
      </c>
      <c r="H87" s="56">
        <v>75</v>
      </c>
      <c r="I87" s="33">
        <v>0</v>
      </c>
      <c r="J87" s="54" t="s">
        <v>156</v>
      </c>
      <c r="K87" s="33">
        <v>2.802</v>
      </c>
      <c r="L87" s="92" t="s">
        <v>157</v>
      </c>
    </row>
    <row r="88" spans="2:13">
      <c r="B88" s="92" t="s">
        <v>118</v>
      </c>
      <c r="C88" s="92" t="s">
        <v>159</v>
      </c>
      <c r="D88" s="92" t="s">
        <v>121</v>
      </c>
      <c r="E88" s="33">
        <v>0.79300000000000004</v>
      </c>
      <c r="F88" s="55">
        <v>75</v>
      </c>
      <c r="G88" s="33">
        <v>0.95599999999999996</v>
      </c>
      <c r="H88" s="56">
        <v>100</v>
      </c>
      <c r="I88" s="33">
        <v>0</v>
      </c>
      <c r="J88" s="54" t="s">
        <v>156</v>
      </c>
      <c r="K88" s="33">
        <v>2.802</v>
      </c>
      <c r="L88" s="92" t="s">
        <v>157</v>
      </c>
    </row>
    <row r="89" spans="2:13">
      <c r="B89" s="92" t="s">
        <v>118</v>
      </c>
      <c r="C89" s="92" t="s">
        <v>159</v>
      </c>
      <c r="D89" s="92" t="s">
        <v>125</v>
      </c>
      <c r="E89" s="33">
        <v>0.79300000000000004</v>
      </c>
      <c r="F89" s="55">
        <v>75</v>
      </c>
      <c r="G89" s="33">
        <v>0.95599999999999996</v>
      </c>
      <c r="H89" s="56">
        <v>100</v>
      </c>
      <c r="I89" s="33">
        <v>0</v>
      </c>
      <c r="J89" s="54" t="s">
        <v>156</v>
      </c>
      <c r="K89" s="33">
        <v>2.802</v>
      </c>
      <c r="L89" s="92" t="s">
        <v>157</v>
      </c>
      <c r="M89" s="32"/>
    </row>
    <row r="90" spans="2:13">
      <c r="B90" s="92" t="s">
        <v>118</v>
      </c>
      <c r="C90" s="92" t="s">
        <v>159</v>
      </c>
      <c r="D90" s="92" t="s">
        <v>128</v>
      </c>
      <c r="E90" s="33">
        <v>0.69699999999999995</v>
      </c>
      <c r="F90" s="55">
        <v>125</v>
      </c>
      <c r="G90" s="33">
        <v>0.82199999999999995</v>
      </c>
      <c r="H90" s="56">
        <v>100</v>
      </c>
      <c r="I90" s="33">
        <v>0</v>
      </c>
      <c r="J90" s="54" t="s">
        <v>156</v>
      </c>
      <c r="K90" s="33">
        <v>2.802</v>
      </c>
      <c r="L90" s="92" t="s">
        <v>158</v>
      </c>
    </row>
    <row r="91" spans="2:13">
      <c r="B91" s="92" t="s">
        <v>118</v>
      </c>
      <c r="C91" s="92" t="s">
        <v>159</v>
      </c>
      <c r="D91" s="92" t="s">
        <v>127</v>
      </c>
      <c r="E91" s="33">
        <v>0.69699999999999995</v>
      </c>
      <c r="F91" s="55">
        <v>125</v>
      </c>
      <c r="G91" s="33">
        <v>0.82199999999999995</v>
      </c>
      <c r="H91" s="56">
        <v>100</v>
      </c>
      <c r="I91" s="33">
        <v>0</v>
      </c>
      <c r="J91" s="54" t="s">
        <v>156</v>
      </c>
      <c r="K91" s="33">
        <v>2.802</v>
      </c>
      <c r="L91" s="92" t="s">
        <v>158</v>
      </c>
    </row>
    <row r="92" spans="2:13">
      <c r="B92" s="92" t="s">
        <v>118</v>
      </c>
      <c r="C92" s="92" t="s">
        <v>159</v>
      </c>
      <c r="D92" s="92" t="s">
        <v>133</v>
      </c>
      <c r="E92" s="33">
        <v>0.69699999999999995</v>
      </c>
      <c r="F92" s="55">
        <v>125</v>
      </c>
      <c r="G92" s="33">
        <v>0.82199999999999995</v>
      </c>
      <c r="H92" s="56">
        <v>100</v>
      </c>
      <c r="I92" s="33">
        <v>0</v>
      </c>
      <c r="J92" s="54" t="s">
        <v>156</v>
      </c>
      <c r="K92" s="33">
        <v>2.802</v>
      </c>
      <c r="L92" s="92" t="s">
        <v>158</v>
      </c>
    </row>
    <row r="93" spans="2:13">
      <c r="B93" s="92" t="s">
        <v>118</v>
      </c>
      <c r="C93" s="92" t="s">
        <v>159</v>
      </c>
      <c r="D93" s="92" t="s">
        <v>138</v>
      </c>
      <c r="E93" s="33">
        <v>0.69699999999999995</v>
      </c>
      <c r="F93" s="55">
        <v>125</v>
      </c>
      <c r="G93" s="33">
        <v>0.82199999999999995</v>
      </c>
      <c r="H93" s="56">
        <v>100</v>
      </c>
      <c r="I93" s="33">
        <v>0</v>
      </c>
      <c r="J93" s="54" t="s">
        <v>156</v>
      </c>
      <c r="K93" s="33">
        <v>2.802</v>
      </c>
      <c r="L93" s="92" t="s">
        <v>158</v>
      </c>
    </row>
    <row r="94" spans="2:13">
      <c r="B94" s="92" t="s">
        <v>118</v>
      </c>
      <c r="C94" s="92" t="s">
        <v>159</v>
      </c>
      <c r="D94" s="92" t="s">
        <v>140</v>
      </c>
      <c r="E94" s="33">
        <v>0.69699999999999995</v>
      </c>
      <c r="F94" s="55">
        <v>125</v>
      </c>
      <c r="G94" s="33">
        <v>0.82199999999999995</v>
      </c>
      <c r="H94" s="56">
        <v>100</v>
      </c>
      <c r="I94" s="33">
        <v>0</v>
      </c>
      <c r="J94" s="54" t="s">
        <v>156</v>
      </c>
      <c r="K94" s="33">
        <v>2.802</v>
      </c>
      <c r="L94" s="92" t="s">
        <v>158</v>
      </c>
    </row>
    <row r="95" spans="2:13">
      <c r="B95" s="92" t="s">
        <v>118</v>
      </c>
      <c r="C95" s="92" t="s">
        <v>159</v>
      </c>
      <c r="D95" s="92" t="s">
        <v>142</v>
      </c>
      <c r="E95" s="33">
        <v>0.69699999999999995</v>
      </c>
      <c r="F95" s="55">
        <v>125</v>
      </c>
      <c r="G95" s="33">
        <v>0.82199999999999995</v>
      </c>
      <c r="H95" s="56">
        <v>100</v>
      </c>
      <c r="I95" s="33">
        <v>0</v>
      </c>
      <c r="J95" s="54" t="s">
        <v>156</v>
      </c>
      <c r="K95" s="33">
        <v>2.802</v>
      </c>
      <c r="L95" s="92" t="s">
        <v>158</v>
      </c>
    </row>
    <row r="96" spans="2:13">
      <c r="B96" s="92" t="s">
        <v>118</v>
      </c>
      <c r="C96" s="92" t="s">
        <v>159</v>
      </c>
      <c r="D96" s="92" t="s">
        <v>144</v>
      </c>
      <c r="E96" s="33">
        <v>0.79300000000000004</v>
      </c>
      <c r="F96" s="55">
        <v>75</v>
      </c>
      <c r="G96" s="33">
        <v>0.95599999999999996</v>
      </c>
      <c r="H96" s="56">
        <v>100</v>
      </c>
      <c r="I96" s="33">
        <v>0</v>
      </c>
      <c r="J96" s="54" t="s">
        <v>156</v>
      </c>
      <c r="K96" s="33">
        <v>2.802</v>
      </c>
      <c r="L96" s="92" t="s">
        <v>157</v>
      </c>
    </row>
    <row r="97" spans="2:12">
      <c r="B97" s="92" t="s">
        <v>118</v>
      </c>
      <c r="C97" s="92" t="s">
        <v>159</v>
      </c>
      <c r="D97" s="92" t="s">
        <v>15</v>
      </c>
      <c r="E97" s="33">
        <v>0.79300000000000004</v>
      </c>
      <c r="F97" s="55">
        <v>75</v>
      </c>
      <c r="G97" s="33">
        <v>0.95599999999999996</v>
      </c>
      <c r="H97" s="56">
        <v>100</v>
      </c>
      <c r="I97" s="33">
        <v>0</v>
      </c>
      <c r="J97" s="54" t="s">
        <v>156</v>
      </c>
      <c r="K97" s="33">
        <v>2.802</v>
      </c>
      <c r="L97" s="92" t="s">
        <v>157</v>
      </c>
    </row>
    <row r="98" spans="2:12">
      <c r="B98" s="92" t="s">
        <v>118</v>
      </c>
      <c r="C98" s="92" t="s">
        <v>159</v>
      </c>
      <c r="D98" s="92" t="s">
        <v>146</v>
      </c>
      <c r="E98" s="33">
        <v>0.79300000000000004</v>
      </c>
      <c r="F98" s="55">
        <v>75</v>
      </c>
      <c r="G98" s="33">
        <v>0.95599999999999996</v>
      </c>
      <c r="H98" s="56">
        <v>100</v>
      </c>
      <c r="I98" s="33">
        <v>0</v>
      </c>
      <c r="J98" s="54" t="s">
        <v>156</v>
      </c>
      <c r="K98" s="33">
        <v>2.802</v>
      </c>
      <c r="L98" s="92" t="s">
        <v>157</v>
      </c>
    </row>
    <row r="99" spans="2:12">
      <c r="B99" s="92" t="s">
        <v>118</v>
      </c>
      <c r="C99" s="92" t="s">
        <v>159</v>
      </c>
      <c r="D99" s="92" t="s">
        <v>147</v>
      </c>
      <c r="E99" s="33">
        <v>0.79300000000000004</v>
      </c>
      <c r="F99" s="55">
        <v>75</v>
      </c>
      <c r="G99" s="33">
        <v>0.95599999999999996</v>
      </c>
      <c r="H99" s="56">
        <v>100</v>
      </c>
      <c r="I99" s="33">
        <v>0</v>
      </c>
      <c r="J99" s="54" t="s">
        <v>156</v>
      </c>
      <c r="K99" s="33">
        <v>2.802</v>
      </c>
      <c r="L99" s="92" t="s">
        <v>157</v>
      </c>
    </row>
    <row r="100" spans="2:12">
      <c r="B100" s="92" t="s">
        <v>118</v>
      </c>
      <c r="C100" s="92" t="s">
        <v>123</v>
      </c>
      <c r="D100" s="92" t="s">
        <v>121</v>
      </c>
      <c r="E100" s="33">
        <v>0.79300000000000004</v>
      </c>
      <c r="F100" s="55">
        <v>75</v>
      </c>
      <c r="G100" s="33">
        <v>0.95599999999999996</v>
      </c>
      <c r="H100" s="56">
        <v>100</v>
      </c>
      <c r="I100" s="33">
        <v>0</v>
      </c>
      <c r="J100" s="54" t="s">
        <v>156</v>
      </c>
      <c r="K100" s="33">
        <v>2.802</v>
      </c>
      <c r="L100" s="92" t="s">
        <v>157</v>
      </c>
    </row>
    <row r="101" spans="2:12">
      <c r="B101" s="92" t="s">
        <v>118</v>
      </c>
      <c r="C101" s="92" t="s">
        <v>123</v>
      </c>
      <c r="D101" s="92" t="s">
        <v>125</v>
      </c>
      <c r="E101" s="33">
        <v>0.79300000000000004</v>
      </c>
      <c r="F101" s="55">
        <v>75</v>
      </c>
      <c r="G101" s="33">
        <v>0.95599999999999996</v>
      </c>
      <c r="H101" s="56">
        <v>100</v>
      </c>
      <c r="I101" s="33">
        <v>0</v>
      </c>
      <c r="J101" s="54" t="s">
        <v>156</v>
      </c>
      <c r="K101" s="33">
        <v>2.802</v>
      </c>
      <c r="L101" s="92" t="s">
        <v>157</v>
      </c>
    </row>
    <row r="102" spans="2:12">
      <c r="B102" s="92" t="s">
        <v>118</v>
      </c>
      <c r="C102" s="92" t="s">
        <v>123</v>
      </c>
      <c r="D102" s="92" t="s">
        <v>128</v>
      </c>
      <c r="E102" s="33">
        <v>0.69699999999999995</v>
      </c>
      <c r="F102" s="55">
        <v>150</v>
      </c>
      <c r="G102" s="33">
        <v>0.82199999999999995</v>
      </c>
      <c r="H102" s="56">
        <v>150</v>
      </c>
      <c r="I102" s="33">
        <v>1.05</v>
      </c>
      <c r="J102" s="54">
        <v>150</v>
      </c>
      <c r="K102" s="33">
        <v>2.802</v>
      </c>
      <c r="L102" s="92" t="s">
        <v>158</v>
      </c>
    </row>
    <row r="103" spans="2:12">
      <c r="B103" s="92" t="s">
        <v>118</v>
      </c>
      <c r="C103" s="92" t="s">
        <v>123</v>
      </c>
      <c r="D103" s="92" t="s">
        <v>127</v>
      </c>
      <c r="E103" s="33">
        <v>0.69699999999999995</v>
      </c>
      <c r="F103" s="55">
        <v>150</v>
      </c>
      <c r="G103" s="33">
        <v>0.82199999999999995</v>
      </c>
      <c r="H103" s="56">
        <v>150</v>
      </c>
      <c r="I103" s="33">
        <v>1.05</v>
      </c>
      <c r="J103" s="54">
        <v>150</v>
      </c>
      <c r="K103" s="33">
        <v>2.802</v>
      </c>
      <c r="L103" s="92" t="s">
        <v>158</v>
      </c>
    </row>
    <row r="104" spans="2:12">
      <c r="B104" s="92" t="s">
        <v>118</v>
      </c>
      <c r="C104" s="92" t="s">
        <v>123</v>
      </c>
      <c r="D104" s="92" t="s">
        <v>133</v>
      </c>
      <c r="E104" s="33">
        <v>0.69699999999999995</v>
      </c>
      <c r="F104" s="55">
        <v>150</v>
      </c>
      <c r="G104" s="33">
        <v>0.82199999999999995</v>
      </c>
      <c r="H104" s="56">
        <v>150</v>
      </c>
      <c r="I104" s="33">
        <v>1.05</v>
      </c>
      <c r="J104" s="54">
        <v>150</v>
      </c>
      <c r="K104" s="33">
        <v>2.802</v>
      </c>
      <c r="L104" s="92" t="s">
        <v>158</v>
      </c>
    </row>
    <row r="105" spans="2:12">
      <c r="B105" s="92" t="s">
        <v>118</v>
      </c>
      <c r="C105" s="92" t="s">
        <v>123</v>
      </c>
      <c r="D105" s="92" t="s">
        <v>138</v>
      </c>
      <c r="E105" s="33">
        <v>0.69699999999999995</v>
      </c>
      <c r="F105" s="55">
        <v>150</v>
      </c>
      <c r="G105" s="33">
        <v>0.82199999999999995</v>
      </c>
      <c r="H105" s="56">
        <v>150</v>
      </c>
      <c r="I105" s="33">
        <v>1.05</v>
      </c>
      <c r="J105" s="54">
        <v>150</v>
      </c>
      <c r="K105" s="33">
        <v>2.802</v>
      </c>
      <c r="L105" s="92" t="s">
        <v>158</v>
      </c>
    </row>
    <row r="106" spans="2:12">
      <c r="B106" s="92" t="s">
        <v>118</v>
      </c>
      <c r="C106" s="92" t="s">
        <v>123</v>
      </c>
      <c r="D106" s="92" t="s">
        <v>140</v>
      </c>
      <c r="E106" s="33">
        <v>0.69699999999999995</v>
      </c>
      <c r="F106" s="55">
        <v>150</v>
      </c>
      <c r="G106" s="33">
        <v>0.82199999999999995</v>
      </c>
      <c r="H106" s="56">
        <v>150</v>
      </c>
      <c r="I106" s="33">
        <v>1.05</v>
      </c>
      <c r="J106" s="54">
        <v>150</v>
      </c>
      <c r="K106" s="33">
        <v>2.802</v>
      </c>
      <c r="L106" s="92" t="s">
        <v>158</v>
      </c>
    </row>
    <row r="107" spans="2:12">
      <c r="B107" s="92" t="s">
        <v>118</v>
      </c>
      <c r="C107" s="92" t="s">
        <v>123</v>
      </c>
      <c r="D107" s="92" t="s">
        <v>142</v>
      </c>
      <c r="E107" s="33">
        <v>0.69699999999999995</v>
      </c>
      <c r="F107" s="55">
        <v>150</v>
      </c>
      <c r="G107" s="33">
        <v>0.82199999999999995</v>
      </c>
      <c r="H107" s="56">
        <v>150</v>
      </c>
      <c r="I107" s="33">
        <v>1.05</v>
      </c>
      <c r="J107" s="54">
        <v>150</v>
      </c>
      <c r="K107" s="33">
        <v>2.802</v>
      </c>
      <c r="L107" s="92" t="s">
        <v>158</v>
      </c>
    </row>
    <row r="108" spans="2:12">
      <c r="B108" s="92" t="s">
        <v>118</v>
      </c>
      <c r="C108" s="92" t="s">
        <v>123</v>
      </c>
      <c r="D108" s="92" t="s">
        <v>144</v>
      </c>
      <c r="E108" s="33">
        <v>0.79300000000000004</v>
      </c>
      <c r="F108" s="55">
        <v>75</v>
      </c>
      <c r="G108" s="33">
        <v>0.95599999999999996</v>
      </c>
      <c r="H108" s="56">
        <v>100</v>
      </c>
      <c r="I108" s="33">
        <v>0</v>
      </c>
      <c r="J108" s="54" t="s">
        <v>156</v>
      </c>
      <c r="K108" s="33">
        <v>2.802</v>
      </c>
      <c r="L108" s="92" t="s">
        <v>157</v>
      </c>
    </row>
    <row r="109" spans="2:12">
      <c r="B109" s="92" t="s">
        <v>118</v>
      </c>
      <c r="C109" s="92" t="s">
        <v>123</v>
      </c>
      <c r="D109" s="92" t="s">
        <v>15</v>
      </c>
      <c r="E109" s="33">
        <v>0.79300000000000004</v>
      </c>
      <c r="F109" s="55">
        <v>75</v>
      </c>
      <c r="G109" s="33">
        <v>0.95599999999999996</v>
      </c>
      <c r="H109" s="56">
        <v>100</v>
      </c>
      <c r="I109" s="33">
        <v>0</v>
      </c>
      <c r="J109" s="54" t="s">
        <v>156</v>
      </c>
      <c r="K109" s="33">
        <v>2.802</v>
      </c>
      <c r="L109" s="92" t="s">
        <v>157</v>
      </c>
    </row>
    <row r="110" spans="2:12">
      <c r="B110" s="92" t="s">
        <v>118</v>
      </c>
      <c r="C110" s="92" t="s">
        <v>123</v>
      </c>
      <c r="D110" s="92" t="s">
        <v>146</v>
      </c>
      <c r="E110" s="33">
        <v>0.79300000000000004</v>
      </c>
      <c r="F110" s="55">
        <v>75</v>
      </c>
      <c r="G110" s="33">
        <v>0.95599999999999996</v>
      </c>
      <c r="H110" s="56">
        <v>100</v>
      </c>
      <c r="I110" s="33">
        <v>0</v>
      </c>
      <c r="J110" s="54" t="s">
        <v>156</v>
      </c>
      <c r="K110" s="33">
        <v>2.802</v>
      </c>
      <c r="L110" s="92" t="s">
        <v>157</v>
      </c>
    </row>
    <row r="111" spans="2:12">
      <c r="B111" s="92" t="s">
        <v>118</v>
      </c>
      <c r="C111" s="92" t="s">
        <v>123</v>
      </c>
      <c r="D111" s="92" t="s">
        <v>147</v>
      </c>
      <c r="E111" s="33">
        <v>0.79300000000000004</v>
      </c>
      <c r="F111" s="55">
        <v>75</v>
      </c>
      <c r="G111" s="33">
        <v>0.95599999999999996</v>
      </c>
      <c r="H111" s="56">
        <v>100</v>
      </c>
      <c r="I111" s="33">
        <v>0</v>
      </c>
      <c r="J111" s="54" t="s">
        <v>156</v>
      </c>
      <c r="K111" s="33">
        <v>2.802</v>
      </c>
      <c r="L111" s="92" t="s">
        <v>157</v>
      </c>
    </row>
    <row r="112" spans="2:12">
      <c r="B112" s="92" t="s">
        <v>118</v>
      </c>
      <c r="C112" s="92" t="s">
        <v>130</v>
      </c>
      <c r="D112" s="92" t="s">
        <v>121</v>
      </c>
      <c r="E112" s="33">
        <v>0.79300000000000004</v>
      </c>
      <c r="F112" s="55">
        <v>75</v>
      </c>
      <c r="G112" s="33">
        <v>0.95599999999999996</v>
      </c>
      <c r="H112" s="56">
        <v>125</v>
      </c>
      <c r="I112" s="33">
        <v>0</v>
      </c>
      <c r="J112" s="54" t="s">
        <v>156</v>
      </c>
      <c r="K112" s="33">
        <v>2.802</v>
      </c>
      <c r="L112" s="92" t="s">
        <v>157</v>
      </c>
    </row>
    <row r="113" spans="2:12">
      <c r="B113" s="92" t="s">
        <v>118</v>
      </c>
      <c r="C113" s="92" t="s">
        <v>130</v>
      </c>
      <c r="D113" s="92" t="s">
        <v>125</v>
      </c>
      <c r="E113" s="33">
        <v>0.79300000000000004</v>
      </c>
      <c r="F113" s="55">
        <v>75</v>
      </c>
      <c r="G113" s="33">
        <v>0.95599999999999996</v>
      </c>
      <c r="H113" s="56">
        <v>125</v>
      </c>
      <c r="I113" s="33">
        <v>0</v>
      </c>
      <c r="J113" s="54" t="s">
        <v>156</v>
      </c>
      <c r="K113" s="33">
        <v>2.802</v>
      </c>
      <c r="L113" s="92" t="s">
        <v>157</v>
      </c>
    </row>
    <row r="114" spans="2:12">
      <c r="B114" s="92" t="s">
        <v>118</v>
      </c>
      <c r="C114" s="92" t="s">
        <v>130</v>
      </c>
      <c r="D114" s="92" t="s">
        <v>128</v>
      </c>
      <c r="E114" s="33">
        <v>0.69699999999999995</v>
      </c>
      <c r="F114" s="55">
        <v>175</v>
      </c>
      <c r="G114" s="33">
        <v>0.82199999999999995</v>
      </c>
      <c r="H114" s="56">
        <v>225</v>
      </c>
      <c r="I114" s="33">
        <v>1.05</v>
      </c>
      <c r="J114" s="54">
        <v>200</v>
      </c>
      <c r="K114" s="33">
        <v>2.802</v>
      </c>
      <c r="L114" s="92" t="s">
        <v>158</v>
      </c>
    </row>
    <row r="115" spans="2:12">
      <c r="B115" s="92" t="s">
        <v>118</v>
      </c>
      <c r="C115" s="92" t="s">
        <v>130</v>
      </c>
      <c r="D115" s="92" t="s">
        <v>127</v>
      </c>
      <c r="E115" s="33">
        <v>0.69699999999999995</v>
      </c>
      <c r="F115" s="55">
        <v>175</v>
      </c>
      <c r="G115" s="33">
        <v>0.82199999999999995</v>
      </c>
      <c r="H115" s="56">
        <v>225</v>
      </c>
      <c r="I115" s="33">
        <v>1.05</v>
      </c>
      <c r="J115" s="54">
        <v>200</v>
      </c>
      <c r="K115" s="33">
        <v>2.802</v>
      </c>
      <c r="L115" s="92" t="s">
        <v>158</v>
      </c>
    </row>
    <row r="116" spans="2:12">
      <c r="B116" s="92" t="s">
        <v>118</v>
      </c>
      <c r="C116" s="92" t="s">
        <v>130</v>
      </c>
      <c r="D116" s="92" t="s">
        <v>133</v>
      </c>
      <c r="E116" s="33">
        <v>0.69699999999999995</v>
      </c>
      <c r="F116" s="55">
        <v>175</v>
      </c>
      <c r="G116" s="33">
        <v>0.82199999999999995</v>
      </c>
      <c r="H116" s="56">
        <v>225</v>
      </c>
      <c r="I116" s="33">
        <v>1.05</v>
      </c>
      <c r="J116" s="54">
        <v>200</v>
      </c>
      <c r="K116" s="33">
        <v>2.802</v>
      </c>
      <c r="L116" s="92" t="s">
        <v>158</v>
      </c>
    </row>
    <row r="117" spans="2:12">
      <c r="B117" s="92" t="s">
        <v>118</v>
      </c>
      <c r="C117" s="92" t="s">
        <v>130</v>
      </c>
      <c r="D117" s="92" t="s">
        <v>138</v>
      </c>
      <c r="E117" s="33">
        <v>0.69699999999999995</v>
      </c>
      <c r="F117" s="55">
        <v>175</v>
      </c>
      <c r="G117" s="33">
        <v>0.82199999999999995</v>
      </c>
      <c r="H117" s="56">
        <v>225</v>
      </c>
      <c r="I117" s="33">
        <v>1.05</v>
      </c>
      <c r="J117" s="54">
        <v>200</v>
      </c>
      <c r="K117" s="33">
        <v>2.802</v>
      </c>
      <c r="L117" s="92" t="s">
        <v>158</v>
      </c>
    </row>
    <row r="118" spans="2:12">
      <c r="B118" s="92" t="s">
        <v>118</v>
      </c>
      <c r="C118" s="92" t="s">
        <v>130</v>
      </c>
      <c r="D118" s="92" t="s">
        <v>140</v>
      </c>
      <c r="E118" s="33">
        <v>0.69699999999999995</v>
      </c>
      <c r="F118" s="55">
        <v>175</v>
      </c>
      <c r="G118" s="33">
        <v>0.82199999999999995</v>
      </c>
      <c r="H118" s="56">
        <v>225</v>
      </c>
      <c r="I118" s="33">
        <v>1.05</v>
      </c>
      <c r="J118" s="54">
        <v>200</v>
      </c>
      <c r="K118" s="33">
        <v>2.802</v>
      </c>
      <c r="L118" s="92" t="s">
        <v>158</v>
      </c>
    </row>
    <row r="119" spans="2:12">
      <c r="B119" s="92" t="s">
        <v>118</v>
      </c>
      <c r="C119" s="92" t="s">
        <v>130</v>
      </c>
      <c r="D119" s="92" t="s">
        <v>142</v>
      </c>
      <c r="E119" s="33">
        <v>0.69699999999999995</v>
      </c>
      <c r="F119" s="55">
        <v>175</v>
      </c>
      <c r="G119" s="33">
        <v>0.82199999999999995</v>
      </c>
      <c r="H119" s="56">
        <v>225</v>
      </c>
      <c r="I119" s="33">
        <v>1.05</v>
      </c>
      <c r="J119" s="54">
        <v>200</v>
      </c>
      <c r="K119" s="33">
        <v>2.802</v>
      </c>
      <c r="L119" s="92" t="s">
        <v>158</v>
      </c>
    </row>
    <row r="120" spans="2:12">
      <c r="B120" s="92" t="s">
        <v>118</v>
      </c>
      <c r="C120" s="92" t="s">
        <v>130</v>
      </c>
      <c r="D120" s="92" t="s">
        <v>144</v>
      </c>
      <c r="E120" s="33">
        <v>0.79300000000000004</v>
      </c>
      <c r="F120" s="55">
        <v>75</v>
      </c>
      <c r="G120" s="33">
        <v>0.95599999999999996</v>
      </c>
      <c r="H120" s="56">
        <v>125</v>
      </c>
      <c r="I120" s="33">
        <v>0</v>
      </c>
      <c r="J120" s="54" t="s">
        <v>156</v>
      </c>
      <c r="K120" s="33">
        <v>2.802</v>
      </c>
      <c r="L120" s="92" t="s">
        <v>157</v>
      </c>
    </row>
    <row r="121" spans="2:12">
      <c r="B121" s="92" t="s">
        <v>118</v>
      </c>
      <c r="C121" s="92" t="s">
        <v>130</v>
      </c>
      <c r="D121" s="92" t="s">
        <v>15</v>
      </c>
      <c r="E121" s="33">
        <v>0.79300000000000004</v>
      </c>
      <c r="F121" s="55">
        <v>75</v>
      </c>
      <c r="G121" s="33">
        <v>0.95599999999999996</v>
      </c>
      <c r="H121" s="56">
        <v>125</v>
      </c>
      <c r="I121" s="33">
        <v>0</v>
      </c>
      <c r="J121" s="54" t="s">
        <v>156</v>
      </c>
      <c r="K121" s="33">
        <v>2.802</v>
      </c>
      <c r="L121" s="92" t="s">
        <v>157</v>
      </c>
    </row>
    <row r="122" spans="2:12">
      <c r="B122" s="92" t="s">
        <v>118</v>
      </c>
      <c r="C122" s="92" t="s">
        <v>130</v>
      </c>
      <c r="D122" s="92" t="s">
        <v>146</v>
      </c>
      <c r="E122" s="33">
        <v>0.79300000000000004</v>
      </c>
      <c r="F122" s="55">
        <v>75</v>
      </c>
      <c r="G122" s="33">
        <v>0.95599999999999996</v>
      </c>
      <c r="H122" s="56">
        <v>125</v>
      </c>
      <c r="I122" s="33">
        <v>0</v>
      </c>
      <c r="J122" s="54" t="s">
        <v>156</v>
      </c>
      <c r="K122" s="33">
        <v>2.802</v>
      </c>
      <c r="L122" s="92" t="s">
        <v>157</v>
      </c>
    </row>
    <row r="123" spans="2:12">
      <c r="B123" s="92" t="s">
        <v>118</v>
      </c>
      <c r="C123" s="92" t="s">
        <v>130</v>
      </c>
      <c r="D123" s="92" t="s">
        <v>147</v>
      </c>
      <c r="E123" s="33">
        <v>0.79300000000000004</v>
      </c>
      <c r="F123" s="55">
        <v>75</v>
      </c>
      <c r="G123" s="33">
        <v>0.95599999999999996</v>
      </c>
      <c r="H123" s="56">
        <v>125</v>
      </c>
      <c r="I123" s="33">
        <v>0</v>
      </c>
      <c r="J123" s="54" t="s">
        <v>156</v>
      </c>
      <c r="K123" s="33">
        <v>2.802</v>
      </c>
      <c r="L123" s="92" t="s">
        <v>157</v>
      </c>
    </row>
    <row r="124" spans="2:12">
      <c r="B124" s="92" t="s">
        <v>118</v>
      </c>
      <c r="C124" s="92" t="s">
        <v>132</v>
      </c>
      <c r="D124" s="92" t="s">
        <v>121</v>
      </c>
      <c r="E124" s="33">
        <v>0.79300000000000004</v>
      </c>
      <c r="F124" s="55">
        <v>75</v>
      </c>
      <c r="G124" s="33">
        <v>0.95599999999999996</v>
      </c>
      <c r="H124" s="56">
        <v>125</v>
      </c>
      <c r="I124" s="33">
        <v>0</v>
      </c>
      <c r="J124" s="54" t="s">
        <v>156</v>
      </c>
      <c r="K124" s="33">
        <v>2.802</v>
      </c>
      <c r="L124" s="92" t="s">
        <v>157</v>
      </c>
    </row>
    <row r="125" spans="2:12">
      <c r="B125" s="92" t="s">
        <v>118</v>
      </c>
      <c r="C125" s="92" t="s">
        <v>132</v>
      </c>
      <c r="D125" s="92" t="s">
        <v>125</v>
      </c>
      <c r="E125" s="33">
        <v>0.79300000000000004</v>
      </c>
      <c r="F125" s="55">
        <v>75</v>
      </c>
      <c r="G125" s="33">
        <v>0.95599999999999996</v>
      </c>
      <c r="H125" s="56">
        <v>125</v>
      </c>
      <c r="I125" s="33">
        <v>0</v>
      </c>
      <c r="J125" s="54" t="s">
        <v>156</v>
      </c>
      <c r="K125" s="33">
        <v>2.802</v>
      </c>
      <c r="L125" s="92" t="s">
        <v>157</v>
      </c>
    </row>
    <row r="126" spans="2:12">
      <c r="B126" s="92" t="s">
        <v>118</v>
      </c>
      <c r="C126" s="92" t="s">
        <v>132</v>
      </c>
      <c r="D126" s="92" t="s">
        <v>128</v>
      </c>
      <c r="E126" s="33">
        <v>0.58299999999999996</v>
      </c>
      <c r="F126" s="55">
        <v>300</v>
      </c>
      <c r="G126" s="33">
        <v>0.72599999999999998</v>
      </c>
      <c r="H126" s="56">
        <v>450</v>
      </c>
      <c r="I126" s="33">
        <v>0.94799999999999995</v>
      </c>
      <c r="J126" s="54">
        <v>150</v>
      </c>
      <c r="K126" s="33">
        <v>2.802</v>
      </c>
      <c r="L126" s="92" t="s">
        <v>158</v>
      </c>
    </row>
    <row r="127" spans="2:12">
      <c r="B127" s="92" t="s">
        <v>118</v>
      </c>
      <c r="C127" s="92" t="s">
        <v>132</v>
      </c>
      <c r="D127" s="92" t="s">
        <v>127</v>
      </c>
      <c r="E127" s="33">
        <v>0.58299999999999996</v>
      </c>
      <c r="F127" s="55">
        <v>300</v>
      </c>
      <c r="G127" s="33">
        <v>0.72599999999999998</v>
      </c>
      <c r="H127" s="56">
        <v>450</v>
      </c>
      <c r="I127" s="33">
        <v>0.94799999999999995</v>
      </c>
      <c r="J127" s="54">
        <v>150</v>
      </c>
      <c r="K127" s="33">
        <v>2.802</v>
      </c>
      <c r="L127" s="92" t="s">
        <v>158</v>
      </c>
    </row>
    <row r="128" spans="2:12">
      <c r="B128" s="92" t="s">
        <v>118</v>
      </c>
      <c r="C128" s="92" t="s">
        <v>132</v>
      </c>
      <c r="D128" s="92" t="s">
        <v>133</v>
      </c>
      <c r="E128" s="33">
        <v>0.58299999999999996</v>
      </c>
      <c r="F128" s="55">
        <v>300</v>
      </c>
      <c r="G128" s="33">
        <v>0.72599999999999998</v>
      </c>
      <c r="H128" s="56">
        <v>450</v>
      </c>
      <c r="I128" s="33">
        <v>0.94799999999999995</v>
      </c>
      <c r="J128" s="54">
        <v>150</v>
      </c>
      <c r="K128" s="33">
        <v>2.802</v>
      </c>
      <c r="L128" s="92" t="s">
        <v>158</v>
      </c>
    </row>
    <row r="129" spans="2:12">
      <c r="B129" s="92" t="s">
        <v>118</v>
      </c>
      <c r="C129" s="92" t="s">
        <v>132</v>
      </c>
      <c r="D129" s="92" t="s">
        <v>138</v>
      </c>
      <c r="E129" s="33">
        <v>0.58299999999999996</v>
      </c>
      <c r="F129" s="55">
        <v>300</v>
      </c>
      <c r="G129" s="33">
        <v>0.72599999999999998</v>
      </c>
      <c r="H129" s="56">
        <v>450</v>
      </c>
      <c r="I129" s="33">
        <v>0.94799999999999995</v>
      </c>
      <c r="J129" s="54">
        <v>150</v>
      </c>
      <c r="K129" s="33">
        <v>2.802</v>
      </c>
      <c r="L129" s="92" t="s">
        <v>158</v>
      </c>
    </row>
    <row r="130" spans="2:12">
      <c r="B130" s="92" t="s">
        <v>118</v>
      </c>
      <c r="C130" s="92" t="s">
        <v>132</v>
      </c>
      <c r="D130" s="92" t="s">
        <v>140</v>
      </c>
      <c r="E130" s="33">
        <v>0.58299999999999996</v>
      </c>
      <c r="F130" s="55">
        <v>300</v>
      </c>
      <c r="G130" s="33">
        <v>0.72599999999999998</v>
      </c>
      <c r="H130" s="56">
        <v>450</v>
      </c>
      <c r="I130" s="33">
        <v>0.94799999999999995</v>
      </c>
      <c r="J130" s="54">
        <v>150</v>
      </c>
      <c r="K130" s="33">
        <v>2.802</v>
      </c>
      <c r="L130" s="92" t="s">
        <v>158</v>
      </c>
    </row>
    <row r="131" spans="2:12">
      <c r="B131" s="92" t="s">
        <v>118</v>
      </c>
      <c r="C131" s="92" t="s">
        <v>132</v>
      </c>
      <c r="D131" s="92" t="s">
        <v>142</v>
      </c>
      <c r="E131" s="33">
        <v>0.58299999999999996</v>
      </c>
      <c r="F131" s="55">
        <v>300</v>
      </c>
      <c r="G131" s="33">
        <v>0.72599999999999998</v>
      </c>
      <c r="H131" s="56">
        <v>450</v>
      </c>
      <c r="I131" s="33">
        <v>0.94799999999999995</v>
      </c>
      <c r="J131" s="54">
        <v>150</v>
      </c>
      <c r="K131" s="33">
        <v>2.802</v>
      </c>
      <c r="L131" s="92" t="s">
        <v>158</v>
      </c>
    </row>
    <row r="132" spans="2:12">
      <c r="B132" s="92" t="s">
        <v>118</v>
      </c>
      <c r="C132" s="92" t="s">
        <v>132</v>
      </c>
      <c r="D132" s="92" t="s">
        <v>144</v>
      </c>
      <c r="E132" s="33">
        <v>0.79300000000000004</v>
      </c>
      <c r="F132" s="55">
        <v>75</v>
      </c>
      <c r="G132" s="33">
        <v>0.95599999999999996</v>
      </c>
      <c r="H132" s="56">
        <v>125</v>
      </c>
      <c r="I132" s="33">
        <v>0</v>
      </c>
      <c r="J132" s="54" t="s">
        <v>156</v>
      </c>
      <c r="K132" s="33">
        <v>2.802</v>
      </c>
      <c r="L132" s="92" t="s">
        <v>157</v>
      </c>
    </row>
    <row r="133" spans="2:12">
      <c r="B133" s="92" t="s">
        <v>118</v>
      </c>
      <c r="C133" s="92" t="s">
        <v>132</v>
      </c>
      <c r="D133" s="92" t="s">
        <v>15</v>
      </c>
      <c r="E133" s="33">
        <v>0.79300000000000004</v>
      </c>
      <c r="F133" s="55">
        <v>75</v>
      </c>
      <c r="G133" s="33">
        <v>0.95599999999999996</v>
      </c>
      <c r="H133" s="56">
        <v>125</v>
      </c>
      <c r="I133" s="33">
        <v>0</v>
      </c>
      <c r="J133" s="54" t="s">
        <v>156</v>
      </c>
      <c r="K133" s="33">
        <v>2.802</v>
      </c>
      <c r="L133" s="92" t="s">
        <v>157</v>
      </c>
    </row>
    <row r="134" spans="2:12">
      <c r="B134" s="92" t="s">
        <v>118</v>
      </c>
      <c r="C134" s="92" t="s">
        <v>132</v>
      </c>
      <c r="D134" s="92" t="s">
        <v>146</v>
      </c>
      <c r="E134" s="33">
        <v>0.79300000000000004</v>
      </c>
      <c r="F134" s="55">
        <v>75</v>
      </c>
      <c r="G134" s="33">
        <v>0.95599999999999996</v>
      </c>
      <c r="H134" s="56">
        <v>125</v>
      </c>
      <c r="I134" s="33">
        <v>0</v>
      </c>
      <c r="J134" s="54" t="s">
        <v>156</v>
      </c>
      <c r="K134" s="33">
        <v>2.802</v>
      </c>
      <c r="L134" s="92" t="s">
        <v>157</v>
      </c>
    </row>
    <row r="135" spans="2:12">
      <c r="B135" s="92" t="s">
        <v>118</v>
      </c>
      <c r="C135" s="92" t="s">
        <v>132</v>
      </c>
      <c r="D135" s="92" t="s">
        <v>147</v>
      </c>
      <c r="E135" s="33">
        <v>0.79300000000000004</v>
      </c>
      <c r="F135" s="55">
        <v>75</v>
      </c>
      <c r="G135" s="33">
        <v>0.95599999999999996</v>
      </c>
      <c r="H135" s="56">
        <v>125</v>
      </c>
      <c r="I135" s="33">
        <v>0</v>
      </c>
      <c r="J135" s="54" t="s">
        <v>156</v>
      </c>
      <c r="K135" s="33">
        <v>2.802</v>
      </c>
      <c r="L135" s="92" t="s">
        <v>157</v>
      </c>
    </row>
    <row r="136" spans="2:12">
      <c r="B136" s="92" t="s">
        <v>118</v>
      </c>
      <c r="C136" s="92" t="s">
        <v>137</v>
      </c>
      <c r="D136" s="92" t="s">
        <v>121</v>
      </c>
      <c r="E136" s="33">
        <v>0.79300000000000004</v>
      </c>
      <c r="F136" s="55">
        <v>75</v>
      </c>
      <c r="G136" s="33">
        <v>0.95599999999999996</v>
      </c>
      <c r="H136" s="56">
        <v>125</v>
      </c>
      <c r="I136" s="33">
        <v>0</v>
      </c>
      <c r="J136" s="54" t="s">
        <v>156</v>
      </c>
      <c r="K136" s="33">
        <v>2.802</v>
      </c>
      <c r="L136" s="92" t="s">
        <v>157</v>
      </c>
    </row>
    <row r="137" spans="2:12">
      <c r="B137" s="92" t="s">
        <v>118</v>
      </c>
      <c r="C137" s="92" t="s">
        <v>137</v>
      </c>
      <c r="D137" s="92" t="s">
        <v>125</v>
      </c>
      <c r="E137" s="33">
        <v>0.79300000000000004</v>
      </c>
      <c r="F137" s="55">
        <v>75</v>
      </c>
      <c r="G137" s="33">
        <v>0.95599999999999996</v>
      </c>
      <c r="H137" s="56">
        <v>125</v>
      </c>
      <c r="I137" s="33">
        <v>0</v>
      </c>
      <c r="J137" s="54" t="s">
        <v>156</v>
      </c>
      <c r="K137" s="33">
        <v>2.802</v>
      </c>
      <c r="L137" s="92" t="s">
        <v>157</v>
      </c>
    </row>
    <row r="138" spans="2:12">
      <c r="B138" s="92" t="s">
        <v>118</v>
      </c>
      <c r="C138" s="92" t="s">
        <v>137</v>
      </c>
      <c r="D138" s="92" t="s">
        <v>128</v>
      </c>
      <c r="E138" s="33">
        <v>0.58299999999999996</v>
      </c>
      <c r="F138" s="55">
        <v>300</v>
      </c>
      <c r="G138" s="33">
        <v>0.72599999999999998</v>
      </c>
      <c r="H138" s="56">
        <v>900</v>
      </c>
      <c r="I138" s="33">
        <v>1.768</v>
      </c>
      <c r="J138" s="54">
        <v>1300</v>
      </c>
      <c r="K138" s="33">
        <v>2.802</v>
      </c>
      <c r="L138" s="92" t="s">
        <v>158</v>
      </c>
    </row>
    <row r="139" spans="2:12">
      <c r="B139" s="92" t="s">
        <v>118</v>
      </c>
      <c r="C139" s="92" t="s">
        <v>137</v>
      </c>
      <c r="D139" s="92" t="s">
        <v>127</v>
      </c>
      <c r="E139" s="33">
        <v>0.58299999999999996</v>
      </c>
      <c r="F139" s="55">
        <v>300</v>
      </c>
      <c r="G139" s="33">
        <v>0.72599999999999998</v>
      </c>
      <c r="H139" s="56">
        <v>900</v>
      </c>
      <c r="I139" s="33">
        <v>1.768</v>
      </c>
      <c r="J139" s="54">
        <v>1300</v>
      </c>
      <c r="K139" s="33">
        <v>2.802</v>
      </c>
      <c r="L139" s="92" t="s">
        <v>158</v>
      </c>
    </row>
    <row r="140" spans="2:12">
      <c r="B140" s="92" t="s">
        <v>118</v>
      </c>
      <c r="C140" s="92" t="s">
        <v>137</v>
      </c>
      <c r="D140" s="92" t="s">
        <v>133</v>
      </c>
      <c r="E140" s="33">
        <v>0.58299999999999996</v>
      </c>
      <c r="F140" s="55">
        <v>300</v>
      </c>
      <c r="G140" s="33">
        <v>0.72599999999999998</v>
      </c>
      <c r="H140" s="56">
        <v>900</v>
      </c>
      <c r="I140" s="33">
        <v>1.768</v>
      </c>
      <c r="J140" s="54">
        <v>1300</v>
      </c>
      <c r="K140" s="33">
        <v>2.802</v>
      </c>
      <c r="L140" s="92" t="s">
        <v>158</v>
      </c>
    </row>
    <row r="141" spans="2:12">
      <c r="B141" s="92" t="s">
        <v>118</v>
      </c>
      <c r="C141" s="92" t="s">
        <v>137</v>
      </c>
      <c r="D141" s="92" t="s">
        <v>138</v>
      </c>
      <c r="E141" s="33">
        <v>0.58299999999999996</v>
      </c>
      <c r="F141" s="55">
        <v>300</v>
      </c>
      <c r="G141" s="33">
        <v>0.72599999999999998</v>
      </c>
      <c r="H141" s="56">
        <v>900</v>
      </c>
      <c r="I141" s="33">
        <v>1.768</v>
      </c>
      <c r="J141" s="54">
        <v>1300</v>
      </c>
      <c r="K141" s="33">
        <v>2.802</v>
      </c>
      <c r="L141" s="92" t="s">
        <v>158</v>
      </c>
    </row>
    <row r="142" spans="2:12">
      <c r="B142" s="92" t="s">
        <v>118</v>
      </c>
      <c r="C142" s="92" t="s">
        <v>137</v>
      </c>
      <c r="D142" s="92" t="s">
        <v>140</v>
      </c>
      <c r="E142" s="33">
        <v>0.58299999999999996</v>
      </c>
      <c r="F142" s="55">
        <v>300</v>
      </c>
      <c r="G142" s="33">
        <v>0.72599999999999998</v>
      </c>
      <c r="H142" s="56">
        <v>900</v>
      </c>
      <c r="I142" s="33">
        <v>1.768</v>
      </c>
      <c r="J142" s="54">
        <v>1300</v>
      </c>
      <c r="K142" s="33">
        <v>2.802</v>
      </c>
      <c r="L142" s="92" t="s">
        <v>158</v>
      </c>
    </row>
    <row r="143" spans="2:12">
      <c r="B143" s="92" t="s">
        <v>118</v>
      </c>
      <c r="C143" s="92" t="s">
        <v>137</v>
      </c>
      <c r="D143" s="92" t="s">
        <v>142</v>
      </c>
      <c r="E143" s="33">
        <v>0.58299999999999996</v>
      </c>
      <c r="F143" s="55">
        <v>300</v>
      </c>
      <c r="G143" s="33">
        <v>0.72599999999999998</v>
      </c>
      <c r="H143" s="56">
        <v>900</v>
      </c>
      <c r="I143" s="33">
        <v>1.768</v>
      </c>
      <c r="J143" s="54">
        <v>1300</v>
      </c>
      <c r="K143" s="33">
        <v>2.802</v>
      </c>
      <c r="L143" s="92" t="s">
        <v>158</v>
      </c>
    </row>
    <row r="144" spans="2:12">
      <c r="B144" s="92" t="s">
        <v>118</v>
      </c>
      <c r="C144" s="92" t="s">
        <v>137</v>
      </c>
      <c r="D144" s="92" t="s">
        <v>144</v>
      </c>
      <c r="E144" s="33">
        <v>0.79300000000000004</v>
      </c>
      <c r="F144" s="55">
        <v>75</v>
      </c>
      <c r="G144" s="33">
        <v>0.95599999999999996</v>
      </c>
      <c r="H144" s="56">
        <v>125</v>
      </c>
      <c r="I144" s="33">
        <v>0</v>
      </c>
      <c r="J144" s="54" t="s">
        <v>156</v>
      </c>
      <c r="K144" s="33">
        <v>2.802</v>
      </c>
      <c r="L144" s="92" t="s">
        <v>157</v>
      </c>
    </row>
    <row r="145" spans="2:12">
      <c r="B145" s="92" t="s">
        <v>118</v>
      </c>
      <c r="C145" s="92" t="s">
        <v>137</v>
      </c>
      <c r="D145" s="92" t="s">
        <v>15</v>
      </c>
      <c r="E145" s="33">
        <v>0.79300000000000004</v>
      </c>
      <c r="F145" s="55">
        <v>75</v>
      </c>
      <c r="G145" s="33">
        <v>0.95599999999999996</v>
      </c>
      <c r="H145" s="56">
        <v>125</v>
      </c>
      <c r="I145" s="33">
        <v>0</v>
      </c>
      <c r="J145" s="54" t="s">
        <v>156</v>
      </c>
      <c r="K145" s="33">
        <v>2.802</v>
      </c>
      <c r="L145" s="92" t="s">
        <v>157</v>
      </c>
    </row>
    <row r="146" spans="2:12">
      <c r="B146" s="92" t="s">
        <v>118</v>
      </c>
      <c r="C146" s="92" t="s">
        <v>137</v>
      </c>
      <c r="D146" s="92" t="s">
        <v>146</v>
      </c>
      <c r="E146" s="33">
        <v>0.79300000000000004</v>
      </c>
      <c r="F146" s="55">
        <v>75</v>
      </c>
      <c r="G146" s="33">
        <v>0.95599999999999996</v>
      </c>
      <c r="H146" s="56">
        <v>125</v>
      </c>
      <c r="I146" s="33">
        <v>0</v>
      </c>
      <c r="J146" s="54" t="s">
        <v>156</v>
      </c>
      <c r="K146" s="33">
        <v>2.802</v>
      </c>
      <c r="L146" s="92" t="s">
        <v>157</v>
      </c>
    </row>
    <row r="147" spans="2:12">
      <c r="B147" s="92" t="s">
        <v>118</v>
      </c>
      <c r="C147" s="92" t="s">
        <v>137</v>
      </c>
      <c r="D147" s="92" t="s">
        <v>147</v>
      </c>
      <c r="E147" s="33">
        <v>0.79300000000000004</v>
      </c>
      <c r="F147" s="55">
        <v>75</v>
      </c>
      <c r="G147" s="33">
        <v>0.95599999999999996</v>
      </c>
      <c r="H147" s="56">
        <v>125</v>
      </c>
      <c r="I147" s="33">
        <v>0</v>
      </c>
      <c r="J147" s="54" t="s">
        <v>156</v>
      </c>
      <c r="K147" s="33">
        <v>2.802</v>
      </c>
      <c r="L147" s="92" t="s">
        <v>157</v>
      </c>
    </row>
    <row r="148" spans="2:12">
      <c r="B148" s="92" t="s">
        <v>13</v>
      </c>
      <c r="C148" s="92" t="s">
        <v>120</v>
      </c>
      <c r="D148" s="92" t="s">
        <v>121</v>
      </c>
      <c r="E148" s="33">
        <v>0.79300000000000004</v>
      </c>
      <c r="F148" s="55">
        <v>75</v>
      </c>
      <c r="G148" s="33">
        <v>0.95599999999999996</v>
      </c>
      <c r="H148" s="56">
        <v>75</v>
      </c>
      <c r="I148" s="33">
        <v>0</v>
      </c>
      <c r="J148" s="54" t="s">
        <v>156</v>
      </c>
      <c r="K148" s="33">
        <v>2.802</v>
      </c>
      <c r="L148" s="92" t="s">
        <v>157</v>
      </c>
    </row>
    <row r="149" spans="2:12">
      <c r="B149" s="92" t="s">
        <v>13</v>
      </c>
      <c r="C149" s="92" t="s">
        <v>120</v>
      </c>
      <c r="D149" s="92" t="s">
        <v>125</v>
      </c>
      <c r="E149" s="33">
        <v>0.79300000000000004</v>
      </c>
      <c r="F149" s="55">
        <v>75</v>
      </c>
      <c r="G149" s="33">
        <v>0.95599999999999996</v>
      </c>
      <c r="H149" s="56">
        <v>75</v>
      </c>
      <c r="I149" s="33">
        <v>0</v>
      </c>
      <c r="J149" s="54" t="s">
        <v>156</v>
      </c>
      <c r="K149" s="33">
        <v>2.802</v>
      </c>
      <c r="L149" s="92" t="s">
        <v>157</v>
      </c>
    </row>
    <row r="150" spans="2:12">
      <c r="B150" s="92" t="s">
        <v>13</v>
      </c>
      <c r="C150" s="92" t="s">
        <v>120</v>
      </c>
      <c r="D150" s="92" t="s">
        <v>128</v>
      </c>
      <c r="E150" s="33">
        <v>0.79300000000000004</v>
      </c>
      <c r="F150" s="55">
        <v>75</v>
      </c>
      <c r="G150" s="33">
        <v>0.95599999999999996</v>
      </c>
      <c r="H150" s="56">
        <v>75</v>
      </c>
      <c r="I150" s="33">
        <v>0</v>
      </c>
      <c r="J150" s="54" t="s">
        <v>156</v>
      </c>
      <c r="K150" s="33">
        <v>2.802</v>
      </c>
      <c r="L150" s="92" t="s">
        <v>157</v>
      </c>
    </row>
    <row r="151" spans="2:12">
      <c r="B151" s="92" t="s">
        <v>13</v>
      </c>
      <c r="C151" s="92" t="s">
        <v>120</v>
      </c>
      <c r="D151" s="92" t="s">
        <v>127</v>
      </c>
      <c r="E151" s="33">
        <v>0.69699999999999995</v>
      </c>
      <c r="F151" s="55">
        <v>100</v>
      </c>
      <c r="G151" s="33">
        <v>0.82199999999999995</v>
      </c>
      <c r="H151" s="56">
        <v>50</v>
      </c>
      <c r="I151" s="33">
        <v>0</v>
      </c>
      <c r="J151" s="54" t="s">
        <v>156</v>
      </c>
      <c r="K151" s="33">
        <v>2.802</v>
      </c>
      <c r="L151" s="92" t="s">
        <v>158</v>
      </c>
    </row>
    <row r="152" spans="2:12">
      <c r="B152" s="92" t="s">
        <v>13</v>
      </c>
      <c r="C152" s="92" t="s">
        <v>120</v>
      </c>
      <c r="D152" s="92" t="s">
        <v>133</v>
      </c>
      <c r="E152" s="33">
        <v>0.69699999999999995</v>
      </c>
      <c r="F152" s="55">
        <v>100</v>
      </c>
      <c r="G152" s="33">
        <v>0.82199999999999995</v>
      </c>
      <c r="H152" s="56">
        <v>50</v>
      </c>
      <c r="I152" s="33">
        <v>0</v>
      </c>
      <c r="J152" s="54" t="s">
        <v>156</v>
      </c>
      <c r="K152" s="33">
        <v>2.802</v>
      </c>
      <c r="L152" s="92" t="s">
        <v>158</v>
      </c>
    </row>
    <row r="153" spans="2:12">
      <c r="B153" s="92" t="s">
        <v>13</v>
      </c>
      <c r="C153" s="92" t="s">
        <v>120</v>
      </c>
      <c r="D153" s="92" t="s">
        <v>138</v>
      </c>
      <c r="E153" s="33">
        <v>0.69699999999999995</v>
      </c>
      <c r="F153" s="55">
        <v>100</v>
      </c>
      <c r="G153" s="33">
        <v>0.82199999999999995</v>
      </c>
      <c r="H153" s="56">
        <v>50</v>
      </c>
      <c r="I153" s="33">
        <v>0</v>
      </c>
      <c r="J153" s="54" t="s">
        <v>156</v>
      </c>
      <c r="K153" s="33">
        <v>2.802</v>
      </c>
      <c r="L153" s="92" t="s">
        <v>158</v>
      </c>
    </row>
    <row r="154" spans="2:12">
      <c r="B154" s="92" t="s">
        <v>13</v>
      </c>
      <c r="C154" s="92" t="s">
        <v>120</v>
      </c>
      <c r="D154" s="92" t="s">
        <v>140</v>
      </c>
      <c r="E154" s="33">
        <v>0.69699999999999995</v>
      </c>
      <c r="F154" s="55">
        <v>100</v>
      </c>
      <c r="G154" s="33">
        <v>0.82199999999999995</v>
      </c>
      <c r="H154" s="56">
        <v>50</v>
      </c>
      <c r="I154" s="33">
        <v>0</v>
      </c>
      <c r="J154" s="54" t="s">
        <v>156</v>
      </c>
      <c r="K154" s="33">
        <v>2.802</v>
      </c>
      <c r="L154" s="92" t="s">
        <v>158</v>
      </c>
    </row>
    <row r="155" spans="2:12">
      <c r="B155" s="92" t="s">
        <v>13</v>
      </c>
      <c r="C155" s="92" t="s">
        <v>120</v>
      </c>
      <c r="D155" s="92" t="s">
        <v>142</v>
      </c>
      <c r="E155" s="33">
        <v>0.69699999999999995</v>
      </c>
      <c r="F155" s="55">
        <v>100</v>
      </c>
      <c r="G155" s="33">
        <v>0.82199999999999995</v>
      </c>
      <c r="H155" s="56">
        <v>50</v>
      </c>
      <c r="I155" s="33">
        <v>0</v>
      </c>
      <c r="J155" s="54" t="s">
        <v>156</v>
      </c>
      <c r="K155" s="33">
        <v>2.802</v>
      </c>
      <c r="L155" s="92" t="s">
        <v>158</v>
      </c>
    </row>
    <row r="156" spans="2:12">
      <c r="B156" s="92" t="s">
        <v>13</v>
      </c>
      <c r="C156" s="92" t="s">
        <v>120</v>
      </c>
      <c r="D156" s="92" t="s">
        <v>144</v>
      </c>
      <c r="E156" s="33">
        <v>0.69699999999999995</v>
      </c>
      <c r="F156" s="55">
        <v>100</v>
      </c>
      <c r="G156" s="33">
        <v>0.82199999999999995</v>
      </c>
      <c r="H156" s="56">
        <v>50</v>
      </c>
      <c r="I156" s="33">
        <v>0</v>
      </c>
      <c r="J156" s="54" t="s">
        <v>156</v>
      </c>
      <c r="K156" s="33">
        <v>2.802</v>
      </c>
      <c r="L156" s="92" t="s">
        <v>158</v>
      </c>
    </row>
    <row r="157" spans="2:12">
      <c r="B157" s="92" t="s">
        <v>13</v>
      </c>
      <c r="C157" s="92" t="s">
        <v>120</v>
      </c>
      <c r="D157" s="92" t="s">
        <v>15</v>
      </c>
      <c r="E157" s="33">
        <v>0.79300000000000004</v>
      </c>
      <c r="F157" s="55">
        <v>75</v>
      </c>
      <c r="G157" s="33">
        <v>0.95599999999999996</v>
      </c>
      <c r="H157" s="56">
        <v>75</v>
      </c>
      <c r="I157" s="33">
        <v>0</v>
      </c>
      <c r="J157" s="54" t="s">
        <v>156</v>
      </c>
      <c r="K157" s="33">
        <v>2.802</v>
      </c>
      <c r="L157" s="92" t="s">
        <v>157</v>
      </c>
    </row>
    <row r="158" spans="2:12">
      <c r="B158" s="92" t="s">
        <v>13</v>
      </c>
      <c r="C158" s="92" t="s">
        <v>120</v>
      </c>
      <c r="D158" s="92" t="s">
        <v>146</v>
      </c>
      <c r="E158" s="33">
        <v>0.79300000000000004</v>
      </c>
      <c r="F158" s="55">
        <v>75</v>
      </c>
      <c r="G158" s="33">
        <v>0.95599999999999996</v>
      </c>
      <c r="H158" s="56">
        <v>75</v>
      </c>
      <c r="I158" s="33">
        <v>0</v>
      </c>
      <c r="J158" s="54" t="s">
        <v>156</v>
      </c>
      <c r="K158" s="33">
        <v>2.802</v>
      </c>
      <c r="L158" s="92" t="s">
        <v>157</v>
      </c>
    </row>
    <row r="159" spans="2:12">
      <c r="B159" s="92" t="s">
        <v>13</v>
      </c>
      <c r="C159" s="92" t="s">
        <v>120</v>
      </c>
      <c r="D159" s="92" t="s">
        <v>147</v>
      </c>
      <c r="E159" s="33">
        <v>0.79300000000000004</v>
      </c>
      <c r="F159" s="55">
        <v>75</v>
      </c>
      <c r="G159" s="33">
        <v>0.95599999999999996</v>
      </c>
      <c r="H159" s="56">
        <v>75</v>
      </c>
      <c r="I159" s="33">
        <v>0</v>
      </c>
      <c r="J159" s="54" t="s">
        <v>156</v>
      </c>
      <c r="K159" s="33">
        <v>2.802</v>
      </c>
      <c r="L159" s="92" t="s">
        <v>157</v>
      </c>
    </row>
    <row r="160" spans="2:12">
      <c r="B160" s="92" t="s">
        <v>13</v>
      </c>
      <c r="C160" s="92" t="s">
        <v>159</v>
      </c>
      <c r="D160" s="92" t="s">
        <v>121</v>
      </c>
      <c r="E160" s="33">
        <v>0.79300000000000004</v>
      </c>
      <c r="F160" s="55">
        <v>75</v>
      </c>
      <c r="G160" s="33">
        <v>0.95599999999999996</v>
      </c>
      <c r="H160" s="56">
        <v>100</v>
      </c>
      <c r="I160" s="33">
        <v>0</v>
      </c>
      <c r="J160" s="54" t="s">
        <v>156</v>
      </c>
      <c r="K160" s="33">
        <v>2.802</v>
      </c>
      <c r="L160" s="92" t="s">
        <v>157</v>
      </c>
    </row>
    <row r="161" spans="2:12">
      <c r="B161" s="92" t="s">
        <v>13</v>
      </c>
      <c r="C161" s="92" t="s">
        <v>159</v>
      </c>
      <c r="D161" s="92" t="s">
        <v>125</v>
      </c>
      <c r="E161" s="33">
        <v>0.79300000000000004</v>
      </c>
      <c r="F161" s="55">
        <v>75</v>
      </c>
      <c r="G161" s="33">
        <v>0.95599999999999996</v>
      </c>
      <c r="H161" s="56">
        <v>100</v>
      </c>
      <c r="I161" s="33">
        <v>0</v>
      </c>
      <c r="J161" s="54" t="s">
        <v>156</v>
      </c>
      <c r="K161" s="33">
        <v>2.802</v>
      </c>
      <c r="L161" s="92" t="s">
        <v>157</v>
      </c>
    </row>
    <row r="162" spans="2:12">
      <c r="B162" s="92" t="s">
        <v>13</v>
      </c>
      <c r="C162" s="92" t="s">
        <v>159</v>
      </c>
      <c r="D162" s="92" t="s">
        <v>128</v>
      </c>
      <c r="E162" s="33">
        <v>0.79300000000000004</v>
      </c>
      <c r="F162" s="55">
        <v>75</v>
      </c>
      <c r="G162" s="33">
        <v>0.95599999999999996</v>
      </c>
      <c r="H162" s="56">
        <v>100</v>
      </c>
      <c r="I162" s="33">
        <v>0</v>
      </c>
      <c r="J162" s="54" t="s">
        <v>156</v>
      </c>
      <c r="K162" s="33">
        <v>2.802</v>
      </c>
      <c r="L162" s="92" t="s">
        <v>157</v>
      </c>
    </row>
    <row r="163" spans="2:12">
      <c r="B163" s="92" t="s">
        <v>13</v>
      </c>
      <c r="C163" s="92" t="s">
        <v>159</v>
      </c>
      <c r="D163" s="92" t="s">
        <v>127</v>
      </c>
      <c r="E163" s="33">
        <v>0.69699999999999995</v>
      </c>
      <c r="F163" s="55">
        <v>125</v>
      </c>
      <c r="G163" s="33">
        <v>0.82199999999999995</v>
      </c>
      <c r="H163" s="56">
        <v>100</v>
      </c>
      <c r="I163" s="33">
        <v>0</v>
      </c>
      <c r="J163" s="54" t="s">
        <v>156</v>
      </c>
      <c r="K163" s="33">
        <v>2.802</v>
      </c>
      <c r="L163" s="92" t="s">
        <v>158</v>
      </c>
    </row>
    <row r="164" spans="2:12">
      <c r="B164" s="92" t="s">
        <v>13</v>
      </c>
      <c r="C164" s="92" t="s">
        <v>159</v>
      </c>
      <c r="D164" s="92" t="s">
        <v>133</v>
      </c>
      <c r="E164" s="33">
        <v>0.69699999999999995</v>
      </c>
      <c r="F164" s="55">
        <v>125</v>
      </c>
      <c r="G164" s="33">
        <v>0.82199999999999995</v>
      </c>
      <c r="H164" s="56">
        <v>100</v>
      </c>
      <c r="I164" s="33">
        <v>0</v>
      </c>
      <c r="J164" s="54" t="s">
        <v>156</v>
      </c>
      <c r="K164" s="33">
        <v>2.802</v>
      </c>
      <c r="L164" s="92" t="s">
        <v>158</v>
      </c>
    </row>
    <row r="165" spans="2:12">
      <c r="B165" s="92" t="s">
        <v>13</v>
      </c>
      <c r="C165" s="92" t="s">
        <v>159</v>
      </c>
      <c r="D165" s="92" t="s">
        <v>138</v>
      </c>
      <c r="E165" s="33">
        <v>0.69699999999999995</v>
      </c>
      <c r="F165" s="55">
        <v>125</v>
      </c>
      <c r="G165" s="33">
        <v>0.82199999999999995</v>
      </c>
      <c r="H165" s="56">
        <v>100</v>
      </c>
      <c r="I165" s="33">
        <v>0</v>
      </c>
      <c r="J165" s="54" t="s">
        <v>156</v>
      </c>
      <c r="K165" s="33">
        <v>2.802</v>
      </c>
      <c r="L165" s="92" t="s">
        <v>158</v>
      </c>
    </row>
    <row r="166" spans="2:12">
      <c r="B166" s="92" t="s">
        <v>13</v>
      </c>
      <c r="C166" s="92" t="s">
        <v>159</v>
      </c>
      <c r="D166" s="92" t="s">
        <v>140</v>
      </c>
      <c r="E166" s="33">
        <v>0.69699999999999995</v>
      </c>
      <c r="F166" s="55">
        <v>125</v>
      </c>
      <c r="G166" s="33">
        <v>0.82199999999999995</v>
      </c>
      <c r="H166" s="56">
        <v>100</v>
      </c>
      <c r="I166" s="33">
        <v>0</v>
      </c>
      <c r="J166" s="54" t="s">
        <v>156</v>
      </c>
      <c r="K166" s="33">
        <v>2.802</v>
      </c>
      <c r="L166" s="92" t="s">
        <v>158</v>
      </c>
    </row>
    <row r="167" spans="2:12">
      <c r="B167" s="92" t="s">
        <v>13</v>
      </c>
      <c r="C167" s="92" t="s">
        <v>159</v>
      </c>
      <c r="D167" s="92" t="s">
        <v>142</v>
      </c>
      <c r="E167" s="33">
        <v>0.69699999999999995</v>
      </c>
      <c r="F167" s="55">
        <v>125</v>
      </c>
      <c r="G167" s="33">
        <v>0.82199999999999995</v>
      </c>
      <c r="H167" s="56">
        <v>100</v>
      </c>
      <c r="I167" s="33">
        <v>0</v>
      </c>
      <c r="J167" s="54" t="s">
        <v>156</v>
      </c>
      <c r="K167" s="33">
        <v>2.802</v>
      </c>
      <c r="L167" s="92" t="s">
        <v>158</v>
      </c>
    </row>
    <row r="168" spans="2:12">
      <c r="B168" s="92" t="s">
        <v>13</v>
      </c>
      <c r="C168" s="92" t="s">
        <v>159</v>
      </c>
      <c r="D168" s="92" t="s">
        <v>144</v>
      </c>
      <c r="E168" s="33">
        <v>0.69699999999999995</v>
      </c>
      <c r="F168" s="55">
        <v>125</v>
      </c>
      <c r="G168" s="33">
        <v>0.82199999999999995</v>
      </c>
      <c r="H168" s="56">
        <v>100</v>
      </c>
      <c r="I168" s="33">
        <v>0</v>
      </c>
      <c r="J168" s="54" t="s">
        <v>156</v>
      </c>
      <c r="K168" s="33">
        <v>2.802</v>
      </c>
      <c r="L168" s="92" t="s">
        <v>158</v>
      </c>
    </row>
    <row r="169" spans="2:12">
      <c r="B169" s="92" t="s">
        <v>13</v>
      </c>
      <c r="C169" s="92" t="s">
        <v>159</v>
      </c>
      <c r="D169" s="92" t="s">
        <v>15</v>
      </c>
      <c r="E169" s="33">
        <v>0.79300000000000004</v>
      </c>
      <c r="F169" s="55">
        <v>75</v>
      </c>
      <c r="G169" s="33">
        <v>0.95599999999999996</v>
      </c>
      <c r="H169" s="56">
        <v>100</v>
      </c>
      <c r="I169" s="33">
        <v>0</v>
      </c>
      <c r="J169" s="54" t="s">
        <v>156</v>
      </c>
      <c r="K169" s="33">
        <v>2.802</v>
      </c>
      <c r="L169" s="92" t="s">
        <v>157</v>
      </c>
    </row>
    <row r="170" spans="2:12">
      <c r="B170" s="92" t="s">
        <v>13</v>
      </c>
      <c r="C170" s="92" t="s">
        <v>159</v>
      </c>
      <c r="D170" s="92" t="s">
        <v>146</v>
      </c>
      <c r="E170" s="33">
        <v>0.79300000000000004</v>
      </c>
      <c r="F170" s="55">
        <v>75</v>
      </c>
      <c r="G170" s="33">
        <v>0.95599999999999996</v>
      </c>
      <c r="H170" s="56">
        <v>100</v>
      </c>
      <c r="I170" s="33">
        <v>0</v>
      </c>
      <c r="J170" s="54" t="s">
        <v>156</v>
      </c>
      <c r="K170" s="33">
        <v>2.802</v>
      </c>
      <c r="L170" s="92" t="s">
        <v>157</v>
      </c>
    </row>
    <row r="171" spans="2:12">
      <c r="B171" s="92" t="s">
        <v>13</v>
      </c>
      <c r="C171" s="92" t="s">
        <v>159</v>
      </c>
      <c r="D171" s="92" t="s">
        <v>147</v>
      </c>
      <c r="E171" s="33">
        <v>0.79300000000000004</v>
      </c>
      <c r="F171" s="55">
        <v>75</v>
      </c>
      <c r="G171" s="33">
        <v>0.95599999999999996</v>
      </c>
      <c r="H171" s="56">
        <v>100</v>
      </c>
      <c r="I171" s="33">
        <v>0</v>
      </c>
      <c r="J171" s="54" t="s">
        <v>156</v>
      </c>
      <c r="K171" s="33">
        <v>2.802</v>
      </c>
      <c r="L171" s="92" t="s">
        <v>157</v>
      </c>
    </row>
    <row r="172" spans="2:12">
      <c r="B172" s="92" t="s">
        <v>13</v>
      </c>
      <c r="C172" s="92" t="s">
        <v>123</v>
      </c>
      <c r="D172" s="92" t="s">
        <v>121</v>
      </c>
      <c r="E172" s="33">
        <v>0.79300000000000004</v>
      </c>
      <c r="F172" s="55">
        <v>75</v>
      </c>
      <c r="G172" s="33">
        <v>0.95599999999999996</v>
      </c>
      <c r="H172" s="56">
        <v>100</v>
      </c>
      <c r="I172" s="33">
        <v>0</v>
      </c>
      <c r="J172" s="54" t="s">
        <v>156</v>
      </c>
      <c r="K172" s="33">
        <v>2.802</v>
      </c>
      <c r="L172" s="92" t="s">
        <v>157</v>
      </c>
    </row>
    <row r="173" spans="2:12">
      <c r="B173" s="92" t="s">
        <v>13</v>
      </c>
      <c r="C173" s="92" t="s">
        <v>123</v>
      </c>
      <c r="D173" s="92" t="s">
        <v>125</v>
      </c>
      <c r="E173" s="33">
        <v>0.79300000000000004</v>
      </c>
      <c r="F173" s="55">
        <v>75</v>
      </c>
      <c r="G173" s="33">
        <v>0.95599999999999996</v>
      </c>
      <c r="H173" s="56">
        <v>100</v>
      </c>
      <c r="I173" s="33">
        <v>0</v>
      </c>
      <c r="J173" s="54" t="s">
        <v>156</v>
      </c>
      <c r="K173" s="33">
        <v>2.802</v>
      </c>
      <c r="L173" s="92" t="s">
        <v>157</v>
      </c>
    </row>
    <row r="174" spans="2:12">
      <c r="B174" s="92" t="s">
        <v>13</v>
      </c>
      <c r="C174" s="92" t="s">
        <v>123</v>
      </c>
      <c r="D174" s="92" t="s">
        <v>128</v>
      </c>
      <c r="E174" s="33">
        <v>0.79300000000000004</v>
      </c>
      <c r="F174" s="55">
        <v>75</v>
      </c>
      <c r="G174" s="33">
        <v>0.95599999999999996</v>
      </c>
      <c r="H174" s="56">
        <v>100</v>
      </c>
      <c r="I174" s="33">
        <v>0</v>
      </c>
      <c r="J174" s="54" t="s">
        <v>156</v>
      </c>
      <c r="K174" s="33">
        <v>2.802</v>
      </c>
      <c r="L174" s="92" t="s">
        <v>157</v>
      </c>
    </row>
    <row r="175" spans="2:12">
      <c r="B175" s="92" t="s">
        <v>13</v>
      </c>
      <c r="C175" s="92" t="s">
        <v>123</v>
      </c>
      <c r="D175" s="92" t="s">
        <v>127</v>
      </c>
      <c r="E175" s="33">
        <v>0.69699999999999995</v>
      </c>
      <c r="F175" s="55">
        <v>150</v>
      </c>
      <c r="G175" s="33">
        <v>0.82199999999999995</v>
      </c>
      <c r="H175" s="56">
        <v>150</v>
      </c>
      <c r="I175" s="33">
        <v>1.05</v>
      </c>
      <c r="J175" s="54">
        <v>150</v>
      </c>
      <c r="K175" s="33">
        <v>2.802</v>
      </c>
      <c r="L175" s="92" t="s">
        <v>158</v>
      </c>
    </row>
    <row r="176" spans="2:12">
      <c r="B176" s="92" t="s">
        <v>13</v>
      </c>
      <c r="C176" s="92" t="s">
        <v>123</v>
      </c>
      <c r="D176" s="92" t="s">
        <v>133</v>
      </c>
      <c r="E176" s="33">
        <v>0.69699999999999995</v>
      </c>
      <c r="F176" s="55">
        <v>150</v>
      </c>
      <c r="G176" s="33">
        <v>0.82199999999999995</v>
      </c>
      <c r="H176" s="56">
        <v>150</v>
      </c>
      <c r="I176" s="33">
        <v>1.05</v>
      </c>
      <c r="J176" s="54">
        <v>150</v>
      </c>
      <c r="K176" s="33">
        <v>2.802</v>
      </c>
      <c r="L176" s="92" t="s">
        <v>158</v>
      </c>
    </row>
    <row r="177" spans="2:12">
      <c r="B177" s="92" t="s">
        <v>13</v>
      </c>
      <c r="C177" s="92" t="s">
        <v>123</v>
      </c>
      <c r="D177" s="92" t="s">
        <v>138</v>
      </c>
      <c r="E177" s="33">
        <v>0.69699999999999995</v>
      </c>
      <c r="F177" s="55">
        <v>150</v>
      </c>
      <c r="G177" s="33">
        <v>0.82199999999999995</v>
      </c>
      <c r="H177" s="56">
        <v>150</v>
      </c>
      <c r="I177" s="33">
        <v>1.05</v>
      </c>
      <c r="J177" s="54">
        <v>150</v>
      </c>
      <c r="K177" s="33">
        <v>2.802</v>
      </c>
      <c r="L177" s="92" t="s">
        <v>158</v>
      </c>
    </row>
    <row r="178" spans="2:12">
      <c r="B178" s="92" t="s">
        <v>13</v>
      </c>
      <c r="C178" s="92" t="s">
        <v>123</v>
      </c>
      <c r="D178" s="92" t="s">
        <v>140</v>
      </c>
      <c r="E178" s="33">
        <v>0.69699999999999995</v>
      </c>
      <c r="F178" s="55">
        <v>150</v>
      </c>
      <c r="G178" s="33">
        <v>0.82199999999999995</v>
      </c>
      <c r="H178" s="56">
        <v>150</v>
      </c>
      <c r="I178" s="33">
        <v>1.05</v>
      </c>
      <c r="J178" s="54">
        <v>150</v>
      </c>
      <c r="K178" s="33">
        <v>2.802</v>
      </c>
      <c r="L178" s="92" t="s">
        <v>158</v>
      </c>
    </row>
    <row r="179" spans="2:12">
      <c r="B179" s="92" t="s">
        <v>13</v>
      </c>
      <c r="C179" s="92" t="s">
        <v>123</v>
      </c>
      <c r="D179" s="92" t="s">
        <v>142</v>
      </c>
      <c r="E179" s="33">
        <v>0.69699999999999995</v>
      </c>
      <c r="F179" s="55">
        <v>150</v>
      </c>
      <c r="G179" s="33">
        <v>0.82199999999999995</v>
      </c>
      <c r="H179" s="56">
        <v>150</v>
      </c>
      <c r="I179" s="33">
        <v>1.05</v>
      </c>
      <c r="J179" s="54">
        <v>150</v>
      </c>
      <c r="K179" s="33">
        <v>2.802</v>
      </c>
      <c r="L179" s="92" t="s">
        <v>158</v>
      </c>
    </row>
    <row r="180" spans="2:12">
      <c r="B180" s="92" t="s">
        <v>13</v>
      </c>
      <c r="C180" s="92" t="s">
        <v>123</v>
      </c>
      <c r="D180" s="92" t="s">
        <v>144</v>
      </c>
      <c r="E180" s="33">
        <v>0.69699999999999995</v>
      </c>
      <c r="F180" s="55">
        <v>150</v>
      </c>
      <c r="G180" s="33">
        <v>0.82199999999999995</v>
      </c>
      <c r="H180" s="56">
        <v>150</v>
      </c>
      <c r="I180" s="33">
        <v>1.05</v>
      </c>
      <c r="J180" s="54">
        <v>150</v>
      </c>
      <c r="K180" s="33">
        <v>2.802</v>
      </c>
      <c r="L180" s="92" t="s">
        <v>158</v>
      </c>
    </row>
    <row r="181" spans="2:12">
      <c r="B181" s="92" t="s">
        <v>13</v>
      </c>
      <c r="C181" s="92" t="s">
        <v>123</v>
      </c>
      <c r="D181" s="92" t="s">
        <v>15</v>
      </c>
      <c r="E181" s="33">
        <v>0.79300000000000004</v>
      </c>
      <c r="F181" s="55">
        <v>75</v>
      </c>
      <c r="G181" s="33">
        <v>0.95599999999999996</v>
      </c>
      <c r="H181" s="56">
        <v>100</v>
      </c>
      <c r="I181" s="33">
        <v>0</v>
      </c>
      <c r="J181" s="54" t="s">
        <v>156</v>
      </c>
      <c r="K181" s="33">
        <v>2.802</v>
      </c>
      <c r="L181" s="92" t="s">
        <v>157</v>
      </c>
    </row>
    <row r="182" spans="2:12">
      <c r="B182" s="92" t="s">
        <v>13</v>
      </c>
      <c r="C182" s="92" t="s">
        <v>123</v>
      </c>
      <c r="D182" s="92" t="s">
        <v>146</v>
      </c>
      <c r="E182" s="33">
        <v>0.79300000000000004</v>
      </c>
      <c r="F182" s="55">
        <v>75</v>
      </c>
      <c r="G182" s="33">
        <v>0.95599999999999996</v>
      </c>
      <c r="H182" s="56">
        <v>100</v>
      </c>
      <c r="I182" s="33">
        <v>0</v>
      </c>
      <c r="J182" s="54" t="s">
        <v>156</v>
      </c>
      <c r="K182" s="33">
        <v>2.802</v>
      </c>
      <c r="L182" s="92" t="s">
        <v>157</v>
      </c>
    </row>
    <row r="183" spans="2:12">
      <c r="B183" s="92" t="s">
        <v>13</v>
      </c>
      <c r="C183" s="92" t="s">
        <v>123</v>
      </c>
      <c r="D183" s="92" t="s">
        <v>147</v>
      </c>
      <c r="E183" s="33">
        <v>0.79300000000000004</v>
      </c>
      <c r="F183" s="55">
        <v>75</v>
      </c>
      <c r="G183" s="33">
        <v>0.95599999999999996</v>
      </c>
      <c r="H183" s="56">
        <v>100</v>
      </c>
      <c r="I183" s="33">
        <v>0</v>
      </c>
      <c r="J183" s="54" t="s">
        <v>156</v>
      </c>
      <c r="K183" s="33">
        <v>2.802</v>
      </c>
      <c r="L183" s="92" t="s">
        <v>157</v>
      </c>
    </row>
    <row r="184" spans="2:12">
      <c r="B184" s="83" t="s">
        <v>13</v>
      </c>
      <c r="C184" s="83" t="s">
        <v>130</v>
      </c>
      <c r="D184" s="83" t="s">
        <v>121</v>
      </c>
      <c r="E184" s="84">
        <v>0.79300000000000004</v>
      </c>
      <c r="F184" s="85">
        <v>75</v>
      </c>
      <c r="G184" s="84">
        <v>0.95599999999999996</v>
      </c>
      <c r="H184" s="86">
        <v>125</v>
      </c>
      <c r="I184" s="84">
        <v>0</v>
      </c>
      <c r="J184" s="87" t="s">
        <v>156</v>
      </c>
      <c r="K184" s="84">
        <v>2.802</v>
      </c>
      <c r="L184" s="83" t="s">
        <v>157</v>
      </c>
    </row>
    <row r="185" spans="2:12">
      <c r="B185" s="83" t="s">
        <v>13</v>
      </c>
      <c r="C185" s="83" t="s">
        <v>130</v>
      </c>
      <c r="D185" s="83" t="s">
        <v>125</v>
      </c>
      <c r="E185" s="84">
        <v>0.79300000000000004</v>
      </c>
      <c r="F185" s="85">
        <v>75</v>
      </c>
      <c r="G185" s="84">
        <v>0.95599999999999996</v>
      </c>
      <c r="H185" s="86">
        <v>125</v>
      </c>
      <c r="I185" s="84">
        <v>0</v>
      </c>
      <c r="J185" s="87" t="s">
        <v>156</v>
      </c>
      <c r="K185" s="84">
        <v>2.802</v>
      </c>
      <c r="L185" s="83" t="s">
        <v>157</v>
      </c>
    </row>
    <row r="186" spans="2:12">
      <c r="B186" s="83" t="s">
        <v>13</v>
      </c>
      <c r="C186" s="83" t="s">
        <v>130</v>
      </c>
      <c r="D186" s="83" t="s">
        <v>128</v>
      </c>
      <c r="E186" s="84">
        <v>0.79300000000000004</v>
      </c>
      <c r="F186" s="85">
        <v>75</v>
      </c>
      <c r="G186" s="84">
        <v>0.95599999999999996</v>
      </c>
      <c r="H186" s="86">
        <v>125</v>
      </c>
      <c r="I186" s="84">
        <v>0</v>
      </c>
      <c r="J186" s="87" t="s">
        <v>156</v>
      </c>
      <c r="K186" s="84">
        <v>2.802</v>
      </c>
      <c r="L186" s="83" t="s">
        <v>157</v>
      </c>
    </row>
    <row r="187" spans="2:12">
      <c r="B187" s="83" t="s">
        <v>13</v>
      </c>
      <c r="C187" s="83" t="s">
        <v>130</v>
      </c>
      <c r="D187" s="83" t="s">
        <v>127</v>
      </c>
      <c r="E187" s="84">
        <v>0.69699999999999995</v>
      </c>
      <c r="F187" s="85">
        <v>175</v>
      </c>
      <c r="G187" s="84">
        <v>0.82199999999999995</v>
      </c>
      <c r="H187" s="86">
        <v>225</v>
      </c>
      <c r="I187" s="84">
        <v>1.05</v>
      </c>
      <c r="J187" s="87">
        <v>200</v>
      </c>
      <c r="K187" s="84">
        <v>2.802</v>
      </c>
      <c r="L187" s="83" t="s">
        <v>158</v>
      </c>
    </row>
    <row r="188" spans="2:12">
      <c r="B188" s="83" t="s">
        <v>13</v>
      </c>
      <c r="C188" s="83" t="s">
        <v>130</v>
      </c>
      <c r="D188" s="83" t="s">
        <v>133</v>
      </c>
      <c r="E188" s="84">
        <v>0.69699999999999995</v>
      </c>
      <c r="F188" s="85">
        <v>175</v>
      </c>
      <c r="G188" s="84">
        <v>0.82199999999999995</v>
      </c>
      <c r="H188" s="86">
        <v>225</v>
      </c>
      <c r="I188" s="84">
        <v>1.05</v>
      </c>
      <c r="J188" s="87">
        <v>200</v>
      </c>
      <c r="K188" s="84">
        <v>2.802</v>
      </c>
      <c r="L188" s="83" t="s">
        <v>158</v>
      </c>
    </row>
    <row r="189" spans="2:12">
      <c r="B189" s="83" t="s">
        <v>13</v>
      </c>
      <c r="C189" s="83" t="s">
        <v>130</v>
      </c>
      <c r="D189" s="83" t="s">
        <v>138</v>
      </c>
      <c r="E189" s="84">
        <v>0.69699999999999995</v>
      </c>
      <c r="F189" s="85">
        <v>175</v>
      </c>
      <c r="G189" s="84">
        <v>0.82199999999999995</v>
      </c>
      <c r="H189" s="86">
        <v>225</v>
      </c>
      <c r="I189" s="84">
        <v>1.05</v>
      </c>
      <c r="J189" s="87">
        <v>200</v>
      </c>
      <c r="K189" s="84">
        <v>2.802</v>
      </c>
      <c r="L189" s="83" t="s">
        <v>158</v>
      </c>
    </row>
    <row r="190" spans="2:12">
      <c r="B190" s="83" t="s">
        <v>13</v>
      </c>
      <c r="C190" s="83" t="s">
        <v>130</v>
      </c>
      <c r="D190" s="83" t="s">
        <v>140</v>
      </c>
      <c r="E190" s="84">
        <v>0.69699999999999995</v>
      </c>
      <c r="F190" s="85">
        <v>175</v>
      </c>
      <c r="G190" s="84">
        <v>0.82199999999999995</v>
      </c>
      <c r="H190" s="86">
        <v>225</v>
      </c>
      <c r="I190" s="84">
        <v>1.05</v>
      </c>
      <c r="J190" s="87">
        <v>200</v>
      </c>
      <c r="K190" s="84">
        <v>2.802</v>
      </c>
      <c r="L190" s="83" t="s">
        <v>158</v>
      </c>
    </row>
    <row r="191" spans="2:12">
      <c r="B191" s="83" t="s">
        <v>13</v>
      </c>
      <c r="C191" s="83" t="s">
        <v>130</v>
      </c>
      <c r="D191" s="83" t="s">
        <v>142</v>
      </c>
      <c r="E191" s="84">
        <v>0.69699999999999995</v>
      </c>
      <c r="F191" s="85">
        <v>175</v>
      </c>
      <c r="G191" s="84">
        <v>0.82199999999999995</v>
      </c>
      <c r="H191" s="86">
        <v>225</v>
      </c>
      <c r="I191" s="84">
        <v>1.05</v>
      </c>
      <c r="J191" s="87">
        <v>200</v>
      </c>
      <c r="K191" s="84">
        <v>2.802</v>
      </c>
      <c r="L191" s="83" t="s">
        <v>158</v>
      </c>
    </row>
    <row r="192" spans="2:12">
      <c r="B192" s="83" t="s">
        <v>13</v>
      </c>
      <c r="C192" s="83" t="s">
        <v>130</v>
      </c>
      <c r="D192" s="83" t="s">
        <v>144</v>
      </c>
      <c r="E192" s="84">
        <v>0.69699999999999995</v>
      </c>
      <c r="F192" s="85">
        <v>175</v>
      </c>
      <c r="G192" s="84">
        <v>0.82199999999999995</v>
      </c>
      <c r="H192" s="86">
        <v>225</v>
      </c>
      <c r="I192" s="84">
        <v>1.05</v>
      </c>
      <c r="J192" s="87">
        <v>200</v>
      </c>
      <c r="K192" s="84">
        <v>2.802</v>
      </c>
      <c r="L192" s="83" t="s">
        <v>158</v>
      </c>
    </row>
    <row r="193" spans="2:12">
      <c r="B193" s="83" t="s">
        <v>13</v>
      </c>
      <c r="C193" s="83" t="s">
        <v>130</v>
      </c>
      <c r="D193" s="83" t="s">
        <v>15</v>
      </c>
      <c r="E193" s="84">
        <v>0.79300000000000004</v>
      </c>
      <c r="F193" s="85">
        <v>75</v>
      </c>
      <c r="G193" s="84">
        <v>0.95599999999999996</v>
      </c>
      <c r="H193" s="86">
        <v>125</v>
      </c>
      <c r="I193" s="84">
        <v>0</v>
      </c>
      <c r="J193" s="87" t="s">
        <v>156</v>
      </c>
      <c r="K193" s="84">
        <v>2.802</v>
      </c>
      <c r="L193" s="83" t="s">
        <v>157</v>
      </c>
    </row>
    <row r="194" spans="2:12">
      <c r="B194" s="83" t="s">
        <v>13</v>
      </c>
      <c r="C194" s="83" t="s">
        <v>130</v>
      </c>
      <c r="D194" s="83" t="s">
        <v>146</v>
      </c>
      <c r="E194" s="84">
        <v>0.79300000000000004</v>
      </c>
      <c r="F194" s="85">
        <v>75</v>
      </c>
      <c r="G194" s="84">
        <v>0.95599999999999996</v>
      </c>
      <c r="H194" s="86">
        <v>125</v>
      </c>
      <c r="I194" s="84">
        <v>0</v>
      </c>
      <c r="J194" s="87" t="s">
        <v>156</v>
      </c>
      <c r="K194" s="84">
        <v>2.802</v>
      </c>
      <c r="L194" s="83" t="s">
        <v>157</v>
      </c>
    </row>
    <row r="195" spans="2:12">
      <c r="B195" s="83" t="s">
        <v>13</v>
      </c>
      <c r="C195" s="83" t="s">
        <v>130</v>
      </c>
      <c r="D195" s="83" t="s">
        <v>147</v>
      </c>
      <c r="E195" s="84">
        <v>0.79300000000000004</v>
      </c>
      <c r="F195" s="85">
        <v>75</v>
      </c>
      <c r="G195" s="84">
        <v>0.95599999999999996</v>
      </c>
      <c r="H195" s="86">
        <v>125</v>
      </c>
      <c r="I195" s="84">
        <v>0</v>
      </c>
      <c r="J195" s="87" t="s">
        <v>156</v>
      </c>
      <c r="K195" s="84">
        <v>2.802</v>
      </c>
      <c r="L195" s="83" t="s">
        <v>157</v>
      </c>
    </row>
    <row r="196" spans="2:12">
      <c r="B196" s="92" t="s">
        <v>13</v>
      </c>
      <c r="C196" s="92" t="s">
        <v>132</v>
      </c>
      <c r="D196" s="92" t="s">
        <v>121</v>
      </c>
      <c r="E196" s="33">
        <v>0.79300000000000004</v>
      </c>
      <c r="F196" s="55">
        <v>75</v>
      </c>
      <c r="G196" s="33">
        <v>0.95599999999999996</v>
      </c>
      <c r="H196" s="56">
        <v>125</v>
      </c>
      <c r="I196" s="33">
        <v>0</v>
      </c>
      <c r="J196" s="54" t="s">
        <v>156</v>
      </c>
      <c r="K196" s="33">
        <v>2.802</v>
      </c>
      <c r="L196" s="92" t="s">
        <v>157</v>
      </c>
    </row>
    <row r="197" spans="2:12">
      <c r="B197" s="92" t="s">
        <v>13</v>
      </c>
      <c r="C197" s="92" t="s">
        <v>132</v>
      </c>
      <c r="D197" s="92" t="s">
        <v>125</v>
      </c>
      <c r="E197" s="33">
        <v>0.79300000000000004</v>
      </c>
      <c r="F197" s="55">
        <v>75</v>
      </c>
      <c r="G197" s="33">
        <v>0.95599999999999996</v>
      </c>
      <c r="H197" s="56">
        <v>125</v>
      </c>
      <c r="I197" s="33">
        <v>0</v>
      </c>
      <c r="J197" s="54" t="s">
        <v>156</v>
      </c>
      <c r="K197" s="33">
        <v>2.802</v>
      </c>
      <c r="L197" s="92" t="s">
        <v>157</v>
      </c>
    </row>
    <row r="198" spans="2:12">
      <c r="B198" s="92" t="s">
        <v>13</v>
      </c>
      <c r="C198" s="92" t="s">
        <v>132</v>
      </c>
      <c r="D198" s="92" t="s">
        <v>128</v>
      </c>
      <c r="E198" s="33">
        <v>0.79300000000000004</v>
      </c>
      <c r="F198" s="55">
        <v>75</v>
      </c>
      <c r="G198" s="33">
        <v>0.95599999999999996</v>
      </c>
      <c r="H198" s="56">
        <v>125</v>
      </c>
      <c r="I198" s="33">
        <v>0</v>
      </c>
      <c r="J198" s="54" t="s">
        <v>156</v>
      </c>
      <c r="K198" s="33">
        <v>2.802</v>
      </c>
      <c r="L198" s="92" t="s">
        <v>157</v>
      </c>
    </row>
    <row r="199" spans="2:12">
      <c r="B199" s="92" t="s">
        <v>13</v>
      </c>
      <c r="C199" s="92" t="s">
        <v>132</v>
      </c>
      <c r="D199" s="92" t="s">
        <v>127</v>
      </c>
      <c r="E199" s="33">
        <v>0.58299999999999996</v>
      </c>
      <c r="F199" s="55">
        <v>300</v>
      </c>
      <c r="G199" s="33">
        <v>0.72599999999999998</v>
      </c>
      <c r="H199" s="56">
        <v>450</v>
      </c>
      <c r="I199" s="33">
        <v>0.94799999999999995</v>
      </c>
      <c r="J199" s="54">
        <v>150</v>
      </c>
      <c r="K199" s="33">
        <v>2.802</v>
      </c>
      <c r="L199" s="92" t="s">
        <v>158</v>
      </c>
    </row>
    <row r="200" spans="2:12">
      <c r="B200" s="92" t="s">
        <v>13</v>
      </c>
      <c r="C200" s="92" t="s">
        <v>132</v>
      </c>
      <c r="D200" s="92" t="s">
        <v>133</v>
      </c>
      <c r="E200" s="33">
        <v>0.58299999999999996</v>
      </c>
      <c r="F200" s="55">
        <v>300</v>
      </c>
      <c r="G200" s="33">
        <v>0.72599999999999998</v>
      </c>
      <c r="H200" s="56">
        <v>450</v>
      </c>
      <c r="I200" s="33">
        <v>0.94799999999999995</v>
      </c>
      <c r="J200" s="54">
        <v>150</v>
      </c>
      <c r="K200" s="33">
        <v>2.802</v>
      </c>
      <c r="L200" s="92" t="s">
        <v>158</v>
      </c>
    </row>
    <row r="201" spans="2:12">
      <c r="B201" s="92" t="s">
        <v>13</v>
      </c>
      <c r="C201" s="92" t="s">
        <v>132</v>
      </c>
      <c r="D201" s="92" t="s">
        <v>138</v>
      </c>
      <c r="E201" s="33">
        <v>0.58299999999999996</v>
      </c>
      <c r="F201" s="55">
        <v>300</v>
      </c>
      <c r="G201" s="33">
        <v>0.72599999999999998</v>
      </c>
      <c r="H201" s="56">
        <v>450</v>
      </c>
      <c r="I201" s="33">
        <v>0.94799999999999995</v>
      </c>
      <c r="J201" s="54">
        <v>150</v>
      </c>
      <c r="K201" s="33">
        <v>2.802</v>
      </c>
      <c r="L201" s="92" t="s">
        <v>158</v>
      </c>
    </row>
    <row r="202" spans="2:12">
      <c r="B202" s="92" t="s">
        <v>13</v>
      </c>
      <c r="C202" s="92" t="s">
        <v>132</v>
      </c>
      <c r="D202" s="92" t="s">
        <v>140</v>
      </c>
      <c r="E202" s="33">
        <v>0.58299999999999996</v>
      </c>
      <c r="F202" s="55">
        <v>300</v>
      </c>
      <c r="G202" s="33">
        <v>0.72599999999999998</v>
      </c>
      <c r="H202" s="56">
        <v>450</v>
      </c>
      <c r="I202" s="33">
        <v>0.94799999999999995</v>
      </c>
      <c r="J202" s="54">
        <v>150</v>
      </c>
      <c r="K202" s="33">
        <v>2.802</v>
      </c>
      <c r="L202" s="92" t="s">
        <v>158</v>
      </c>
    </row>
    <row r="203" spans="2:12">
      <c r="B203" s="92" t="s">
        <v>13</v>
      </c>
      <c r="C203" s="92" t="s">
        <v>132</v>
      </c>
      <c r="D203" s="92" t="s">
        <v>142</v>
      </c>
      <c r="E203" s="33">
        <v>0.58299999999999996</v>
      </c>
      <c r="F203" s="55">
        <v>300</v>
      </c>
      <c r="G203" s="33">
        <v>0.72599999999999998</v>
      </c>
      <c r="H203" s="56">
        <v>450</v>
      </c>
      <c r="I203" s="33">
        <v>0.94799999999999995</v>
      </c>
      <c r="J203" s="54">
        <v>150</v>
      </c>
      <c r="K203" s="33">
        <v>2.802</v>
      </c>
      <c r="L203" s="92" t="s">
        <v>158</v>
      </c>
    </row>
    <row r="204" spans="2:12">
      <c r="B204" s="92" t="s">
        <v>13</v>
      </c>
      <c r="C204" s="92" t="s">
        <v>132</v>
      </c>
      <c r="D204" s="92" t="s">
        <v>144</v>
      </c>
      <c r="E204" s="33">
        <v>0.58299999999999996</v>
      </c>
      <c r="F204" s="55">
        <v>300</v>
      </c>
      <c r="G204" s="33">
        <v>0.72599999999999998</v>
      </c>
      <c r="H204" s="56">
        <v>450</v>
      </c>
      <c r="I204" s="33">
        <v>0.94799999999999995</v>
      </c>
      <c r="J204" s="54">
        <v>150</v>
      </c>
      <c r="K204" s="33">
        <v>2.802</v>
      </c>
      <c r="L204" s="92" t="s">
        <v>158</v>
      </c>
    </row>
    <row r="205" spans="2:12">
      <c r="B205" s="92" t="s">
        <v>13</v>
      </c>
      <c r="C205" s="92" t="s">
        <v>132</v>
      </c>
      <c r="D205" s="92" t="s">
        <v>15</v>
      </c>
      <c r="E205" s="33">
        <v>0.79300000000000004</v>
      </c>
      <c r="F205" s="55">
        <v>75</v>
      </c>
      <c r="G205" s="33">
        <v>0.95599999999999996</v>
      </c>
      <c r="H205" s="56">
        <v>125</v>
      </c>
      <c r="I205" s="33">
        <v>0</v>
      </c>
      <c r="J205" s="54" t="s">
        <v>156</v>
      </c>
      <c r="K205" s="33">
        <v>2.802</v>
      </c>
      <c r="L205" s="92" t="s">
        <v>157</v>
      </c>
    </row>
    <row r="206" spans="2:12">
      <c r="B206" s="92" t="s">
        <v>13</v>
      </c>
      <c r="C206" s="92" t="s">
        <v>132</v>
      </c>
      <c r="D206" s="92" t="s">
        <v>146</v>
      </c>
      <c r="E206" s="33">
        <v>0.79300000000000004</v>
      </c>
      <c r="F206" s="55">
        <v>75</v>
      </c>
      <c r="G206" s="33">
        <v>0.95599999999999996</v>
      </c>
      <c r="H206" s="56">
        <v>125</v>
      </c>
      <c r="I206" s="33">
        <v>0</v>
      </c>
      <c r="J206" s="54" t="s">
        <v>156</v>
      </c>
      <c r="K206" s="33">
        <v>2.802</v>
      </c>
      <c r="L206" s="92" t="s">
        <v>157</v>
      </c>
    </row>
    <row r="207" spans="2:12">
      <c r="B207" s="92" t="s">
        <v>13</v>
      </c>
      <c r="C207" s="92" t="s">
        <v>132</v>
      </c>
      <c r="D207" s="92" t="s">
        <v>147</v>
      </c>
      <c r="E207" s="33">
        <v>0.79300000000000004</v>
      </c>
      <c r="F207" s="55">
        <v>75</v>
      </c>
      <c r="G207" s="33">
        <v>0.95599999999999996</v>
      </c>
      <c r="H207" s="56">
        <v>125</v>
      </c>
      <c r="I207" s="33">
        <v>0</v>
      </c>
      <c r="J207" s="54" t="s">
        <v>156</v>
      </c>
      <c r="K207" s="33">
        <v>2.802</v>
      </c>
      <c r="L207" s="92" t="s">
        <v>157</v>
      </c>
    </row>
    <row r="208" spans="2:12">
      <c r="B208" s="92" t="s">
        <v>13</v>
      </c>
      <c r="C208" s="92" t="s">
        <v>137</v>
      </c>
      <c r="D208" s="92" t="s">
        <v>121</v>
      </c>
      <c r="E208" s="33">
        <v>0.79300000000000004</v>
      </c>
      <c r="F208" s="55">
        <v>75</v>
      </c>
      <c r="G208" s="33">
        <v>0.95599999999999996</v>
      </c>
      <c r="H208" s="56">
        <v>125</v>
      </c>
      <c r="I208" s="33">
        <v>0</v>
      </c>
      <c r="J208" s="54" t="s">
        <v>156</v>
      </c>
      <c r="K208" s="33">
        <v>2.802</v>
      </c>
      <c r="L208" s="92" t="s">
        <v>157</v>
      </c>
    </row>
    <row r="209" spans="2:12">
      <c r="B209" s="92" t="s">
        <v>13</v>
      </c>
      <c r="C209" s="92" t="s">
        <v>137</v>
      </c>
      <c r="D209" s="92" t="s">
        <v>125</v>
      </c>
      <c r="E209" s="33">
        <v>0.79300000000000004</v>
      </c>
      <c r="F209" s="55">
        <v>75</v>
      </c>
      <c r="G209" s="33">
        <v>0.95599999999999996</v>
      </c>
      <c r="H209" s="56">
        <v>125</v>
      </c>
      <c r="I209" s="33">
        <v>0</v>
      </c>
      <c r="J209" s="54" t="s">
        <v>156</v>
      </c>
      <c r="K209" s="33">
        <v>2.802</v>
      </c>
      <c r="L209" s="92" t="s">
        <v>157</v>
      </c>
    </row>
    <row r="210" spans="2:12">
      <c r="B210" s="92" t="s">
        <v>13</v>
      </c>
      <c r="C210" s="92" t="s">
        <v>137</v>
      </c>
      <c r="D210" s="92" t="s">
        <v>128</v>
      </c>
      <c r="E210" s="33">
        <v>0.79300000000000004</v>
      </c>
      <c r="F210" s="55">
        <v>75</v>
      </c>
      <c r="G210" s="33">
        <v>0.95599999999999996</v>
      </c>
      <c r="H210" s="56">
        <v>125</v>
      </c>
      <c r="I210" s="33">
        <v>0</v>
      </c>
      <c r="J210" s="54" t="s">
        <v>156</v>
      </c>
      <c r="K210" s="33">
        <v>2.802</v>
      </c>
      <c r="L210" s="92" t="s">
        <v>157</v>
      </c>
    </row>
    <row r="211" spans="2:12">
      <c r="B211" s="92" t="s">
        <v>13</v>
      </c>
      <c r="C211" s="92" t="s">
        <v>137</v>
      </c>
      <c r="D211" s="92" t="s">
        <v>127</v>
      </c>
      <c r="E211" s="33">
        <v>0.58299999999999996</v>
      </c>
      <c r="F211" s="55">
        <v>300</v>
      </c>
      <c r="G211" s="33">
        <v>0.72599999999999998</v>
      </c>
      <c r="H211" s="56">
        <v>900</v>
      </c>
      <c r="I211" s="33">
        <v>1.768</v>
      </c>
      <c r="J211" s="54">
        <v>1300</v>
      </c>
      <c r="K211" s="33">
        <v>2.802</v>
      </c>
      <c r="L211" s="92" t="s">
        <v>158</v>
      </c>
    </row>
    <row r="212" spans="2:12">
      <c r="B212" s="92" t="s">
        <v>13</v>
      </c>
      <c r="C212" s="92" t="s">
        <v>137</v>
      </c>
      <c r="D212" s="92" t="s">
        <v>133</v>
      </c>
      <c r="E212" s="33">
        <v>0.58299999999999996</v>
      </c>
      <c r="F212" s="55">
        <v>300</v>
      </c>
      <c r="G212" s="33">
        <v>0.72599999999999998</v>
      </c>
      <c r="H212" s="56">
        <v>900</v>
      </c>
      <c r="I212" s="33">
        <v>1.768</v>
      </c>
      <c r="J212" s="54">
        <v>1300</v>
      </c>
      <c r="K212" s="33">
        <v>2.802</v>
      </c>
      <c r="L212" s="92" t="s">
        <v>158</v>
      </c>
    </row>
    <row r="213" spans="2:12">
      <c r="B213" s="92" t="s">
        <v>13</v>
      </c>
      <c r="C213" s="92" t="s">
        <v>137</v>
      </c>
      <c r="D213" s="92" t="s">
        <v>138</v>
      </c>
      <c r="E213" s="33">
        <v>0.58299999999999996</v>
      </c>
      <c r="F213" s="55">
        <v>300</v>
      </c>
      <c r="G213" s="33">
        <v>0.72599999999999998</v>
      </c>
      <c r="H213" s="56">
        <v>900</v>
      </c>
      <c r="I213" s="33">
        <v>1.768</v>
      </c>
      <c r="J213" s="54">
        <v>1300</v>
      </c>
      <c r="K213" s="33">
        <v>2.802</v>
      </c>
      <c r="L213" s="92" t="s">
        <v>158</v>
      </c>
    </row>
    <row r="214" spans="2:12">
      <c r="B214" s="92" t="s">
        <v>13</v>
      </c>
      <c r="C214" s="92" t="s">
        <v>137</v>
      </c>
      <c r="D214" s="92" t="s">
        <v>140</v>
      </c>
      <c r="E214" s="33">
        <v>0.58299999999999996</v>
      </c>
      <c r="F214" s="55">
        <v>300</v>
      </c>
      <c r="G214" s="33">
        <v>0.72599999999999998</v>
      </c>
      <c r="H214" s="56">
        <v>900</v>
      </c>
      <c r="I214" s="33">
        <v>1.768</v>
      </c>
      <c r="J214" s="54">
        <v>1300</v>
      </c>
      <c r="K214" s="33">
        <v>2.802</v>
      </c>
      <c r="L214" s="92" t="s">
        <v>158</v>
      </c>
    </row>
    <row r="215" spans="2:12">
      <c r="B215" s="92" t="s">
        <v>13</v>
      </c>
      <c r="C215" s="92" t="s">
        <v>137</v>
      </c>
      <c r="D215" s="92" t="s">
        <v>142</v>
      </c>
      <c r="E215" s="33">
        <v>0.58299999999999996</v>
      </c>
      <c r="F215" s="55">
        <v>300</v>
      </c>
      <c r="G215" s="33">
        <v>0.72599999999999998</v>
      </c>
      <c r="H215" s="56">
        <v>900</v>
      </c>
      <c r="I215" s="33">
        <v>1.768</v>
      </c>
      <c r="J215" s="54">
        <v>1300</v>
      </c>
      <c r="K215" s="33">
        <v>2.802</v>
      </c>
      <c r="L215" s="92" t="s">
        <v>158</v>
      </c>
    </row>
    <row r="216" spans="2:12">
      <c r="B216" s="92" t="s">
        <v>13</v>
      </c>
      <c r="C216" s="92" t="s">
        <v>137</v>
      </c>
      <c r="D216" s="92" t="s">
        <v>144</v>
      </c>
      <c r="E216" s="33">
        <v>0.58299999999999996</v>
      </c>
      <c r="F216" s="55">
        <v>300</v>
      </c>
      <c r="G216" s="33">
        <v>0.72599999999999998</v>
      </c>
      <c r="H216" s="56">
        <v>900</v>
      </c>
      <c r="I216" s="33">
        <v>1.768</v>
      </c>
      <c r="J216" s="54">
        <v>1300</v>
      </c>
      <c r="K216" s="33">
        <v>2.802</v>
      </c>
      <c r="L216" s="92" t="s">
        <v>158</v>
      </c>
    </row>
    <row r="217" spans="2:12">
      <c r="B217" s="92" t="s">
        <v>13</v>
      </c>
      <c r="C217" s="92" t="s">
        <v>137</v>
      </c>
      <c r="D217" s="92" t="s">
        <v>15</v>
      </c>
      <c r="E217" s="33">
        <v>0.79300000000000004</v>
      </c>
      <c r="F217" s="55">
        <v>75</v>
      </c>
      <c r="G217" s="33">
        <v>0.95599999999999996</v>
      </c>
      <c r="H217" s="56">
        <v>125</v>
      </c>
      <c r="I217" s="33">
        <v>0</v>
      </c>
      <c r="J217" s="54" t="s">
        <v>156</v>
      </c>
      <c r="K217" s="33">
        <v>2.802</v>
      </c>
      <c r="L217" s="92" t="s">
        <v>157</v>
      </c>
    </row>
    <row r="218" spans="2:12">
      <c r="B218" s="92" t="s">
        <v>13</v>
      </c>
      <c r="C218" s="92" t="s">
        <v>137</v>
      </c>
      <c r="D218" s="92" t="s">
        <v>146</v>
      </c>
      <c r="E218" s="33">
        <v>0.79300000000000004</v>
      </c>
      <c r="F218" s="55">
        <v>75</v>
      </c>
      <c r="G218" s="33">
        <v>0.95599999999999996</v>
      </c>
      <c r="H218" s="56">
        <v>125</v>
      </c>
      <c r="I218" s="33">
        <v>0</v>
      </c>
      <c r="J218" s="54" t="s">
        <v>156</v>
      </c>
      <c r="K218" s="33">
        <v>2.802</v>
      </c>
      <c r="L218" s="92" t="s">
        <v>157</v>
      </c>
    </row>
    <row r="219" spans="2:12">
      <c r="B219" s="92" t="s">
        <v>13</v>
      </c>
      <c r="C219" s="92" t="s">
        <v>137</v>
      </c>
      <c r="D219" s="92" t="s">
        <v>147</v>
      </c>
      <c r="E219" s="33">
        <v>0.79300000000000004</v>
      </c>
      <c r="F219" s="55">
        <v>75</v>
      </c>
      <c r="G219" s="33">
        <v>0.95599999999999996</v>
      </c>
      <c r="H219" s="56">
        <v>125</v>
      </c>
      <c r="I219" s="33">
        <v>0</v>
      </c>
      <c r="J219" s="54" t="s">
        <v>156</v>
      </c>
      <c r="K219" s="33">
        <v>2.802</v>
      </c>
      <c r="L219" s="92" t="s">
        <v>157</v>
      </c>
    </row>
    <row r="220" spans="2:12">
      <c r="B220" s="92" t="s">
        <v>129</v>
      </c>
      <c r="C220" s="92" t="s">
        <v>120</v>
      </c>
      <c r="D220" s="92" t="s">
        <v>121</v>
      </c>
      <c r="E220" s="33">
        <v>0.79300000000000004</v>
      </c>
      <c r="F220" s="55">
        <v>75</v>
      </c>
      <c r="G220" s="33">
        <v>0.95599999999999996</v>
      </c>
      <c r="H220" s="56">
        <v>75</v>
      </c>
      <c r="I220" s="33">
        <v>0</v>
      </c>
      <c r="J220" s="54" t="s">
        <v>156</v>
      </c>
      <c r="K220" s="33">
        <v>2.802</v>
      </c>
      <c r="L220" s="92" t="s">
        <v>157</v>
      </c>
    </row>
    <row r="221" spans="2:12">
      <c r="B221" s="92" t="s">
        <v>129</v>
      </c>
      <c r="C221" s="92" t="s">
        <v>120</v>
      </c>
      <c r="D221" s="92" t="s">
        <v>125</v>
      </c>
      <c r="E221" s="33">
        <v>0.79300000000000004</v>
      </c>
      <c r="F221" s="55">
        <v>75</v>
      </c>
      <c r="G221" s="33">
        <v>0.95599999999999996</v>
      </c>
      <c r="H221" s="56">
        <v>75</v>
      </c>
      <c r="I221" s="33">
        <v>0</v>
      </c>
      <c r="J221" s="54" t="s">
        <v>156</v>
      </c>
      <c r="K221" s="33">
        <v>2.802</v>
      </c>
      <c r="L221" s="92" t="s">
        <v>157</v>
      </c>
    </row>
    <row r="222" spans="2:12">
      <c r="B222" s="92" t="s">
        <v>129</v>
      </c>
      <c r="C222" s="92" t="s">
        <v>120</v>
      </c>
      <c r="D222" s="92" t="s">
        <v>128</v>
      </c>
      <c r="E222" s="33">
        <v>0.79300000000000004</v>
      </c>
      <c r="F222" s="55">
        <v>75</v>
      </c>
      <c r="G222" s="33">
        <v>0.95599999999999996</v>
      </c>
      <c r="H222" s="56">
        <v>75</v>
      </c>
      <c r="I222" s="33">
        <v>0</v>
      </c>
      <c r="J222" s="54" t="s">
        <v>156</v>
      </c>
      <c r="K222" s="33">
        <v>2.802</v>
      </c>
      <c r="L222" s="92" t="s">
        <v>157</v>
      </c>
    </row>
    <row r="223" spans="2:12">
      <c r="B223" s="92" t="s">
        <v>129</v>
      </c>
      <c r="C223" s="92" t="s">
        <v>120</v>
      </c>
      <c r="D223" s="92" t="s">
        <v>127</v>
      </c>
      <c r="E223" s="33">
        <v>0.79300000000000004</v>
      </c>
      <c r="F223" s="55">
        <v>75</v>
      </c>
      <c r="G223" s="33">
        <v>0.95599999999999996</v>
      </c>
      <c r="H223" s="56">
        <v>75</v>
      </c>
      <c r="I223" s="33">
        <v>0</v>
      </c>
      <c r="J223" s="54" t="s">
        <v>156</v>
      </c>
      <c r="K223" s="33">
        <v>2.802</v>
      </c>
      <c r="L223" s="92" t="s">
        <v>157</v>
      </c>
    </row>
    <row r="224" spans="2:12">
      <c r="B224" s="92" t="s">
        <v>129</v>
      </c>
      <c r="C224" s="92" t="s">
        <v>120</v>
      </c>
      <c r="D224" s="92" t="s">
        <v>133</v>
      </c>
      <c r="E224" s="33">
        <v>0.69699999999999995</v>
      </c>
      <c r="F224" s="55">
        <v>100</v>
      </c>
      <c r="G224" s="33">
        <v>0.82199999999999995</v>
      </c>
      <c r="H224" s="56">
        <v>50</v>
      </c>
      <c r="I224" s="33">
        <v>0</v>
      </c>
      <c r="J224" s="54" t="s">
        <v>156</v>
      </c>
      <c r="K224" s="33">
        <v>2.802</v>
      </c>
      <c r="L224" s="92" t="s">
        <v>158</v>
      </c>
    </row>
    <row r="225" spans="2:12">
      <c r="B225" s="92" t="s">
        <v>129</v>
      </c>
      <c r="C225" s="92" t="s">
        <v>120</v>
      </c>
      <c r="D225" s="92" t="s">
        <v>138</v>
      </c>
      <c r="E225" s="33">
        <v>0.69699999999999995</v>
      </c>
      <c r="F225" s="55">
        <v>100</v>
      </c>
      <c r="G225" s="33">
        <v>0.82199999999999995</v>
      </c>
      <c r="H225" s="56">
        <v>50</v>
      </c>
      <c r="I225" s="33">
        <v>0</v>
      </c>
      <c r="J225" s="54" t="s">
        <v>156</v>
      </c>
      <c r="K225" s="33">
        <v>2.802</v>
      </c>
      <c r="L225" s="92" t="s">
        <v>158</v>
      </c>
    </row>
    <row r="226" spans="2:12">
      <c r="B226" s="92" t="s">
        <v>129</v>
      </c>
      <c r="C226" s="92" t="s">
        <v>120</v>
      </c>
      <c r="D226" s="92" t="s">
        <v>140</v>
      </c>
      <c r="E226" s="33">
        <v>0.69699999999999995</v>
      </c>
      <c r="F226" s="55">
        <v>100</v>
      </c>
      <c r="G226" s="33">
        <v>0.82199999999999995</v>
      </c>
      <c r="H226" s="56">
        <v>50</v>
      </c>
      <c r="I226" s="33">
        <v>0</v>
      </c>
      <c r="J226" s="54" t="s">
        <v>156</v>
      </c>
      <c r="K226" s="33">
        <v>2.802</v>
      </c>
      <c r="L226" s="92" t="s">
        <v>158</v>
      </c>
    </row>
    <row r="227" spans="2:12">
      <c r="B227" s="92" t="s">
        <v>129</v>
      </c>
      <c r="C227" s="92" t="s">
        <v>120</v>
      </c>
      <c r="D227" s="92" t="s">
        <v>142</v>
      </c>
      <c r="E227" s="33">
        <v>0.69699999999999995</v>
      </c>
      <c r="F227" s="55">
        <v>100</v>
      </c>
      <c r="G227" s="33">
        <v>0.82199999999999995</v>
      </c>
      <c r="H227" s="56">
        <v>50</v>
      </c>
      <c r="I227" s="33">
        <v>0</v>
      </c>
      <c r="J227" s="54" t="s">
        <v>156</v>
      </c>
      <c r="K227" s="33">
        <v>2.802</v>
      </c>
      <c r="L227" s="92" t="s">
        <v>158</v>
      </c>
    </row>
    <row r="228" spans="2:12">
      <c r="B228" s="92" t="s">
        <v>129</v>
      </c>
      <c r="C228" s="92" t="s">
        <v>120</v>
      </c>
      <c r="D228" s="92" t="s">
        <v>144</v>
      </c>
      <c r="E228" s="33">
        <v>0.69699999999999995</v>
      </c>
      <c r="F228" s="55">
        <v>100</v>
      </c>
      <c r="G228" s="33">
        <v>0.82199999999999995</v>
      </c>
      <c r="H228" s="56">
        <v>50</v>
      </c>
      <c r="I228" s="33">
        <v>0</v>
      </c>
      <c r="J228" s="54" t="s">
        <v>156</v>
      </c>
      <c r="K228" s="33">
        <v>2.802</v>
      </c>
      <c r="L228" s="92" t="s">
        <v>158</v>
      </c>
    </row>
    <row r="229" spans="2:12">
      <c r="B229" s="92" t="s">
        <v>129</v>
      </c>
      <c r="C229" s="92" t="s">
        <v>120</v>
      </c>
      <c r="D229" s="92" t="s">
        <v>15</v>
      </c>
      <c r="E229" s="33">
        <v>0.69699999999999995</v>
      </c>
      <c r="F229" s="55">
        <v>100</v>
      </c>
      <c r="G229" s="33">
        <v>0.82199999999999995</v>
      </c>
      <c r="H229" s="56">
        <v>50</v>
      </c>
      <c r="I229" s="33">
        <v>0</v>
      </c>
      <c r="J229" s="54" t="s">
        <v>156</v>
      </c>
      <c r="K229" s="33">
        <v>2.802</v>
      </c>
      <c r="L229" s="92" t="s">
        <v>158</v>
      </c>
    </row>
    <row r="230" spans="2:12">
      <c r="B230" s="92" t="s">
        <v>129</v>
      </c>
      <c r="C230" s="92" t="s">
        <v>120</v>
      </c>
      <c r="D230" s="92" t="s">
        <v>146</v>
      </c>
      <c r="E230" s="33">
        <v>0.79300000000000004</v>
      </c>
      <c r="F230" s="55">
        <v>75</v>
      </c>
      <c r="G230" s="33">
        <v>0.95599999999999996</v>
      </c>
      <c r="H230" s="56">
        <v>75</v>
      </c>
      <c r="I230" s="33">
        <v>0</v>
      </c>
      <c r="J230" s="54" t="s">
        <v>156</v>
      </c>
      <c r="K230" s="33">
        <v>2.802</v>
      </c>
      <c r="L230" s="92" t="s">
        <v>157</v>
      </c>
    </row>
    <row r="231" spans="2:12">
      <c r="B231" s="92" t="s">
        <v>129</v>
      </c>
      <c r="C231" s="92" t="s">
        <v>120</v>
      </c>
      <c r="D231" s="92" t="s">
        <v>147</v>
      </c>
      <c r="E231" s="33">
        <v>0.79300000000000004</v>
      </c>
      <c r="F231" s="55">
        <v>75</v>
      </c>
      <c r="G231" s="33">
        <v>0.95599999999999996</v>
      </c>
      <c r="H231" s="56">
        <v>75</v>
      </c>
      <c r="I231" s="33">
        <v>0</v>
      </c>
      <c r="J231" s="54" t="s">
        <v>156</v>
      </c>
      <c r="K231" s="33">
        <v>2.802</v>
      </c>
      <c r="L231" s="92" t="s">
        <v>157</v>
      </c>
    </row>
    <row r="232" spans="2:12">
      <c r="B232" s="92" t="s">
        <v>129</v>
      </c>
      <c r="C232" s="92" t="s">
        <v>159</v>
      </c>
      <c r="D232" s="92" t="s">
        <v>121</v>
      </c>
      <c r="E232" s="33">
        <v>0.79300000000000004</v>
      </c>
      <c r="F232" s="55">
        <v>75</v>
      </c>
      <c r="G232" s="33">
        <v>0.95599999999999996</v>
      </c>
      <c r="H232" s="56">
        <v>100</v>
      </c>
      <c r="I232" s="33">
        <v>0</v>
      </c>
      <c r="J232" s="54" t="s">
        <v>156</v>
      </c>
      <c r="K232" s="33">
        <v>2.802</v>
      </c>
      <c r="L232" s="92" t="s">
        <v>157</v>
      </c>
    </row>
    <row r="233" spans="2:12">
      <c r="B233" s="92" t="s">
        <v>129</v>
      </c>
      <c r="C233" s="92" t="s">
        <v>159</v>
      </c>
      <c r="D233" s="92" t="s">
        <v>125</v>
      </c>
      <c r="E233" s="33">
        <v>0.79300000000000004</v>
      </c>
      <c r="F233" s="55">
        <v>75</v>
      </c>
      <c r="G233" s="33">
        <v>0.95599999999999996</v>
      </c>
      <c r="H233" s="56">
        <v>100</v>
      </c>
      <c r="I233" s="33">
        <v>0</v>
      </c>
      <c r="J233" s="54" t="s">
        <v>156</v>
      </c>
      <c r="K233" s="33">
        <v>2.802</v>
      </c>
      <c r="L233" s="92" t="s">
        <v>157</v>
      </c>
    </row>
    <row r="234" spans="2:12">
      <c r="B234" s="92" t="s">
        <v>129</v>
      </c>
      <c r="C234" s="92" t="s">
        <v>159</v>
      </c>
      <c r="D234" s="92" t="s">
        <v>128</v>
      </c>
      <c r="E234" s="33">
        <v>0.79300000000000004</v>
      </c>
      <c r="F234" s="55">
        <v>75</v>
      </c>
      <c r="G234" s="33">
        <v>0.95599999999999996</v>
      </c>
      <c r="H234" s="56">
        <v>100</v>
      </c>
      <c r="I234" s="33">
        <v>0</v>
      </c>
      <c r="J234" s="54" t="s">
        <v>156</v>
      </c>
      <c r="K234" s="33">
        <v>2.802</v>
      </c>
      <c r="L234" s="92" t="s">
        <v>157</v>
      </c>
    </row>
    <row r="235" spans="2:12">
      <c r="B235" s="92" t="s">
        <v>129</v>
      </c>
      <c r="C235" s="92" t="s">
        <v>159</v>
      </c>
      <c r="D235" s="92" t="s">
        <v>127</v>
      </c>
      <c r="E235" s="33">
        <v>0.79300000000000004</v>
      </c>
      <c r="F235" s="55">
        <v>75</v>
      </c>
      <c r="G235" s="33">
        <v>0.95599999999999996</v>
      </c>
      <c r="H235" s="56">
        <v>100</v>
      </c>
      <c r="I235" s="33">
        <v>0</v>
      </c>
      <c r="J235" s="54" t="s">
        <v>156</v>
      </c>
      <c r="K235" s="33">
        <v>2.802</v>
      </c>
      <c r="L235" s="92" t="s">
        <v>157</v>
      </c>
    </row>
    <row r="236" spans="2:12">
      <c r="B236" s="92" t="s">
        <v>129</v>
      </c>
      <c r="C236" s="92" t="s">
        <v>159</v>
      </c>
      <c r="D236" s="92" t="s">
        <v>133</v>
      </c>
      <c r="E236" s="33">
        <v>0.69699999999999995</v>
      </c>
      <c r="F236" s="55">
        <v>125</v>
      </c>
      <c r="G236" s="33">
        <v>0.82199999999999995</v>
      </c>
      <c r="H236" s="56">
        <v>100</v>
      </c>
      <c r="I236" s="33">
        <v>0</v>
      </c>
      <c r="J236" s="54" t="s">
        <v>156</v>
      </c>
      <c r="K236" s="33">
        <v>2.802</v>
      </c>
      <c r="L236" s="92" t="s">
        <v>158</v>
      </c>
    </row>
    <row r="237" spans="2:12">
      <c r="B237" s="92" t="s">
        <v>129</v>
      </c>
      <c r="C237" s="92" t="s">
        <v>159</v>
      </c>
      <c r="D237" s="92" t="s">
        <v>138</v>
      </c>
      <c r="E237" s="33">
        <v>0.69699999999999995</v>
      </c>
      <c r="F237" s="55">
        <v>125</v>
      </c>
      <c r="G237" s="33">
        <v>0.82199999999999995</v>
      </c>
      <c r="H237" s="56">
        <v>100</v>
      </c>
      <c r="I237" s="33">
        <v>0</v>
      </c>
      <c r="J237" s="54" t="s">
        <v>156</v>
      </c>
      <c r="K237" s="33">
        <v>2.802</v>
      </c>
      <c r="L237" s="92" t="s">
        <v>158</v>
      </c>
    </row>
    <row r="238" spans="2:12">
      <c r="B238" s="92" t="s">
        <v>129</v>
      </c>
      <c r="C238" s="92" t="s">
        <v>159</v>
      </c>
      <c r="D238" s="92" t="s">
        <v>140</v>
      </c>
      <c r="E238" s="33">
        <v>0.69699999999999995</v>
      </c>
      <c r="F238" s="55">
        <v>125</v>
      </c>
      <c r="G238" s="33">
        <v>0.82199999999999995</v>
      </c>
      <c r="H238" s="56">
        <v>100</v>
      </c>
      <c r="I238" s="33">
        <v>0</v>
      </c>
      <c r="J238" s="54" t="s">
        <v>156</v>
      </c>
      <c r="K238" s="33">
        <v>2.802</v>
      </c>
      <c r="L238" s="92" t="s">
        <v>158</v>
      </c>
    </row>
    <row r="239" spans="2:12">
      <c r="B239" s="92" t="s">
        <v>129</v>
      </c>
      <c r="C239" s="92" t="s">
        <v>159</v>
      </c>
      <c r="D239" s="92" t="s">
        <v>142</v>
      </c>
      <c r="E239" s="33">
        <v>0.69699999999999995</v>
      </c>
      <c r="F239" s="55">
        <v>125</v>
      </c>
      <c r="G239" s="33">
        <v>0.82199999999999995</v>
      </c>
      <c r="H239" s="56">
        <v>100</v>
      </c>
      <c r="I239" s="33">
        <v>0</v>
      </c>
      <c r="J239" s="54" t="s">
        <v>156</v>
      </c>
      <c r="K239" s="33">
        <v>2.802</v>
      </c>
      <c r="L239" s="92" t="s">
        <v>158</v>
      </c>
    </row>
    <row r="240" spans="2:12">
      <c r="B240" s="92" t="s">
        <v>129</v>
      </c>
      <c r="C240" s="92" t="s">
        <v>159</v>
      </c>
      <c r="D240" s="92" t="s">
        <v>144</v>
      </c>
      <c r="E240" s="33">
        <v>0.69699999999999995</v>
      </c>
      <c r="F240" s="55">
        <v>125</v>
      </c>
      <c r="G240" s="33">
        <v>0.82199999999999995</v>
      </c>
      <c r="H240" s="56">
        <v>100</v>
      </c>
      <c r="I240" s="33">
        <v>0</v>
      </c>
      <c r="J240" s="54" t="s">
        <v>156</v>
      </c>
      <c r="K240" s="33">
        <v>2.802</v>
      </c>
      <c r="L240" s="92" t="s">
        <v>158</v>
      </c>
    </row>
    <row r="241" spans="2:12">
      <c r="B241" s="92" t="s">
        <v>129</v>
      </c>
      <c r="C241" s="92" t="s">
        <v>159</v>
      </c>
      <c r="D241" s="92" t="s">
        <v>15</v>
      </c>
      <c r="E241" s="33">
        <v>0.69699999999999995</v>
      </c>
      <c r="F241" s="55">
        <v>125</v>
      </c>
      <c r="G241" s="33">
        <v>0.82199999999999995</v>
      </c>
      <c r="H241" s="56">
        <v>100</v>
      </c>
      <c r="I241" s="33">
        <v>0</v>
      </c>
      <c r="J241" s="54" t="s">
        <v>156</v>
      </c>
      <c r="K241" s="33">
        <v>2.802</v>
      </c>
      <c r="L241" s="92" t="s">
        <v>158</v>
      </c>
    </row>
    <row r="242" spans="2:12">
      <c r="B242" s="92" t="s">
        <v>129</v>
      </c>
      <c r="C242" s="92" t="s">
        <v>159</v>
      </c>
      <c r="D242" s="92" t="s">
        <v>146</v>
      </c>
      <c r="E242" s="33">
        <v>0.79300000000000004</v>
      </c>
      <c r="F242" s="55">
        <v>75</v>
      </c>
      <c r="G242" s="33">
        <v>0.95599999999999996</v>
      </c>
      <c r="H242" s="56">
        <v>100</v>
      </c>
      <c r="I242" s="33">
        <v>0</v>
      </c>
      <c r="J242" s="54" t="s">
        <v>156</v>
      </c>
      <c r="K242" s="33">
        <v>2.802</v>
      </c>
      <c r="L242" s="92" t="s">
        <v>157</v>
      </c>
    </row>
    <row r="243" spans="2:12">
      <c r="B243" s="92" t="s">
        <v>129</v>
      </c>
      <c r="C243" s="92" t="s">
        <v>159</v>
      </c>
      <c r="D243" s="92" t="s">
        <v>147</v>
      </c>
      <c r="E243" s="33">
        <v>0.79300000000000004</v>
      </c>
      <c r="F243" s="55">
        <v>75</v>
      </c>
      <c r="G243" s="33">
        <v>0.95599999999999996</v>
      </c>
      <c r="H243" s="56">
        <v>100</v>
      </c>
      <c r="I243" s="33">
        <v>0</v>
      </c>
      <c r="J243" s="54" t="s">
        <v>156</v>
      </c>
      <c r="K243" s="33">
        <v>2.802</v>
      </c>
      <c r="L243" s="92" t="s">
        <v>157</v>
      </c>
    </row>
    <row r="244" spans="2:12">
      <c r="B244" s="92" t="s">
        <v>129</v>
      </c>
      <c r="C244" s="92" t="s">
        <v>123</v>
      </c>
      <c r="D244" s="92" t="s">
        <v>121</v>
      </c>
      <c r="E244" s="33">
        <v>0.79300000000000004</v>
      </c>
      <c r="F244" s="55">
        <v>75</v>
      </c>
      <c r="G244" s="33">
        <v>0.95599999999999996</v>
      </c>
      <c r="H244" s="56">
        <v>100</v>
      </c>
      <c r="I244" s="33">
        <v>0</v>
      </c>
      <c r="J244" s="54" t="s">
        <v>156</v>
      </c>
      <c r="K244" s="33">
        <v>2.802</v>
      </c>
      <c r="L244" s="92" t="s">
        <v>157</v>
      </c>
    </row>
    <row r="245" spans="2:12">
      <c r="B245" s="92" t="s">
        <v>129</v>
      </c>
      <c r="C245" s="92" t="s">
        <v>123</v>
      </c>
      <c r="D245" s="92" t="s">
        <v>125</v>
      </c>
      <c r="E245" s="33">
        <v>0.79300000000000004</v>
      </c>
      <c r="F245" s="55">
        <v>75</v>
      </c>
      <c r="G245" s="33">
        <v>0.95599999999999996</v>
      </c>
      <c r="H245" s="56">
        <v>100</v>
      </c>
      <c r="I245" s="33">
        <v>0</v>
      </c>
      <c r="J245" s="54" t="s">
        <v>156</v>
      </c>
      <c r="K245" s="33">
        <v>2.802</v>
      </c>
      <c r="L245" s="92" t="s">
        <v>157</v>
      </c>
    </row>
    <row r="246" spans="2:12">
      <c r="B246" s="92" t="s">
        <v>129</v>
      </c>
      <c r="C246" s="92" t="s">
        <v>123</v>
      </c>
      <c r="D246" s="92" t="s">
        <v>128</v>
      </c>
      <c r="E246" s="33">
        <v>0.79300000000000004</v>
      </c>
      <c r="F246" s="55">
        <v>75</v>
      </c>
      <c r="G246" s="33">
        <v>0.95599999999999996</v>
      </c>
      <c r="H246" s="56">
        <v>100</v>
      </c>
      <c r="I246" s="33">
        <v>0</v>
      </c>
      <c r="J246" s="54" t="s">
        <v>156</v>
      </c>
      <c r="K246" s="33">
        <v>2.802</v>
      </c>
      <c r="L246" s="92" t="s">
        <v>157</v>
      </c>
    </row>
    <row r="247" spans="2:12">
      <c r="B247" s="92" t="s">
        <v>129</v>
      </c>
      <c r="C247" s="92" t="s">
        <v>123</v>
      </c>
      <c r="D247" s="92" t="s">
        <v>127</v>
      </c>
      <c r="E247" s="33">
        <v>0.79300000000000004</v>
      </c>
      <c r="F247" s="55">
        <v>75</v>
      </c>
      <c r="G247" s="33">
        <v>0.95599999999999996</v>
      </c>
      <c r="H247" s="56">
        <v>100</v>
      </c>
      <c r="I247" s="33">
        <v>0</v>
      </c>
      <c r="J247" s="54" t="s">
        <v>156</v>
      </c>
      <c r="K247" s="33">
        <v>2.802</v>
      </c>
      <c r="L247" s="92" t="s">
        <v>157</v>
      </c>
    </row>
    <row r="248" spans="2:12">
      <c r="B248" s="92" t="s">
        <v>129</v>
      </c>
      <c r="C248" s="92" t="s">
        <v>123</v>
      </c>
      <c r="D248" s="92" t="s">
        <v>133</v>
      </c>
      <c r="E248" s="33">
        <v>0.69699999999999995</v>
      </c>
      <c r="F248" s="55">
        <v>150</v>
      </c>
      <c r="G248" s="33">
        <v>0.82199999999999995</v>
      </c>
      <c r="H248" s="56">
        <v>150</v>
      </c>
      <c r="I248" s="33">
        <v>1.05</v>
      </c>
      <c r="J248" s="54">
        <v>150</v>
      </c>
      <c r="K248" s="33">
        <v>2.802</v>
      </c>
      <c r="L248" s="92" t="s">
        <v>158</v>
      </c>
    </row>
    <row r="249" spans="2:12">
      <c r="B249" s="92" t="s">
        <v>129</v>
      </c>
      <c r="C249" s="92" t="s">
        <v>123</v>
      </c>
      <c r="D249" s="92" t="s">
        <v>138</v>
      </c>
      <c r="E249" s="33">
        <v>0.69699999999999995</v>
      </c>
      <c r="F249" s="55">
        <v>150</v>
      </c>
      <c r="G249" s="33">
        <v>0.82199999999999995</v>
      </c>
      <c r="H249" s="56">
        <v>150</v>
      </c>
      <c r="I249" s="33">
        <v>1.05</v>
      </c>
      <c r="J249" s="54">
        <v>150</v>
      </c>
      <c r="K249" s="33">
        <v>2.802</v>
      </c>
      <c r="L249" s="92" t="s">
        <v>158</v>
      </c>
    </row>
    <row r="250" spans="2:12">
      <c r="B250" s="92" t="s">
        <v>129</v>
      </c>
      <c r="C250" s="92" t="s">
        <v>123</v>
      </c>
      <c r="D250" s="92" t="s">
        <v>140</v>
      </c>
      <c r="E250" s="33">
        <v>0.69699999999999995</v>
      </c>
      <c r="F250" s="55">
        <v>150</v>
      </c>
      <c r="G250" s="33">
        <v>0.82199999999999995</v>
      </c>
      <c r="H250" s="56">
        <v>150</v>
      </c>
      <c r="I250" s="33">
        <v>1.05</v>
      </c>
      <c r="J250" s="54">
        <v>150</v>
      </c>
      <c r="K250" s="33">
        <v>2.802</v>
      </c>
      <c r="L250" s="92" t="s">
        <v>158</v>
      </c>
    </row>
    <row r="251" spans="2:12">
      <c r="B251" s="92" t="s">
        <v>129</v>
      </c>
      <c r="C251" s="92" t="s">
        <v>123</v>
      </c>
      <c r="D251" s="92" t="s">
        <v>142</v>
      </c>
      <c r="E251" s="33">
        <v>0.69699999999999995</v>
      </c>
      <c r="F251" s="55">
        <v>150</v>
      </c>
      <c r="G251" s="33">
        <v>0.82199999999999995</v>
      </c>
      <c r="H251" s="56">
        <v>150</v>
      </c>
      <c r="I251" s="33">
        <v>1.05</v>
      </c>
      <c r="J251" s="54">
        <v>150</v>
      </c>
      <c r="K251" s="33">
        <v>2.802</v>
      </c>
      <c r="L251" s="92" t="s">
        <v>158</v>
      </c>
    </row>
    <row r="252" spans="2:12">
      <c r="B252" s="92" t="s">
        <v>129</v>
      </c>
      <c r="C252" s="92" t="s">
        <v>123</v>
      </c>
      <c r="D252" s="92" t="s">
        <v>144</v>
      </c>
      <c r="E252" s="33">
        <v>0.69699999999999995</v>
      </c>
      <c r="F252" s="55">
        <v>150</v>
      </c>
      <c r="G252" s="33">
        <v>0.82199999999999995</v>
      </c>
      <c r="H252" s="56">
        <v>150</v>
      </c>
      <c r="I252" s="33">
        <v>1.05</v>
      </c>
      <c r="J252" s="54">
        <v>150</v>
      </c>
      <c r="K252" s="33">
        <v>2.802</v>
      </c>
      <c r="L252" s="92" t="s">
        <v>158</v>
      </c>
    </row>
    <row r="253" spans="2:12">
      <c r="B253" s="92" t="s">
        <v>129</v>
      </c>
      <c r="C253" s="92" t="s">
        <v>123</v>
      </c>
      <c r="D253" s="92" t="s">
        <v>15</v>
      </c>
      <c r="E253" s="33">
        <v>0.69699999999999995</v>
      </c>
      <c r="F253" s="55">
        <v>150</v>
      </c>
      <c r="G253" s="33">
        <v>0.82199999999999995</v>
      </c>
      <c r="H253" s="56">
        <v>150</v>
      </c>
      <c r="I253" s="33">
        <v>1.05</v>
      </c>
      <c r="J253" s="54">
        <v>150</v>
      </c>
      <c r="K253" s="33">
        <v>2.802</v>
      </c>
      <c r="L253" s="92" t="s">
        <v>158</v>
      </c>
    </row>
    <row r="254" spans="2:12">
      <c r="B254" s="92" t="s">
        <v>129</v>
      </c>
      <c r="C254" s="92" t="s">
        <v>123</v>
      </c>
      <c r="D254" s="92" t="s">
        <v>146</v>
      </c>
      <c r="E254" s="33">
        <v>0.79300000000000004</v>
      </c>
      <c r="F254" s="55">
        <v>75</v>
      </c>
      <c r="G254" s="33">
        <v>0.95599999999999996</v>
      </c>
      <c r="H254" s="56">
        <v>100</v>
      </c>
      <c r="I254" s="33">
        <v>0</v>
      </c>
      <c r="J254" s="54" t="s">
        <v>156</v>
      </c>
      <c r="K254" s="33">
        <v>2.802</v>
      </c>
      <c r="L254" s="92" t="s">
        <v>157</v>
      </c>
    </row>
    <row r="255" spans="2:12">
      <c r="B255" s="92" t="s">
        <v>129</v>
      </c>
      <c r="C255" s="92" t="s">
        <v>123</v>
      </c>
      <c r="D255" s="92" t="s">
        <v>147</v>
      </c>
      <c r="E255" s="33">
        <v>0.79300000000000004</v>
      </c>
      <c r="F255" s="55">
        <v>75</v>
      </c>
      <c r="G255" s="33">
        <v>0.95599999999999996</v>
      </c>
      <c r="H255" s="56">
        <v>100</v>
      </c>
      <c r="I255" s="33">
        <v>0</v>
      </c>
      <c r="J255" s="54" t="s">
        <v>156</v>
      </c>
      <c r="K255" s="33">
        <v>2.802</v>
      </c>
      <c r="L255" s="92" t="s">
        <v>157</v>
      </c>
    </row>
    <row r="256" spans="2:12">
      <c r="B256" s="92" t="s">
        <v>129</v>
      </c>
      <c r="C256" s="92" t="s">
        <v>130</v>
      </c>
      <c r="D256" s="92" t="s">
        <v>121</v>
      </c>
      <c r="E256" s="33">
        <v>0.79300000000000004</v>
      </c>
      <c r="F256" s="55">
        <v>75</v>
      </c>
      <c r="G256" s="33">
        <v>0.95599999999999996</v>
      </c>
      <c r="H256" s="56">
        <v>125</v>
      </c>
      <c r="I256" s="33">
        <v>0</v>
      </c>
      <c r="J256" s="54" t="s">
        <v>156</v>
      </c>
      <c r="K256" s="33">
        <v>2.802</v>
      </c>
      <c r="L256" s="92" t="s">
        <v>157</v>
      </c>
    </row>
    <row r="257" spans="2:12">
      <c r="B257" s="92" t="s">
        <v>129</v>
      </c>
      <c r="C257" s="92" t="s">
        <v>130</v>
      </c>
      <c r="D257" s="92" t="s">
        <v>125</v>
      </c>
      <c r="E257" s="33">
        <v>0.79300000000000004</v>
      </c>
      <c r="F257" s="55">
        <v>75</v>
      </c>
      <c r="G257" s="33">
        <v>0.95599999999999996</v>
      </c>
      <c r="H257" s="56">
        <v>125</v>
      </c>
      <c r="I257" s="33">
        <v>0</v>
      </c>
      <c r="J257" s="54" t="s">
        <v>156</v>
      </c>
      <c r="K257" s="33">
        <v>2.802</v>
      </c>
      <c r="L257" s="92" t="s">
        <v>157</v>
      </c>
    </row>
    <row r="258" spans="2:12">
      <c r="B258" s="92" t="s">
        <v>129</v>
      </c>
      <c r="C258" s="92" t="s">
        <v>130</v>
      </c>
      <c r="D258" s="92" t="s">
        <v>128</v>
      </c>
      <c r="E258" s="33">
        <v>0.79300000000000004</v>
      </c>
      <c r="F258" s="55">
        <v>75</v>
      </c>
      <c r="G258" s="33">
        <v>0.95599999999999996</v>
      </c>
      <c r="H258" s="56">
        <v>125</v>
      </c>
      <c r="I258" s="33">
        <v>0</v>
      </c>
      <c r="J258" s="54" t="s">
        <v>156</v>
      </c>
      <c r="K258" s="33">
        <v>2.802</v>
      </c>
      <c r="L258" s="92" t="s">
        <v>157</v>
      </c>
    </row>
    <row r="259" spans="2:12">
      <c r="B259" s="92" t="s">
        <v>129</v>
      </c>
      <c r="C259" s="92" t="s">
        <v>130</v>
      </c>
      <c r="D259" s="92" t="s">
        <v>127</v>
      </c>
      <c r="E259" s="33">
        <v>0.79300000000000004</v>
      </c>
      <c r="F259" s="55">
        <v>75</v>
      </c>
      <c r="G259" s="33">
        <v>0.95599999999999996</v>
      </c>
      <c r="H259" s="56">
        <v>125</v>
      </c>
      <c r="I259" s="33">
        <v>0</v>
      </c>
      <c r="J259" s="54" t="s">
        <v>156</v>
      </c>
      <c r="K259" s="33">
        <v>2.802</v>
      </c>
      <c r="L259" s="92" t="s">
        <v>157</v>
      </c>
    </row>
    <row r="260" spans="2:12">
      <c r="B260" s="92" t="s">
        <v>129</v>
      </c>
      <c r="C260" s="92" t="s">
        <v>130</v>
      </c>
      <c r="D260" s="92" t="s">
        <v>133</v>
      </c>
      <c r="E260" s="33">
        <v>0.69699999999999995</v>
      </c>
      <c r="F260" s="55">
        <v>175</v>
      </c>
      <c r="G260" s="33">
        <v>0.82199999999999995</v>
      </c>
      <c r="H260" s="56">
        <v>225</v>
      </c>
      <c r="I260" s="33">
        <v>1.05</v>
      </c>
      <c r="J260" s="54">
        <v>200</v>
      </c>
      <c r="K260" s="33">
        <v>2.802</v>
      </c>
      <c r="L260" s="92" t="s">
        <v>158</v>
      </c>
    </row>
    <row r="261" spans="2:12">
      <c r="B261" s="92" t="s">
        <v>129</v>
      </c>
      <c r="C261" s="92" t="s">
        <v>130</v>
      </c>
      <c r="D261" s="92" t="s">
        <v>138</v>
      </c>
      <c r="E261" s="33">
        <v>0.69699999999999995</v>
      </c>
      <c r="F261" s="55">
        <v>175</v>
      </c>
      <c r="G261" s="33">
        <v>0.82199999999999995</v>
      </c>
      <c r="H261" s="56">
        <v>225</v>
      </c>
      <c r="I261" s="33">
        <v>1.05</v>
      </c>
      <c r="J261" s="54">
        <v>200</v>
      </c>
      <c r="K261" s="33">
        <v>2.802</v>
      </c>
      <c r="L261" s="92" t="s">
        <v>158</v>
      </c>
    </row>
    <row r="262" spans="2:12">
      <c r="B262" s="92" t="s">
        <v>129</v>
      </c>
      <c r="C262" s="92" t="s">
        <v>130</v>
      </c>
      <c r="D262" s="92" t="s">
        <v>140</v>
      </c>
      <c r="E262" s="33">
        <v>0.69699999999999995</v>
      </c>
      <c r="F262" s="55">
        <v>175</v>
      </c>
      <c r="G262" s="33">
        <v>0.82199999999999995</v>
      </c>
      <c r="H262" s="56">
        <v>225</v>
      </c>
      <c r="I262" s="33">
        <v>1.05</v>
      </c>
      <c r="J262" s="54">
        <v>200</v>
      </c>
      <c r="K262" s="33">
        <v>2.802</v>
      </c>
      <c r="L262" s="92" t="s">
        <v>158</v>
      </c>
    </row>
    <row r="263" spans="2:12">
      <c r="B263" s="92" t="s">
        <v>129</v>
      </c>
      <c r="C263" s="92" t="s">
        <v>130</v>
      </c>
      <c r="D263" s="92" t="s">
        <v>142</v>
      </c>
      <c r="E263" s="33">
        <v>0.69699999999999995</v>
      </c>
      <c r="F263" s="55">
        <v>175</v>
      </c>
      <c r="G263" s="33">
        <v>0.82199999999999995</v>
      </c>
      <c r="H263" s="56">
        <v>225</v>
      </c>
      <c r="I263" s="33">
        <v>1.05</v>
      </c>
      <c r="J263" s="54">
        <v>200</v>
      </c>
      <c r="K263" s="33">
        <v>2.802</v>
      </c>
      <c r="L263" s="92" t="s">
        <v>158</v>
      </c>
    </row>
    <row r="264" spans="2:12">
      <c r="B264" s="92" t="s">
        <v>129</v>
      </c>
      <c r="C264" s="92" t="s">
        <v>130</v>
      </c>
      <c r="D264" s="92" t="s">
        <v>144</v>
      </c>
      <c r="E264" s="33">
        <v>0.69699999999999995</v>
      </c>
      <c r="F264" s="55">
        <v>175</v>
      </c>
      <c r="G264" s="33">
        <v>0.82199999999999995</v>
      </c>
      <c r="H264" s="56">
        <v>225</v>
      </c>
      <c r="I264" s="33">
        <v>1.05</v>
      </c>
      <c r="J264" s="54">
        <v>200</v>
      </c>
      <c r="K264" s="33">
        <v>2.802</v>
      </c>
      <c r="L264" s="92" t="s">
        <v>158</v>
      </c>
    </row>
    <row r="265" spans="2:12">
      <c r="B265" s="92" t="s">
        <v>129</v>
      </c>
      <c r="C265" s="92" t="s">
        <v>130</v>
      </c>
      <c r="D265" s="92" t="s">
        <v>15</v>
      </c>
      <c r="E265" s="33">
        <v>0.69699999999999995</v>
      </c>
      <c r="F265" s="55">
        <v>175</v>
      </c>
      <c r="G265" s="33">
        <v>0.82199999999999995</v>
      </c>
      <c r="H265" s="56">
        <v>225</v>
      </c>
      <c r="I265" s="33">
        <v>1.05</v>
      </c>
      <c r="J265" s="54">
        <v>200</v>
      </c>
      <c r="K265" s="33">
        <v>2.802</v>
      </c>
      <c r="L265" s="92" t="s">
        <v>158</v>
      </c>
    </row>
    <row r="266" spans="2:12">
      <c r="B266" s="92" t="s">
        <v>129</v>
      </c>
      <c r="C266" s="92" t="s">
        <v>130</v>
      </c>
      <c r="D266" s="92" t="s">
        <v>146</v>
      </c>
      <c r="E266" s="33">
        <v>0.79300000000000004</v>
      </c>
      <c r="F266" s="55">
        <v>75</v>
      </c>
      <c r="G266" s="33">
        <v>0.95599999999999996</v>
      </c>
      <c r="H266" s="56">
        <v>125</v>
      </c>
      <c r="I266" s="33">
        <v>0</v>
      </c>
      <c r="J266" s="54" t="s">
        <v>156</v>
      </c>
      <c r="K266" s="33">
        <v>2.802</v>
      </c>
      <c r="L266" s="92" t="s">
        <v>157</v>
      </c>
    </row>
    <row r="267" spans="2:12">
      <c r="B267" s="92" t="s">
        <v>129</v>
      </c>
      <c r="C267" s="92" t="s">
        <v>130</v>
      </c>
      <c r="D267" s="92" t="s">
        <v>147</v>
      </c>
      <c r="E267" s="33">
        <v>0.79300000000000004</v>
      </c>
      <c r="F267" s="55">
        <v>75</v>
      </c>
      <c r="G267" s="33">
        <v>0.95599999999999996</v>
      </c>
      <c r="H267" s="56">
        <v>125</v>
      </c>
      <c r="I267" s="33">
        <v>0</v>
      </c>
      <c r="J267" s="54" t="s">
        <v>156</v>
      </c>
      <c r="K267" s="33">
        <v>2.802</v>
      </c>
      <c r="L267" s="92" t="s">
        <v>157</v>
      </c>
    </row>
    <row r="268" spans="2:12">
      <c r="B268" s="92" t="s">
        <v>129</v>
      </c>
      <c r="C268" s="92" t="s">
        <v>132</v>
      </c>
      <c r="D268" s="92" t="s">
        <v>121</v>
      </c>
      <c r="E268" s="33">
        <v>0.79300000000000004</v>
      </c>
      <c r="F268" s="55">
        <v>75</v>
      </c>
      <c r="G268" s="33">
        <v>0.95599999999999996</v>
      </c>
      <c r="H268" s="56">
        <v>125</v>
      </c>
      <c r="I268" s="33">
        <v>0</v>
      </c>
      <c r="J268" s="54" t="s">
        <v>156</v>
      </c>
      <c r="K268" s="33">
        <v>2.802</v>
      </c>
      <c r="L268" s="92" t="s">
        <v>157</v>
      </c>
    </row>
    <row r="269" spans="2:12">
      <c r="B269" s="92" t="s">
        <v>129</v>
      </c>
      <c r="C269" s="92" t="s">
        <v>132</v>
      </c>
      <c r="D269" s="92" t="s">
        <v>125</v>
      </c>
      <c r="E269" s="33">
        <v>0.79300000000000004</v>
      </c>
      <c r="F269" s="55">
        <v>75</v>
      </c>
      <c r="G269" s="33">
        <v>0.95599999999999996</v>
      </c>
      <c r="H269" s="56">
        <v>125</v>
      </c>
      <c r="I269" s="33">
        <v>0</v>
      </c>
      <c r="J269" s="54" t="s">
        <v>156</v>
      </c>
      <c r="K269" s="33">
        <v>2.802</v>
      </c>
      <c r="L269" s="92" t="s">
        <v>157</v>
      </c>
    </row>
    <row r="270" spans="2:12">
      <c r="B270" s="92" t="s">
        <v>129</v>
      </c>
      <c r="C270" s="92" t="s">
        <v>132</v>
      </c>
      <c r="D270" s="92" t="s">
        <v>128</v>
      </c>
      <c r="E270" s="33">
        <v>0.79300000000000004</v>
      </c>
      <c r="F270" s="55">
        <v>75</v>
      </c>
      <c r="G270" s="33">
        <v>0.95599999999999996</v>
      </c>
      <c r="H270" s="56">
        <v>125</v>
      </c>
      <c r="I270" s="33">
        <v>0</v>
      </c>
      <c r="J270" s="54" t="s">
        <v>156</v>
      </c>
      <c r="K270" s="33">
        <v>2.802</v>
      </c>
      <c r="L270" s="92" t="s">
        <v>157</v>
      </c>
    </row>
    <row r="271" spans="2:12">
      <c r="B271" s="92" t="s">
        <v>129</v>
      </c>
      <c r="C271" s="92" t="s">
        <v>132</v>
      </c>
      <c r="D271" s="92" t="s">
        <v>127</v>
      </c>
      <c r="E271" s="33">
        <v>0.79300000000000004</v>
      </c>
      <c r="F271" s="55">
        <v>75</v>
      </c>
      <c r="G271" s="33">
        <v>0.95599999999999996</v>
      </c>
      <c r="H271" s="56">
        <v>125</v>
      </c>
      <c r="I271" s="33">
        <v>0</v>
      </c>
      <c r="J271" s="54" t="s">
        <v>156</v>
      </c>
      <c r="K271" s="33">
        <v>2.802</v>
      </c>
      <c r="L271" s="92" t="s">
        <v>157</v>
      </c>
    </row>
    <row r="272" spans="2:12">
      <c r="B272" s="92" t="s">
        <v>129</v>
      </c>
      <c r="C272" s="92" t="s">
        <v>132</v>
      </c>
      <c r="D272" s="92" t="s">
        <v>133</v>
      </c>
      <c r="E272" s="33">
        <v>0.58299999999999996</v>
      </c>
      <c r="F272" s="55">
        <v>300</v>
      </c>
      <c r="G272" s="33">
        <v>0.72599999999999998</v>
      </c>
      <c r="H272" s="56">
        <v>450</v>
      </c>
      <c r="I272" s="33">
        <v>0.94799999999999995</v>
      </c>
      <c r="J272" s="54">
        <v>150</v>
      </c>
      <c r="K272" s="33">
        <v>2.802</v>
      </c>
      <c r="L272" s="92" t="s">
        <v>158</v>
      </c>
    </row>
    <row r="273" spans="2:12">
      <c r="B273" s="92" t="s">
        <v>129</v>
      </c>
      <c r="C273" s="92" t="s">
        <v>132</v>
      </c>
      <c r="D273" s="92" t="s">
        <v>138</v>
      </c>
      <c r="E273" s="33">
        <v>0.58299999999999996</v>
      </c>
      <c r="F273" s="55">
        <v>300</v>
      </c>
      <c r="G273" s="33">
        <v>0.72599999999999998</v>
      </c>
      <c r="H273" s="56">
        <v>450</v>
      </c>
      <c r="I273" s="33">
        <v>0.94799999999999995</v>
      </c>
      <c r="J273" s="54">
        <v>150</v>
      </c>
      <c r="K273" s="33">
        <v>2.802</v>
      </c>
      <c r="L273" s="92" t="s">
        <v>158</v>
      </c>
    </row>
    <row r="274" spans="2:12">
      <c r="B274" s="92" t="s">
        <v>129</v>
      </c>
      <c r="C274" s="92" t="s">
        <v>132</v>
      </c>
      <c r="D274" s="92" t="s">
        <v>140</v>
      </c>
      <c r="E274" s="33">
        <v>0.58299999999999996</v>
      </c>
      <c r="F274" s="55">
        <v>300</v>
      </c>
      <c r="G274" s="33">
        <v>0.72599999999999998</v>
      </c>
      <c r="H274" s="56">
        <v>450</v>
      </c>
      <c r="I274" s="33">
        <v>0.94799999999999995</v>
      </c>
      <c r="J274" s="54">
        <v>150</v>
      </c>
      <c r="K274" s="33">
        <v>2.802</v>
      </c>
      <c r="L274" s="92" t="s">
        <v>158</v>
      </c>
    </row>
    <row r="275" spans="2:12">
      <c r="B275" s="92" t="s">
        <v>129</v>
      </c>
      <c r="C275" s="92" t="s">
        <v>132</v>
      </c>
      <c r="D275" s="92" t="s">
        <v>142</v>
      </c>
      <c r="E275" s="33">
        <v>0.58299999999999996</v>
      </c>
      <c r="F275" s="55">
        <v>300</v>
      </c>
      <c r="G275" s="33">
        <v>0.72599999999999998</v>
      </c>
      <c r="H275" s="56">
        <v>450</v>
      </c>
      <c r="I275" s="33">
        <v>0.94799999999999995</v>
      </c>
      <c r="J275" s="54">
        <v>150</v>
      </c>
      <c r="K275" s="33">
        <v>2.802</v>
      </c>
      <c r="L275" s="92" t="s">
        <v>158</v>
      </c>
    </row>
    <row r="276" spans="2:12">
      <c r="B276" s="92" t="s">
        <v>129</v>
      </c>
      <c r="C276" s="92" t="s">
        <v>132</v>
      </c>
      <c r="D276" s="92" t="s">
        <v>144</v>
      </c>
      <c r="E276" s="33">
        <v>0.58299999999999996</v>
      </c>
      <c r="F276" s="55">
        <v>300</v>
      </c>
      <c r="G276" s="33">
        <v>0.72599999999999998</v>
      </c>
      <c r="H276" s="56">
        <v>450</v>
      </c>
      <c r="I276" s="33">
        <v>0.94799999999999995</v>
      </c>
      <c r="J276" s="54">
        <v>150</v>
      </c>
      <c r="K276" s="33">
        <v>2.802</v>
      </c>
      <c r="L276" s="92" t="s">
        <v>158</v>
      </c>
    </row>
    <row r="277" spans="2:12">
      <c r="B277" s="92" t="s">
        <v>129</v>
      </c>
      <c r="C277" s="92" t="s">
        <v>132</v>
      </c>
      <c r="D277" s="92" t="s">
        <v>15</v>
      </c>
      <c r="E277" s="33">
        <v>0.58299999999999996</v>
      </c>
      <c r="F277" s="55">
        <v>300</v>
      </c>
      <c r="G277" s="33">
        <v>0.72599999999999998</v>
      </c>
      <c r="H277" s="56">
        <v>450</v>
      </c>
      <c r="I277" s="33">
        <v>0.94799999999999995</v>
      </c>
      <c r="J277" s="54">
        <v>150</v>
      </c>
      <c r="K277" s="33">
        <v>2.802</v>
      </c>
      <c r="L277" s="92" t="s">
        <v>158</v>
      </c>
    </row>
    <row r="278" spans="2:12">
      <c r="B278" s="92" t="s">
        <v>129</v>
      </c>
      <c r="C278" s="92" t="s">
        <v>132</v>
      </c>
      <c r="D278" s="92" t="s">
        <v>146</v>
      </c>
      <c r="E278" s="33">
        <v>0.79300000000000004</v>
      </c>
      <c r="F278" s="55">
        <v>75</v>
      </c>
      <c r="G278" s="33">
        <v>0.95599999999999996</v>
      </c>
      <c r="H278" s="56">
        <v>125</v>
      </c>
      <c r="I278" s="33">
        <v>0</v>
      </c>
      <c r="J278" s="54" t="s">
        <v>156</v>
      </c>
      <c r="K278" s="33">
        <v>2.802</v>
      </c>
      <c r="L278" s="92" t="s">
        <v>157</v>
      </c>
    </row>
    <row r="279" spans="2:12">
      <c r="B279" s="92" t="s">
        <v>129</v>
      </c>
      <c r="C279" s="92" t="s">
        <v>132</v>
      </c>
      <c r="D279" s="92" t="s">
        <v>147</v>
      </c>
      <c r="E279" s="33">
        <v>0.79300000000000004</v>
      </c>
      <c r="F279" s="55">
        <v>75</v>
      </c>
      <c r="G279" s="33">
        <v>0.95599999999999996</v>
      </c>
      <c r="H279" s="56">
        <v>125</v>
      </c>
      <c r="I279" s="33">
        <v>0</v>
      </c>
      <c r="J279" s="54" t="s">
        <v>156</v>
      </c>
      <c r="K279" s="33">
        <v>2.802</v>
      </c>
      <c r="L279" s="92" t="s">
        <v>157</v>
      </c>
    </row>
    <row r="280" spans="2:12">
      <c r="B280" s="92" t="s">
        <v>129</v>
      </c>
      <c r="C280" s="92" t="s">
        <v>137</v>
      </c>
      <c r="D280" s="92" t="s">
        <v>121</v>
      </c>
      <c r="E280" s="33">
        <v>0.79300000000000004</v>
      </c>
      <c r="F280" s="55">
        <v>75</v>
      </c>
      <c r="G280" s="33">
        <v>0.95599999999999996</v>
      </c>
      <c r="H280" s="56">
        <v>125</v>
      </c>
      <c r="I280" s="33">
        <v>0</v>
      </c>
      <c r="J280" s="54" t="s">
        <v>156</v>
      </c>
      <c r="K280" s="33">
        <v>2.802</v>
      </c>
      <c r="L280" s="92" t="s">
        <v>157</v>
      </c>
    </row>
    <row r="281" spans="2:12">
      <c r="B281" s="92" t="s">
        <v>129</v>
      </c>
      <c r="C281" s="92" t="s">
        <v>137</v>
      </c>
      <c r="D281" s="92" t="s">
        <v>125</v>
      </c>
      <c r="E281" s="33">
        <v>0.79300000000000004</v>
      </c>
      <c r="F281" s="55">
        <v>75</v>
      </c>
      <c r="G281" s="33">
        <v>0.95599999999999996</v>
      </c>
      <c r="H281" s="56">
        <v>125</v>
      </c>
      <c r="I281" s="33">
        <v>0</v>
      </c>
      <c r="J281" s="54" t="s">
        <v>156</v>
      </c>
      <c r="K281" s="33">
        <v>2.802</v>
      </c>
      <c r="L281" s="92" t="s">
        <v>157</v>
      </c>
    </row>
    <row r="282" spans="2:12">
      <c r="B282" s="92" t="s">
        <v>129</v>
      </c>
      <c r="C282" s="92" t="s">
        <v>137</v>
      </c>
      <c r="D282" s="92" t="s">
        <v>128</v>
      </c>
      <c r="E282" s="33">
        <v>0.79300000000000004</v>
      </c>
      <c r="F282" s="55">
        <v>75</v>
      </c>
      <c r="G282" s="33">
        <v>0.95599999999999996</v>
      </c>
      <c r="H282" s="56">
        <v>125</v>
      </c>
      <c r="I282" s="33">
        <v>0</v>
      </c>
      <c r="J282" s="54" t="s">
        <v>156</v>
      </c>
      <c r="K282" s="33">
        <v>2.802</v>
      </c>
      <c r="L282" s="92" t="s">
        <v>157</v>
      </c>
    </row>
    <row r="283" spans="2:12">
      <c r="B283" s="92" t="s">
        <v>129</v>
      </c>
      <c r="C283" s="92" t="s">
        <v>137</v>
      </c>
      <c r="D283" s="92" t="s">
        <v>127</v>
      </c>
      <c r="E283" s="33">
        <v>0.79300000000000004</v>
      </c>
      <c r="F283" s="55">
        <v>75</v>
      </c>
      <c r="G283" s="33">
        <v>0.95599999999999996</v>
      </c>
      <c r="H283" s="56">
        <v>125</v>
      </c>
      <c r="I283" s="33">
        <v>0</v>
      </c>
      <c r="J283" s="54" t="s">
        <v>156</v>
      </c>
      <c r="K283" s="33">
        <v>2.802</v>
      </c>
      <c r="L283" s="92" t="s">
        <v>157</v>
      </c>
    </row>
    <row r="284" spans="2:12">
      <c r="B284" s="92" t="s">
        <v>129</v>
      </c>
      <c r="C284" s="92" t="s">
        <v>137</v>
      </c>
      <c r="D284" s="92" t="s">
        <v>133</v>
      </c>
      <c r="E284" s="33">
        <v>0.58299999999999996</v>
      </c>
      <c r="F284" s="55">
        <v>300</v>
      </c>
      <c r="G284" s="33">
        <v>0.72599999999999998</v>
      </c>
      <c r="H284" s="56">
        <v>900</v>
      </c>
      <c r="I284" s="33">
        <v>1.768</v>
      </c>
      <c r="J284" s="54">
        <v>1300</v>
      </c>
      <c r="K284" s="33">
        <v>2.802</v>
      </c>
      <c r="L284" s="92" t="s">
        <v>158</v>
      </c>
    </row>
    <row r="285" spans="2:12">
      <c r="B285" s="92" t="s">
        <v>129</v>
      </c>
      <c r="C285" s="92" t="s">
        <v>137</v>
      </c>
      <c r="D285" s="92" t="s">
        <v>138</v>
      </c>
      <c r="E285" s="33">
        <v>0.58299999999999996</v>
      </c>
      <c r="F285" s="55">
        <v>300</v>
      </c>
      <c r="G285" s="33">
        <v>0.72599999999999998</v>
      </c>
      <c r="H285" s="56">
        <v>900</v>
      </c>
      <c r="I285" s="33">
        <v>1.768</v>
      </c>
      <c r="J285" s="54">
        <v>1300</v>
      </c>
      <c r="K285" s="33">
        <v>2.802</v>
      </c>
      <c r="L285" s="92" t="s">
        <v>158</v>
      </c>
    </row>
    <row r="286" spans="2:12">
      <c r="B286" s="92" t="s">
        <v>129</v>
      </c>
      <c r="C286" s="92" t="s">
        <v>137</v>
      </c>
      <c r="D286" s="92" t="s">
        <v>140</v>
      </c>
      <c r="E286" s="33">
        <v>0.58299999999999996</v>
      </c>
      <c r="F286" s="55">
        <v>300</v>
      </c>
      <c r="G286" s="33">
        <v>0.72599999999999998</v>
      </c>
      <c r="H286" s="56">
        <v>900</v>
      </c>
      <c r="I286" s="33">
        <v>1.768</v>
      </c>
      <c r="J286" s="54">
        <v>1300</v>
      </c>
      <c r="K286" s="33">
        <v>2.802</v>
      </c>
      <c r="L286" s="92" t="s">
        <v>158</v>
      </c>
    </row>
    <row r="287" spans="2:12">
      <c r="B287" s="92" t="s">
        <v>129</v>
      </c>
      <c r="C287" s="92" t="s">
        <v>137</v>
      </c>
      <c r="D287" s="92" t="s">
        <v>142</v>
      </c>
      <c r="E287" s="33">
        <v>0.58299999999999996</v>
      </c>
      <c r="F287" s="55">
        <v>300</v>
      </c>
      <c r="G287" s="33">
        <v>0.72599999999999998</v>
      </c>
      <c r="H287" s="56">
        <v>900</v>
      </c>
      <c r="I287" s="33">
        <v>1.768</v>
      </c>
      <c r="J287" s="54">
        <v>1300</v>
      </c>
      <c r="K287" s="33">
        <v>2.802</v>
      </c>
      <c r="L287" s="92" t="s">
        <v>158</v>
      </c>
    </row>
    <row r="288" spans="2:12">
      <c r="B288" s="92" t="s">
        <v>129</v>
      </c>
      <c r="C288" s="92" t="s">
        <v>137</v>
      </c>
      <c r="D288" s="92" t="s">
        <v>144</v>
      </c>
      <c r="E288" s="33">
        <v>0.58299999999999996</v>
      </c>
      <c r="F288" s="55">
        <v>300</v>
      </c>
      <c r="G288" s="33">
        <v>0.72599999999999998</v>
      </c>
      <c r="H288" s="56">
        <v>900</v>
      </c>
      <c r="I288" s="33">
        <v>1.768</v>
      </c>
      <c r="J288" s="54">
        <v>1300</v>
      </c>
      <c r="K288" s="33">
        <v>2.802</v>
      </c>
      <c r="L288" s="92" t="s">
        <v>158</v>
      </c>
    </row>
    <row r="289" spans="2:12">
      <c r="B289" s="92" t="s">
        <v>129</v>
      </c>
      <c r="C289" s="92" t="s">
        <v>137</v>
      </c>
      <c r="D289" s="92" t="s">
        <v>15</v>
      </c>
      <c r="E289" s="33">
        <v>0.58299999999999996</v>
      </c>
      <c r="F289" s="55">
        <v>300</v>
      </c>
      <c r="G289" s="33">
        <v>0.72599999999999998</v>
      </c>
      <c r="H289" s="56">
        <v>900</v>
      </c>
      <c r="I289" s="33">
        <v>1.768</v>
      </c>
      <c r="J289" s="54">
        <v>1300</v>
      </c>
      <c r="K289" s="33">
        <v>2.802</v>
      </c>
      <c r="L289" s="92" t="s">
        <v>158</v>
      </c>
    </row>
    <row r="290" spans="2:12">
      <c r="B290" s="92" t="s">
        <v>129</v>
      </c>
      <c r="C290" s="92" t="s">
        <v>137</v>
      </c>
      <c r="D290" s="92" t="s">
        <v>146</v>
      </c>
      <c r="E290" s="33">
        <v>0.79300000000000004</v>
      </c>
      <c r="F290" s="55">
        <v>75</v>
      </c>
      <c r="G290" s="33">
        <v>0.95599999999999996</v>
      </c>
      <c r="H290" s="56">
        <v>125</v>
      </c>
      <c r="I290" s="33">
        <v>0</v>
      </c>
      <c r="J290" s="54" t="s">
        <v>156</v>
      </c>
      <c r="K290" s="33">
        <v>2.802</v>
      </c>
      <c r="L290" s="92" t="s">
        <v>157</v>
      </c>
    </row>
    <row r="291" spans="2:12">
      <c r="B291" s="92" t="s">
        <v>129</v>
      </c>
      <c r="C291" s="92" t="s">
        <v>137</v>
      </c>
      <c r="D291" s="92" t="s">
        <v>147</v>
      </c>
      <c r="E291" s="33">
        <v>0.79300000000000004</v>
      </c>
      <c r="F291" s="55">
        <v>75</v>
      </c>
      <c r="G291" s="33">
        <v>0.95599999999999996</v>
      </c>
      <c r="H291" s="56">
        <v>125</v>
      </c>
      <c r="I291" s="33">
        <v>0</v>
      </c>
      <c r="J291" s="54" t="s">
        <v>156</v>
      </c>
      <c r="K291" s="33">
        <v>2.802</v>
      </c>
      <c r="L291" s="92" t="s">
        <v>157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C5:Q31"/>
  <sheetViews>
    <sheetView topLeftCell="A4" zoomScale="125" workbookViewId="0" xr3:uid="{85D5C41F-068E-5C55-9968-509E7C2A5619}">
      <pane xSplit="3" topLeftCell="D1" activePane="topRight" state="frozen"/>
      <selection pane="topRight" activeCell="D9" sqref="D9"/>
    </sheetView>
  </sheetViews>
  <sheetFormatPr defaultColWidth="11" defaultRowHeight="15.95"/>
  <sheetData>
    <row r="5" spans="3:17">
      <c r="C5" s="98" t="s">
        <v>160</v>
      </c>
      <c r="D5" s="98"/>
      <c r="E5" s="98"/>
      <c r="F5" s="98"/>
      <c r="G5" s="98"/>
      <c r="H5" s="98"/>
      <c r="I5" s="98"/>
      <c r="J5" s="98"/>
      <c r="K5" s="98"/>
      <c r="L5" s="98"/>
      <c r="M5" s="98"/>
      <c r="N5" s="98"/>
      <c r="O5" s="98"/>
      <c r="P5" s="98"/>
      <c r="Q5" s="98"/>
    </row>
    <row r="7" spans="3:17">
      <c r="D7" s="98" t="s">
        <v>161</v>
      </c>
      <c r="E7" s="98"/>
      <c r="F7" s="98"/>
      <c r="G7" s="98" t="s">
        <v>162</v>
      </c>
      <c r="H7" s="98"/>
      <c r="I7" s="98"/>
      <c r="J7" s="98" t="s">
        <v>163</v>
      </c>
      <c r="K7" s="98"/>
      <c r="L7" s="98" t="s">
        <v>164</v>
      </c>
      <c r="M7" s="98"/>
      <c r="N7" s="98" t="s">
        <v>165</v>
      </c>
      <c r="O7" s="98"/>
      <c r="P7" s="98" t="s">
        <v>166</v>
      </c>
      <c r="Q7" s="98"/>
    </row>
    <row r="8" spans="3:17">
      <c r="D8" t="s">
        <v>167</v>
      </c>
      <c r="E8" t="s">
        <v>158</v>
      </c>
      <c r="F8" t="s">
        <v>168</v>
      </c>
      <c r="G8" t="s">
        <v>167</v>
      </c>
      <c r="H8" t="s">
        <v>158</v>
      </c>
      <c r="I8" t="s">
        <v>168</v>
      </c>
      <c r="J8" t="s">
        <v>167</v>
      </c>
      <c r="K8" t="s">
        <v>169</v>
      </c>
      <c r="L8" t="s">
        <v>167</v>
      </c>
      <c r="M8" t="s">
        <v>169</v>
      </c>
      <c r="N8" t="s">
        <v>167</v>
      </c>
      <c r="O8" t="s">
        <v>169</v>
      </c>
      <c r="P8" t="s">
        <v>167</v>
      </c>
      <c r="Q8" t="s">
        <v>169</v>
      </c>
    </row>
    <row r="9" spans="3:17">
      <c r="C9" t="s">
        <v>121</v>
      </c>
      <c r="D9" s="3">
        <v>86.16</v>
      </c>
      <c r="E9" s="31">
        <v>3.2240000000000002</v>
      </c>
      <c r="F9" s="3">
        <v>2.7690000000000001</v>
      </c>
      <c r="G9" s="3">
        <v>86.16</v>
      </c>
      <c r="H9" s="31">
        <v>3.5139999999999998</v>
      </c>
      <c r="I9" s="3">
        <v>2.7690000000000001</v>
      </c>
      <c r="J9" s="3">
        <v>86.16</v>
      </c>
      <c r="K9" s="31">
        <v>3.319</v>
      </c>
      <c r="L9" s="3">
        <v>86.16</v>
      </c>
      <c r="M9" s="3">
        <v>3.1080000000000001</v>
      </c>
      <c r="N9" s="3">
        <v>86.16</v>
      </c>
      <c r="O9" s="3">
        <v>3.03</v>
      </c>
      <c r="P9" s="3">
        <v>86.16</v>
      </c>
      <c r="Q9" s="3">
        <v>3.0779999999999998</v>
      </c>
    </row>
    <row r="10" spans="3:17">
      <c r="C10" t="s">
        <v>125</v>
      </c>
      <c r="D10" s="3">
        <v>86.62</v>
      </c>
      <c r="E10" s="3">
        <v>3.3370000000000002</v>
      </c>
      <c r="F10" s="3">
        <v>2.8660000000000001</v>
      </c>
      <c r="G10" s="3">
        <v>86.62</v>
      </c>
      <c r="H10" s="3">
        <v>3.6379999999999999</v>
      </c>
      <c r="I10" s="3">
        <v>2.8660000000000001</v>
      </c>
      <c r="J10" s="3">
        <v>86.62</v>
      </c>
      <c r="K10" s="3">
        <v>3.4359999999999999</v>
      </c>
      <c r="L10" s="3">
        <v>86.62</v>
      </c>
      <c r="M10" s="3">
        <v>3.2170000000000001</v>
      </c>
      <c r="N10" s="3">
        <v>86.62</v>
      </c>
      <c r="O10" s="3">
        <v>3.137</v>
      </c>
      <c r="P10" s="3">
        <v>86.62</v>
      </c>
      <c r="Q10" s="3">
        <v>3.1859999999999999</v>
      </c>
    </row>
    <row r="11" spans="3:17">
      <c r="C11" t="s">
        <v>128</v>
      </c>
      <c r="D11" s="3">
        <v>88.04</v>
      </c>
      <c r="E11" s="3">
        <v>3.2879999999999998</v>
      </c>
      <c r="F11" s="3">
        <v>2.8239999999999998</v>
      </c>
      <c r="G11" s="3">
        <v>88.04</v>
      </c>
      <c r="H11" s="3">
        <v>3.5840000000000001</v>
      </c>
      <c r="I11" s="3">
        <v>2.8239999999999998</v>
      </c>
      <c r="J11" s="3">
        <v>88.04</v>
      </c>
      <c r="K11" s="3">
        <v>3.3849999999999998</v>
      </c>
      <c r="L11" s="3">
        <v>88.04</v>
      </c>
      <c r="M11" s="3">
        <v>3.169</v>
      </c>
      <c r="N11" s="3">
        <v>88.04</v>
      </c>
      <c r="O11" s="3">
        <v>3.0910000000000002</v>
      </c>
      <c r="P11" s="3">
        <v>88.04</v>
      </c>
      <c r="Q11" s="3">
        <v>3.1389999999999998</v>
      </c>
    </row>
    <row r="12" spans="3:17">
      <c r="C12" t="s">
        <v>127</v>
      </c>
      <c r="D12" s="3">
        <v>89.24</v>
      </c>
      <c r="E12" s="3">
        <v>3.4350000000000001</v>
      </c>
      <c r="F12" s="3">
        <v>2.95</v>
      </c>
      <c r="G12" s="3">
        <v>89.24</v>
      </c>
      <c r="H12" s="3">
        <v>3.7440000000000002</v>
      </c>
      <c r="I12" s="3">
        <v>2.95</v>
      </c>
      <c r="J12" s="3">
        <v>89.24</v>
      </c>
      <c r="K12" s="3">
        <v>3.536</v>
      </c>
      <c r="L12" s="3">
        <v>89.24</v>
      </c>
      <c r="M12" s="3">
        <v>3.31</v>
      </c>
      <c r="N12" s="3">
        <v>89.24</v>
      </c>
      <c r="O12" s="3">
        <v>3.2290000000000001</v>
      </c>
      <c r="P12" s="3">
        <v>89.24</v>
      </c>
      <c r="Q12" s="3">
        <v>3.2789999999999999</v>
      </c>
    </row>
    <row r="13" spans="3:17">
      <c r="C13" t="s">
        <v>133</v>
      </c>
      <c r="D13" s="3">
        <v>88.76</v>
      </c>
      <c r="E13" s="3">
        <v>3.2610000000000001</v>
      </c>
      <c r="F13" s="3">
        <v>2.8</v>
      </c>
      <c r="G13" s="3">
        <v>88.76</v>
      </c>
      <c r="H13" s="3">
        <v>3.5539999999999998</v>
      </c>
      <c r="I13" s="3">
        <v>2.8</v>
      </c>
      <c r="J13" s="3">
        <v>88.76</v>
      </c>
      <c r="K13" s="3">
        <v>3.3559999999999999</v>
      </c>
      <c r="L13" s="3">
        <v>88.76</v>
      </c>
      <c r="M13" s="3">
        <v>3.1419999999999999</v>
      </c>
      <c r="N13" s="3">
        <v>88.76</v>
      </c>
      <c r="O13" s="3">
        <v>3.0649999999999999</v>
      </c>
      <c r="P13" s="3">
        <v>88.76</v>
      </c>
      <c r="Q13" s="3">
        <v>3.1120000000000001</v>
      </c>
    </row>
    <row r="14" spans="3:17">
      <c r="C14" t="s">
        <v>138</v>
      </c>
      <c r="D14" s="3"/>
      <c r="P14" s="3">
        <v>88.81</v>
      </c>
      <c r="Q14" s="31">
        <v>3.169</v>
      </c>
    </row>
    <row r="15" spans="3:17">
      <c r="C15" t="s">
        <v>140</v>
      </c>
      <c r="D15" s="3"/>
      <c r="P15" s="3">
        <v>90.09</v>
      </c>
      <c r="Q15" s="31">
        <v>3.35</v>
      </c>
    </row>
    <row r="16" spans="3:17">
      <c r="C16" t="s">
        <v>142</v>
      </c>
      <c r="D16" s="3"/>
      <c r="P16" s="3">
        <v>91.77</v>
      </c>
      <c r="Q16" s="31">
        <v>3.4359999999999999</v>
      </c>
    </row>
    <row r="17" spans="3:17">
      <c r="C17" t="s">
        <v>144</v>
      </c>
      <c r="D17" s="3"/>
      <c r="P17" s="3">
        <v>92.45</v>
      </c>
      <c r="Q17" s="31">
        <v>3.581</v>
      </c>
    </row>
    <row r="18" spans="3:17">
      <c r="C18" t="s">
        <v>15</v>
      </c>
      <c r="D18" s="3"/>
    </row>
    <row r="19" spans="3:17">
      <c r="C19" t="s">
        <v>146</v>
      </c>
      <c r="D19" s="3"/>
    </row>
    <row r="20" spans="3:17">
      <c r="C20" t="s">
        <v>147</v>
      </c>
      <c r="D20" s="3"/>
    </row>
    <row r="23" spans="3:17">
      <c r="C23" s="99" t="s">
        <v>170</v>
      </c>
      <c r="D23" s="99"/>
      <c r="E23" s="99"/>
    </row>
    <row r="24" spans="3:17">
      <c r="C24" s="100" t="s">
        <v>171</v>
      </c>
      <c r="D24" s="100"/>
      <c r="E24" s="100"/>
    </row>
    <row r="25" spans="3:17">
      <c r="C25" s="29" t="s">
        <v>172</v>
      </c>
      <c r="D25" s="29">
        <v>250</v>
      </c>
      <c r="E25" s="29" t="s">
        <v>173</v>
      </c>
    </row>
    <row r="26" spans="3:17">
      <c r="C26" s="29" t="s">
        <v>174</v>
      </c>
      <c r="D26" s="29">
        <v>300</v>
      </c>
      <c r="E26" s="29" t="s">
        <v>173</v>
      </c>
    </row>
    <row r="27" spans="3:17">
      <c r="C27" s="29" t="s">
        <v>175</v>
      </c>
      <c r="D27" s="29">
        <v>400</v>
      </c>
      <c r="E27" s="29" t="s">
        <v>173</v>
      </c>
    </row>
    <row r="28" spans="3:17">
      <c r="C28" s="29" t="s">
        <v>176</v>
      </c>
      <c r="D28" s="29">
        <v>850</v>
      </c>
      <c r="E28" s="29" t="s">
        <v>173</v>
      </c>
    </row>
    <row r="29" spans="3:17">
      <c r="C29" s="29" t="s">
        <v>177</v>
      </c>
      <c r="D29" s="34">
        <v>1000</v>
      </c>
      <c r="E29" s="29" t="s">
        <v>173</v>
      </c>
    </row>
    <row r="30" spans="3:17">
      <c r="C30" s="29" t="s">
        <v>178</v>
      </c>
      <c r="D30" s="34">
        <v>2000</v>
      </c>
      <c r="E30" s="29" t="s">
        <v>173</v>
      </c>
    </row>
    <row r="31" spans="3:17">
      <c r="C31" s="29" t="s">
        <v>179</v>
      </c>
      <c r="D31" s="34">
        <v>2500</v>
      </c>
      <c r="E31" s="29" t="s">
        <v>173</v>
      </c>
    </row>
  </sheetData>
  <mergeCells count="9">
    <mergeCell ref="C23:E23"/>
    <mergeCell ref="C24:E24"/>
    <mergeCell ref="C5:Q5"/>
    <mergeCell ref="D7:F7"/>
    <mergeCell ref="G7:I7"/>
    <mergeCell ref="J7:K7"/>
    <mergeCell ref="L7:M7"/>
    <mergeCell ref="N7:O7"/>
    <mergeCell ref="P7:Q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B1:AO132"/>
  <sheetViews>
    <sheetView topLeftCell="A87" workbookViewId="0" xr3:uid="{44B22561-5205-5C8A-B808-2C70100D228F}">
      <selection activeCell="AM98" sqref="AM98"/>
    </sheetView>
  </sheetViews>
  <sheetFormatPr defaultColWidth="11" defaultRowHeight="15.95"/>
  <cols>
    <col min="2" max="2" width="16.625" customWidth="1"/>
    <col min="4" max="4" width="13.875" customWidth="1"/>
    <col min="5" max="5" width="10.625" customWidth="1"/>
    <col min="6" max="6" width="18.375" customWidth="1"/>
    <col min="7" max="7" width="9.625" customWidth="1"/>
    <col min="8" max="8" width="17.625" bestFit="1" customWidth="1"/>
    <col min="9" max="9" width="14.5" bestFit="1" customWidth="1"/>
    <col min="10" max="10" width="18.5" bestFit="1" customWidth="1"/>
    <col min="11" max="11" width="15.375" bestFit="1" customWidth="1"/>
    <col min="19" max="19" width="12.625" customWidth="1"/>
    <col min="20" max="20" width="18.5" bestFit="1" customWidth="1"/>
    <col min="21" max="21" width="15.375" bestFit="1" customWidth="1"/>
    <col min="30" max="30" width="19.125" bestFit="1" customWidth="1"/>
    <col min="31" max="31" width="15.375" bestFit="1" customWidth="1"/>
  </cols>
  <sheetData>
    <row r="1" spans="2:33">
      <c r="H1" t="s">
        <v>180</v>
      </c>
    </row>
    <row r="3" spans="2:33">
      <c r="B3" t="s">
        <v>181</v>
      </c>
    </row>
    <row r="4" spans="2:33">
      <c r="B4" t="s">
        <v>182</v>
      </c>
      <c r="C4" s="98" t="s">
        <v>183</v>
      </c>
      <c r="D4" s="98"/>
      <c r="E4" s="98"/>
      <c r="F4" s="98"/>
      <c r="G4" s="98"/>
      <c r="H4" s="98"/>
      <c r="I4" s="98"/>
      <c r="K4" s="98" t="s">
        <v>184</v>
      </c>
      <c r="L4" s="98"/>
      <c r="M4" s="98"/>
      <c r="N4" s="98"/>
      <c r="O4" s="98"/>
      <c r="P4" s="98"/>
      <c r="Q4" s="98"/>
      <c r="S4" s="98" t="s">
        <v>185</v>
      </c>
      <c r="T4" s="98"/>
      <c r="U4" s="98"/>
      <c r="V4" s="98"/>
      <c r="W4" s="98"/>
      <c r="X4" s="98"/>
      <c r="Y4" s="98"/>
      <c r="AA4" s="98" t="s">
        <v>186</v>
      </c>
      <c r="AB4" s="98"/>
      <c r="AC4" s="98"/>
      <c r="AD4" s="98"/>
      <c r="AE4" s="98"/>
      <c r="AF4" s="98"/>
      <c r="AG4" s="98"/>
    </row>
    <row r="5" spans="2:33">
      <c r="D5" s="32" t="s">
        <v>187</v>
      </c>
      <c r="E5" s="32"/>
      <c r="F5" s="32" t="s">
        <v>188</v>
      </c>
      <c r="G5" s="32"/>
    </row>
    <row r="6" spans="2:33">
      <c r="D6" s="98" t="s">
        <v>136</v>
      </c>
      <c r="E6" s="98"/>
      <c r="F6" s="98" t="s">
        <v>139</v>
      </c>
      <c r="G6" s="98"/>
      <c r="H6" t="s">
        <v>143</v>
      </c>
      <c r="I6" t="s">
        <v>145</v>
      </c>
      <c r="L6" t="s">
        <v>136</v>
      </c>
      <c r="N6" t="s">
        <v>139</v>
      </c>
      <c r="P6" t="s">
        <v>143</v>
      </c>
      <c r="Q6" t="s">
        <v>145</v>
      </c>
      <c r="T6" t="s">
        <v>136</v>
      </c>
      <c r="V6" t="s">
        <v>139</v>
      </c>
      <c r="X6" t="s">
        <v>143</v>
      </c>
      <c r="Y6" t="s">
        <v>145</v>
      </c>
      <c r="AB6" t="s">
        <v>136</v>
      </c>
      <c r="AD6" t="s">
        <v>139</v>
      </c>
      <c r="AF6" t="s">
        <v>143</v>
      </c>
      <c r="AG6" t="s">
        <v>145</v>
      </c>
    </row>
    <row r="7" spans="2:33">
      <c r="C7" t="s">
        <v>121</v>
      </c>
      <c r="D7" s="31">
        <v>0.79300000000000004</v>
      </c>
      <c r="E7" s="31" t="s">
        <v>187</v>
      </c>
      <c r="F7" s="31">
        <v>0.95599999999999996</v>
      </c>
      <c r="G7" s="31" t="s">
        <v>187</v>
      </c>
      <c r="H7" s="31">
        <v>2.802</v>
      </c>
      <c r="I7" t="s">
        <v>157</v>
      </c>
      <c r="K7" t="s">
        <v>121</v>
      </c>
      <c r="L7" s="31">
        <v>0.79300000000000004</v>
      </c>
      <c r="M7" s="31" t="s">
        <v>187</v>
      </c>
      <c r="N7" s="31">
        <v>0.95599999999999996</v>
      </c>
      <c r="O7" s="31" t="s">
        <v>187</v>
      </c>
      <c r="P7" s="31">
        <v>2.802</v>
      </c>
      <c r="Q7" t="s">
        <v>157</v>
      </c>
      <c r="S7" t="s">
        <v>121</v>
      </c>
      <c r="T7" s="31">
        <v>0.79300000000000004</v>
      </c>
      <c r="U7" s="31" t="s">
        <v>187</v>
      </c>
      <c r="V7" s="31">
        <v>0.95599999999999996</v>
      </c>
      <c r="W7" s="31" t="s">
        <v>187</v>
      </c>
      <c r="X7" s="31">
        <v>2.802</v>
      </c>
      <c r="Y7" t="s">
        <v>157</v>
      </c>
      <c r="AA7" t="s">
        <v>121</v>
      </c>
      <c r="AB7" s="31">
        <v>0.79300000000000004</v>
      </c>
      <c r="AC7" s="31" t="s">
        <v>187</v>
      </c>
      <c r="AD7" s="31">
        <v>0.95599999999999996</v>
      </c>
      <c r="AE7" s="31" t="s">
        <v>187</v>
      </c>
      <c r="AF7" s="31">
        <v>2.802</v>
      </c>
      <c r="AG7" t="s">
        <v>157</v>
      </c>
    </row>
    <row r="8" spans="2:33">
      <c r="C8" t="s">
        <v>125</v>
      </c>
      <c r="D8" s="31">
        <v>0.69699999999999995</v>
      </c>
      <c r="E8" s="31" t="s">
        <v>189</v>
      </c>
      <c r="F8" s="31">
        <v>0.82199999999999995</v>
      </c>
      <c r="G8" s="31" t="s">
        <v>190</v>
      </c>
      <c r="H8" s="31">
        <v>2.802</v>
      </c>
      <c r="I8" t="s">
        <v>158</v>
      </c>
      <c r="K8" t="s">
        <v>125</v>
      </c>
      <c r="L8" s="31">
        <v>0.79300000000000004</v>
      </c>
      <c r="M8" s="31" t="s">
        <v>187</v>
      </c>
      <c r="N8" s="31">
        <v>0.95599999999999996</v>
      </c>
      <c r="O8" s="31" t="s">
        <v>187</v>
      </c>
      <c r="P8" s="31">
        <v>2.802</v>
      </c>
      <c r="Q8" t="s">
        <v>157</v>
      </c>
      <c r="S8" t="s">
        <v>125</v>
      </c>
      <c r="T8" s="31">
        <v>0.79300000000000004</v>
      </c>
      <c r="U8" s="31" t="s">
        <v>187</v>
      </c>
      <c r="V8" s="31">
        <v>0.95599999999999996</v>
      </c>
      <c r="W8" s="31" t="s">
        <v>187</v>
      </c>
      <c r="X8" s="31">
        <v>2.802</v>
      </c>
      <c r="Y8" t="s">
        <v>157</v>
      </c>
      <c r="AA8" t="s">
        <v>125</v>
      </c>
      <c r="AB8" s="31">
        <v>0.79300000000000004</v>
      </c>
      <c r="AC8" s="31" t="s">
        <v>187</v>
      </c>
      <c r="AD8" s="31">
        <v>0.95599999999999996</v>
      </c>
      <c r="AE8" s="31" t="s">
        <v>187</v>
      </c>
      <c r="AF8" s="31">
        <v>2.802</v>
      </c>
      <c r="AG8" t="s">
        <v>157</v>
      </c>
    </row>
    <row r="9" spans="2:33">
      <c r="C9" t="s">
        <v>128</v>
      </c>
      <c r="D9" s="31">
        <v>0.69699999999999995</v>
      </c>
      <c r="E9" s="31" t="s">
        <v>189</v>
      </c>
      <c r="F9" s="31">
        <v>0.82199999999999995</v>
      </c>
      <c r="G9" s="31" t="s">
        <v>190</v>
      </c>
      <c r="H9" s="31">
        <v>2.802</v>
      </c>
      <c r="I9" t="s">
        <v>158</v>
      </c>
      <c r="K9" t="s">
        <v>128</v>
      </c>
      <c r="L9" s="31">
        <v>0.69699999999999995</v>
      </c>
      <c r="M9" s="31" t="s">
        <v>189</v>
      </c>
      <c r="N9" s="31">
        <v>0.82199999999999995</v>
      </c>
      <c r="O9" s="31" t="s">
        <v>190</v>
      </c>
      <c r="P9" s="31">
        <v>2.802</v>
      </c>
      <c r="Q9" t="s">
        <v>158</v>
      </c>
      <c r="S9" t="s">
        <v>128</v>
      </c>
      <c r="T9" s="31">
        <v>0.79300000000000004</v>
      </c>
      <c r="U9" s="31" t="s">
        <v>187</v>
      </c>
      <c r="V9" s="31">
        <v>0.95599999999999996</v>
      </c>
      <c r="W9" s="31" t="s">
        <v>187</v>
      </c>
      <c r="X9" s="31">
        <v>2.802</v>
      </c>
      <c r="Y9" t="s">
        <v>157</v>
      </c>
      <c r="AA9" t="s">
        <v>128</v>
      </c>
      <c r="AB9" s="31">
        <v>0.79300000000000004</v>
      </c>
      <c r="AC9" s="31" t="s">
        <v>187</v>
      </c>
      <c r="AD9" s="31">
        <v>0.95599999999999996</v>
      </c>
      <c r="AE9" s="31" t="s">
        <v>187</v>
      </c>
      <c r="AF9" s="31">
        <v>2.802</v>
      </c>
      <c r="AG9" t="s">
        <v>157</v>
      </c>
    </row>
    <row r="10" spans="2:33">
      <c r="C10" t="s">
        <v>127</v>
      </c>
      <c r="D10" s="31">
        <v>0.69699999999999995</v>
      </c>
      <c r="E10" s="31" t="s">
        <v>189</v>
      </c>
      <c r="F10" s="31">
        <v>0.82199999999999995</v>
      </c>
      <c r="G10" s="31" t="s">
        <v>190</v>
      </c>
      <c r="H10" s="31">
        <v>2.802</v>
      </c>
      <c r="I10" t="s">
        <v>158</v>
      </c>
      <c r="K10" t="s">
        <v>127</v>
      </c>
      <c r="L10" s="31">
        <v>0.69699999999999995</v>
      </c>
      <c r="M10" s="31" t="s">
        <v>189</v>
      </c>
      <c r="N10" s="31">
        <v>0.82199999999999995</v>
      </c>
      <c r="O10" s="31" t="s">
        <v>190</v>
      </c>
      <c r="P10" s="31">
        <v>2.802</v>
      </c>
      <c r="Q10" t="s">
        <v>158</v>
      </c>
      <c r="S10" t="s">
        <v>127</v>
      </c>
      <c r="T10" s="31">
        <v>0.69699999999999995</v>
      </c>
      <c r="U10" s="31" t="s">
        <v>189</v>
      </c>
      <c r="V10" s="31">
        <v>0.82199999999999995</v>
      </c>
      <c r="W10" s="31" t="s">
        <v>190</v>
      </c>
      <c r="X10" s="31">
        <v>2.802</v>
      </c>
      <c r="Y10" t="s">
        <v>158</v>
      </c>
      <c r="AA10" t="s">
        <v>127</v>
      </c>
      <c r="AB10" s="31">
        <v>0.79300000000000004</v>
      </c>
      <c r="AC10" s="31" t="s">
        <v>187</v>
      </c>
      <c r="AD10" s="31">
        <v>0.95599999999999996</v>
      </c>
      <c r="AE10" s="31" t="s">
        <v>187</v>
      </c>
      <c r="AF10" s="31">
        <v>2.802</v>
      </c>
      <c r="AG10" t="s">
        <v>157</v>
      </c>
    </row>
    <row r="11" spans="2:33">
      <c r="C11" t="s">
        <v>133</v>
      </c>
      <c r="D11" s="31">
        <v>0.69699999999999995</v>
      </c>
      <c r="E11" s="31" t="s">
        <v>189</v>
      </c>
      <c r="F11" s="31">
        <v>0.82199999999999995</v>
      </c>
      <c r="G11" s="31" t="s">
        <v>190</v>
      </c>
      <c r="H11" s="31">
        <v>2.802</v>
      </c>
      <c r="I11" t="s">
        <v>158</v>
      </c>
      <c r="K11" t="s">
        <v>133</v>
      </c>
      <c r="L11" s="31">
        <v>0.69699999999999995</v>
      </c>
      <c r="M11" s="31" t="s">
        <v>189</v>
      </c>
      <c r="N11" s="31">
        <v>0.82199999999999995</v>
      </c>
      <c r="O11" s="31" t="s">
        <v>190</v>
      </c>
      <c r="P11" s="31">
        <v>2.802</v>
      </c>
      <c r="Q11" t="s">
        <v>158</v>
      </c>
      <c r="S11" t="s">
        <v>133</v>
      </c>
      <c r="T11" s="31">
        <v>0.69699999999999995</v>
      </c>
      <c r="U11" s="31" t="s">
        <v>189</v>
      </c>
      <c r="V11" s="31">
        <v>0.82199999999999995</v>
      </c>
      <c r="W11" s="31" t="s">
        <v>190</v>
      </c>
      <c r="X11" s="31">
        <v>2.802</v>
      </c>
      <c r="Y11" t="s">
        <v>158</v>
      </c>
      <c r="AA11" t="s">
        <v>133</v>
      </c>
      <c r="AB11" s="31">
        <v>0.69699999999999995</v>
      </c>
      <c r="AC11" s="31" t="s">
        <v>189</v>
      </c>
      <c r="AD11" s="31">
        <v>0.82199999999999995</v>
      </c>
      <c r="AE11" s="31" t="s">
        <v>190</v>
      </c>
      <c r="AF11" s="31">
        <v>2.802</v>
      </c>
      <c r="AG11" t="s">
        <v>158</v>
      </c>
    </row>
    <row r="12" spans="2:33">
      <c r="C12" t="s">
        <v>138</v>
      </c>
      <c r="D12" s="31">
        <v>0.69699999999999995</v>
      </c>
      <c r="E12" s="31" t="s">
        <v>189</v>
      </c>
      <c r="F12" s="31">
        <v>0.82199999999999995</v>
      </c>
      <c r="G12" s="31" t="s">
        <v>190</v>
      </c>
      <c r="H12" s="31">
        <v>2.802</v>
      </c>
      <c r="I12" t="s">
        <v>158</v>
      </c>
      <c r="K12" t="s">
        <v>138</v>
      </c>
      <c r="L12" s="31">
        <v>0.69699999999999995</v>
      </c>
      <c r="M12" s="31" t="s">
        <v>189</v>
      </c>
      <c r="N12" s="31">
        <v>0.82199999999999995</v>
      </c>
      <c r="O12" s="31" t="s">
        <v>190</v>
      </c>
      <c r="P12" s="31">
        <v>2.802</v>
      </c>
      <c r="Q12" t="s">
        <v>158</v>
      </c>
      <c r="S12" t="s">
        <v>138</v>
      </c>
      <c r="T12" s="31">
        <v>0.69699999999999995</v>
      </c>
      <c r="U12" s="31" t="s">
        <v>189</v>
      </c>
      <c r="V12" s="31">
        <v>0.82199999999999995</v>
      </c>
      <c r="W12" s="31" t="s">
        <v>190</v>
      </c>
      <c r="X12" s="31">
        <v>2.802</v>
      </c>
      <c r="Y12" t="s">
        <v>158</v>
      </c>
      <c r="AA12" t="s">
        <v>138</v>
      </c>
      <c r="AB12" s="31">
        <v>0.69699999999999995</v>
      </c>
      <c r="AC12" s="31" t="s">
        <v>189</v>
      </c>
      <c r="AD12" s="31">
        <v>0.82199999999999995</v>
      </c>
      <c r="AE12" s="31" t="s">
        <v>190</v>
      </c>
      <c r="AF12" s="31">
        <v>2.802</v>
      </c>
      <c r="AG12" t="s">
        <v>158</v>
      </c>
    </row>
    <row r="13" spans="2:33">
      <c r="C13" t="s">
        <v>140</v>
      </c>
      <c r="D13" s="31">
        <v>0.69699999999999995</v>
      </c>
      <c r="E13" s="31" t="s">
        <v>189</v>
      </c>
      <c r="F13" s="31">
        <v>0.82199999999999995</v>
      </c>
      <c r="G13" s="31" t="s">
        <v>190</v>
      </c>
      <c r="H13" s="31">
        <v>2.802</v>
      </c>
      <c r="I13" t="s">
        <v>158</v>
      </c>
      <c r="K13" t="s">
        <v>140</v>
      </c>
      <c r="L13" s="31">
        <v>0.69699999999999995</v>
      </c>
      <c r="M13" s="31" t="s">
        <v>189</v>
      </c>
      <c r="N13" s="31">
        <v>0.82199999999999995</v>
      </c>
      <c r="O13" s="31" t="s">
        <v>190</v>
      </c>
      <c r="P13" s="31">
        <v>2.802</v>
      </c>
      <c r="Q13" t="s">
        <v>158</v>
      </c>
      <c r="S13" t="s">
        <v>140</v>
      </c>
      <c r="T13" s="31">
        <v>0.69699999999999995</v>
      </c>
      <c r="U13" s="31" t="s">
        <v>189</v>
      </c>
      <c r="V13" s="31">
        <v>0.82199999999999995</v>
      </c>
      <c r="W13" s="31" t="s">
        <v>190</v>
      </c>
      <c r="X13" s="31">
        <v>2.802</v>
      </c>
      <c r="Y13" t="s">
        <v>158</v>
      </c>
      <c r="AA13" t="s">
        <v>140</v>
      </c>
      <c r="AB13" s="31">
        <v>0.69699999999999995</v>
      </c>
      <c r="AC13" s="31" t="s">
        <v>189</v>
      </c>
      <c r="AD13" s="31">
        <v>0.82199999999999995</v>
      </c>
      <c r="AE13" s="31" t="s">
        <v>190</v>
      </c>
      <c r="AF13" s="31">
        <v>2.802</v>
      </c>
      <c r="AG13" t="s">
        <v>158</v>
      </c>
    </row>
    <row r="14" spans="2:33">
      <c r="C14" t="s">
        <v>142</v>
      </c>
      <c r="D14" s="31">
        <v>0.79300000000000004</v>
      </c>
      <c r="E14" s="31" t="s">
        <v>187</v>
      </c>
      <c r="F14" s="31">
        <v>0.95599999999999996</v>
      </c>
      <c r="G14" s="31" t="s">
        <v>187</v>
      </c>
      <c r="H14" s="31">
        <v>2.802</v>
      </c>
      <c r="I14" t="s">
        <v>157</v>
      </c>
      <c r="K14" t="s">
        <v>142</v>
      </c>
      <c r="L14" s="31">
        <v>0.69699999999999995</v>
      </c>
      <c r="M14" s="31" t="s">
        <v>189</v>
      </c>
      <c r="N14" s="31">
        <v>0.82199999999999995</v>
      </c>
      <c r="O14" s="31" t="s">
        <v>190</v>
      </c>
      <c r="P14" s="31">
        <v>2.802</v>
      </c>
      <c r="Q14" t="s">
        <v>158</v>
      </c>
      <c r="S14" t="s">
        <v>142</v>
      </c>
      <c r="T14" s="31">
        <v>0.69699999999999995</v>
      </c>
      <c r="U14" s="31" t="s">
        <v>189</v>
      </c>
      <c r="V14" s="31">
        <v>0.82199999999999995</v>
      </c>
      <c r="W14" s="31" t="s">
        <v>190</v>
      </c>
      <c r="X14" s="31">
        <v>2.802</v>
      </c>
      <c r="Y14" t="s">
        <v>158</v>
      </c>
      <c r="AA14" t="s">
        <v>142</v>
      </c>
      <c r="AB14" s="31">
        <v>0.69699999999999995</v>
      </c>
      <c r="AC14" s="31" t="s">
        <v>189</v>
      </c>
      <c r="AD14" s="31">
        <v>0.82199999999999995</v>
      </c>
      <c r="AE14" s="31" t="s">
        <v>190</v>
      </c>
      <c r="AF14" s="31">
        <v>2.802</v>
      </c>
      <c r="AG14" t="s">
        <v>158</v>
      </c>
    </row>
    <row r="15" spans="2:33">
      <c r="C15" t="s">
        <v>144</v>
      </c>
      <c r="D15" s="31">
        <v>0.79300000000000004</v>
      </c>
      <c r="E15" s="31" t="s">
        <v>187</v>
      </c>
      <c r="F15" s="31">
        <v>0.95599999999999996</v>
      </c>
      <c r="G15" s="31" t="s">
        <v>187</v>
      </c>
      <c r="H15" s="31">
        <v>2.802</v>
      </c>
      <c r="I15" t="s">
        <v>157</v>
      </c>
      <c r="K15" t="s">
        <v>144</v>
      </c>
      <c r="L15" s="31">
        <v>0.79300000000000004</v>
      </c>
      <c r="M15" s="31" t="s">
        <v>187</v>
      </c>
      <c r="N15" s="31">
        <v>0.95599999999999996</v>
      </c>
      <c r="O15" s="31" t="s">
        <v>187</v>
      </c>
      <c r="P15" s="31">
        <v>2.802</v>
      </c>
      <c r="Q15" t="s">
        <v>157</v>
      </c>
      <c r="S15" t="s">
        <v>144</v>
      </c>
      <c r="T15" s="31">
        <v>0.69699999999999995</v>
      </c>
      <c r="U15" s="31" t="s">
        <v>189</v>
      </c>
      <c r="V15" s="31">
        <v>0.82199999999999995</v>
      </c>
      <c r="W15" s="31" t="s">
        <v>190</v>
      </c>
      <c r="X15" s="31">
        <v>2.802</v>
      </c>
      <c r="Y15" t="s">
        <v>158</v>
      </c>
      <c r="AA15" t="s">
        <v>144</v>
      </c>
      <c r="AB15" s="31">
        <v>0.69699999999999995</v>
      </c>
      <c r="AC15" s="31" t="s">
        <v>189</v>
      </c>
      <c r="AD15" s="31">
        <v>0.82199999999999995</v>
      </c>
      <c r="AE15" s="31" t="s">
        <v>190</v>
      </c>
      <c r="AF15" s="31">
        <v>2.802</v>
      </c>
      <c r="AG15" t="s">
        <v>158</v>
      </c>
    </row>
    <row r="16" spans="2:33">
      <c r="C16" t="s">
        <v>15</v>
      </c>
      <c r="D16" s="31">
        <v>0.79300000000000004</v>
      </c>
      <c r="E16" s="31" t="s">
        <v>187</v>
      </c>
      <c r="F16" s="31">
        <v>0.95599999999999996</v>
      </c>
      <c r="G16" s="31" t="s">
        <v>187</v>
      </c>
      <c r="H16" s="31">
        <v>2.802</v>
      </c>
      <c r="I16" t="s">
        <v>157</v>
      </c>
      <c r="K16" t="s">
        <v>15</v>
      </c>
      <c r="L16" s="31">
        <v>0.79300000000000004</v>
      </c>
      <c r="M16" s="31" t="s">
        <v>187</v>
      </c>
      <c r="N16" s="31">
        <v>0.95599999999999996</v>
      </c>
      <c r="O16" s="31" t="s">
        <v>187</v>
      </c>
      <c r="P16" s="31">
        <v>2.802</v>
      </c>
      <c r="Q16" t="s">
        <v>157</v>
      </c>
      <c r="S16" t="s">
        <v>15</v>
      </c>
      <c r="T16" s="31">
        <v>0.79300000000000004</v>
      </c>
      <c r="U16" s="31" t="s">
        <v>187</v>
      </c>
      <c r="V16" s="31">
        <v>0.95599999999999996</v>
      </c>
      <c r="W16" s="31" t="s">
        <v>187</v>
      </c>
      <c r="X16" s="31">
        <v>2.802</v>
      </c>
      <c r="Y16" t="s">
        <v>157</v>
      </c>
      <c r="AA16" t="s">
        <v>15</v>
      </c>
      <c r="AB16" s="31">
        <v>0.69699999999999995</v>
      </c>
      <c r="AC16" s="31" t="s">
        <v>189</v>
      </c>
      <c r="AD16" s="31">
        <v>0.82199999999999995</v>
      </c>
      <c r="AE16" s="31" t="s">
        <v>190</v>
      </c>
      <c r="AF16" s="31">
        <v>2.802</v>
      </c>
      <c r="AG16" t="s">
        <v>158</v>
      </c>
    </row>
    <row r="17" spans="2:33">
      <c r="C17" t="s">
        <v>146</v>
      </c>
      <c r="D17" s="31">
        <v>0.79300000000000004</v>
      </c>
      <c r="E17" s="31" t="s">
        <v>187</v>
      </c>
      <c r="F17" s="31">
        <v>0.95599999999999996</v>
      </c>
      <c r="G17" s="31" t="s">
        <v>187</v>
      </c>
      <c r="H17" s="31">
        <v>2.802</v>
      </c>
      <c r="I17" t="s">
        <v>157</v>
      </c>
      <c r="K17" t="s">
        <v>146</v>
      </c>
      <c r="L17" s="31">
        <v>0.79300000000000004</v>
      </c>
      <c r="M17" s="31" t="s">
        <v>187</v>
      </c>
      <c r="N17" s="31">
        <v>0.95599999999999996</v>
      </c>
      <c r="O17" s="31" t="s">
        <v>187</v>
      </c>
      <c r="P17" s="31">
        <v>2.802</v>
      </c>
      <c r="Q17" t="s">
        <v>157</v>
      </c>
      <c r="S17" t="s">
        <v>146</v>
      </c>
      <c r="T17" s="31">
        <v>0.79300000000000004</v>
      </c>
      <c r="U17" s="31" t="s">
        <v>187</v>
      </c>
      <c r="V17" s="31">
        <v>0.95599999999999996</v>
      </c>
      <c r="W17" s="31" t="s">
        <v>187</v>
      </c>
      <c r="X17" s="31">
        <v>2.802</v>
      </c>
      <c r="Y17" t="s">
        <v>157</v>
      </c>
      <c r="AA17" t="s">
        <v>146</v>
      </c>
      <c r="AB17" s="31">
        <v>0.79300000000000004</v>
      </c>
      <c r="AC17" s="31" t="s">
        <v>187</v>
      </c>
      <c r="AD17" s="31">
        <v>0.95599999999999996</v>
      </c>
      <c r="AE17" s="31" t="s">
        <v>187</v>
      </c>
      <c r="AF17" s="31">
        <v>2.802</v>
      </c>
      <c r="AG17" t="s">
        <v>157</v>
      </c>
    </row>
    <row r="18" spans="2:33">
      <c r="C18" t="s">
        <v>147</v>
      </c>
      <c r="D18" s="31">
        <v>0.79300000000000004</v>
      </c>
      <c r="E18" s="31" t="s">
        <v>187</v>
      </c>
      <c r="F18" s="31">
        <v>0.95599999999999996</v>
      </c>
      <c r="G18" s="31" t="s">
        <v>187</v>
      </c>
      <c r="H18" s="31">
        <v>2.802</v>
      </c>
      <c r="I18" t="s">
        <v>157</v>
      </c>
      <c r="K18" t="s">
        <v>147</v>
      </c>
      <c r="L18" s="31">
        <v>0.79300000000000004</v>
      </c>
      <c r="M18" s="31" t="s">
        <v>187</v>
      </c>
      <c r="N18" s="31">
        <v>0.95599999999999996</v>
      </c>
      <c r="O18" s="31" t="s">
        <v>187</v>
      </c>
      <c r="P18" s="31">
        <v>2.802</v>
      </c>
      <c r="Q18" t="s">
        <v>157</v>
      </c>
      <c r="S18" t="s">
        <v>147</v>
      </c>
      <c r="T18" s="31">
        <v>0.79300000000000004</v>
      </c>
      <c r="U18" s="31" t="s">
        <v>187</v>
      </c>
      <c r="V18" s="31">
        <v>0.95599999999999996</v>
      </c>
      <c r="W18" s="31" t="s">
        <v>187</v>
      </c>
      <c r="X18" s="31">
        <v>2.802</v>
      </c>
      <c r="Y18" t="s">
        <v>157</v>
      </c>
      <c r="AA18" t="s">
        <v>147</v>
      </c>
      <c r="AB18" s="31">
        <v>0.79300000000000004</v>
      </c>
      <c r="AC18" s="31" t="s">
        <v>187</v>
      </c>
      <c r="AD18" s="31">
        <v>0.95599999999999996</v>
      </c>
      <c r="AE18" s="31" t="s">
        <v>187</v>
      </c>
      <c r="AF18" s="31">
        <v>2.802</v>
      </c>
      <c r="AG18" t="s">
        <v>157</v>
      </c>
    </row>
    <row r="22" spans="2:33">
      <c r="B22" t="s">
        <v>191</v>
      </c>
    </row>
    <row r="24" spans="2:33">
      <c r="B24" t="s">
        <v>182</v>
      </c>
      <c r="C24" s="98" t="s">
        <v>183</v>
      </c>
      <c r="D24" s="98"/>
      <c r="E24" s="98"/>
      <c r="F24" s="98"/>
      <c r="G24" s="98"/>
      <c r="H24" s="98"/>
      <c r="I24" s="98"/>
      <c r="K24" s="98" t="s">
        <v>184</v>
      </c>
      <c r="L24" s="98"/>
      <c r="M24" s="98"/>
      <c r="N24" s="98"/>
      <c r="O24" s="98"/>
      <c r="P24" s="98"/>
      <c r="Q24" s="98"/>
      <c r="S24" s="98" t="s">
        <v>185</v>
      </c>
      <c r="T24" s="98"/>
      <c r="U24" s="98"/>
      <c r="V24" s="98"/>
      <c r="W24" s="98"/>
      <c r="X24" s="98"/>
      <c r="Y24" s="98"/>
      <c r="AA24" s="98" t="s">
        <v>186</v>
      </c>
      <c r="AB24" s="98"/>
      <c r="AC24" s="98"/>
      <c r="AD24" s="98"/>
      <c r="AE24" s="98"/>
      <c r="AF24" s="98"/>
      <c r="AG24" s="98"/>
    </row>
    <row r="25" spans="2:33">
      <c r="D25" s="32" t="s">
        <v>192</v>
      </c>
      <c r="E25" s="32"/>
      <c r="F25" s="32" t="s">
        <v>188</v>
      </c>
      <c r="G25" s="32"/>
    </row>
    <row r="26" spans="2:33">
      <c r="D26" t="s">
        <v>136</v>
      </c>
      <c r="F26" t="s">
        <v>139</v>
      </c>
      <c r="H26" t="s">
        <v>143</v>
      </c>
      <c r="I26" t="s">
        <v>145</v>
      </c>
      <c r="L26" t="s">
        <v>136</v>
      </c>
      <c r="N26" t="s">
        <v>139</v>
      </c>
      <c r="P26" t="s">
        <v>143</v>
      </c>
      <c r="Q26" t="s">
        <v>145</v>
      </c>
      <c r="T26" t="s">
        <v>136</v>
      </c>
      <c r="V26" t="s">
        <v>139</v>
      </c>
      <c r="X26" t="s">
        <v>143</v>
      </c>
      <c r="Y26" t="s">
        <v>145</v>
      </c>
      <c r="AB26" t="s">
        <v>136</v>
      </c>
      <c r="AD26" t="s">
        <v>139</v>
      </c>
      <c r="AF26" t="s">
        <v>143</v>
      </c>
      <c r="AG26" t="s">
        <v>145</v>
      </c>
    </row>
    <row r="27" spans="2:33">
      <c r="C27" t="s">
        <v>121</v>
      </c>
      <c r="D27" s="31">
        <v>0.79300000000000004</v>
      </c>
      <c r="E27" s="31" t="s">
        <v>187</v>
      </c>
      <c r="F27" s="31">
        <v>0.95599999999999996</v>
      </c>
      <c r="G27" s="31" t="s">
        <v>189</v>
      </c>
      <c r="H27" s="31">
        <v>2.802</v>
      </c>
      <c r="I27" t="s">
        <v>157</v>
      </c>
      <c r="K27" t="s">
        <v>121</v>
      </c>
      <c r="L27" s="31">
        <v>0.79300000000000004</v>
      </c>
      <c r="M27" s="31" t="s">
        <v>187</v>
      </c>
      <c r="N27" s="31">
        <v>0.95599999999999996</v>
      </c>
      <c r="O27" s="31" t="s">
        <v>189</v>
      </c>
      <c r="P27" s="31">
        <v>2.802</v>
      </c>
      <c r="Q27" t="s">
        <v>157</v>
      </c>
      <c r="S27" t="s">
        <v>121</v>
      </c>
      <c r="T27" s="31">
        <v>0.79300000000000004</v>
      </c>
      <c r="U27" s="31" t="s">
        <v>187</v>
      </c>
      <c r="V27" s="31">
        <v>0.95599999999999996</v>
      </c>
      <c r="W27" s="31" t="s">
        <v>189</v>
      </c>
      <c r="X27" s="31">
        <v>2.802</v>
      </c>
      <c r="Y27" t="s">
        <v>157</v>
      </c>
      <c r="AA27" t="s">
        <v>121</v>
      </c>
      <c r="AB27" s="31">
        <v>0.79300000000000004</v>
      </c>
      <c r="AC27" s="31" t="s">
        <v>187</v>
      </c>
      <c r="AD27" s="31">
        <v>0.95599999999999996</v>
      </c>
      <c r="AE27" s="31" t="s">
        <v>189</v>
      </c>
      <c r="AF27" s="31">
        <v>2.802</v>
      </c>
      <c r="AG27" t="s">
        <v>157</v>
      </c>
    </row>
    <row r="28" spans="2:33">
      <c r="C28" t="s">
        <v>125</v>
      </c>
      <c r="D28" s="31">
        <v>0.69699999999999995</v>
      </c>
      <c r="E28" s="31" t="s">
        <v>192</v>
      </c>
      <c r="F28" s="31">
        <v>0.82199999999999995</v>
      </c>
      <c r="G28" s="31" t="s">
        <v>189</v>
      </c>
      <c r="H28" s="31">
        <v>2.802</v>
      </c>
      <c r="I28" t="s">
        <v>158</v>
      </c>
      <c r="K28" t="s">
        <v>125</v>
      </c>
      <c r="L28" s="31">
        <v>0.79300000000000004</v>
      </c>
      <c r="M28" s="31" t="s">
        <v>187</v>
      </c>
      <c r="N28" s="31">
        <v>0.95599999999999996</v>
      </c>
      <c r="O28" s="31" t="s">
        <v>189</v>
      </c>
      <c r="P28" s="31">
        <v>2.802</v>
      </c>
      <c r="Q28" t="s">
        <v>157</v>
      </c>
      <c r="S28" t="s">
        <v>125</v>
      </c>
      <c r="T28" s="31">
        <v>0.79300000000000004</v>
      </c>
      <c r="U28" s="31" t="s">
        <v>187</v>
      </c>
      <c r="V28" s="31">
        <v>0.95599999999999996</v>
      </c>
      <c r="W28" s="31" t="s">
        <v>189</v>
      </c>
      <c r="X28" s="31">
        <v>2.802</v>
      </c>
      <c r="Y28" t="s">
        <v>157</v>
      </c>
      <c r="AA28" t="s">
        <v>125</v>
      </c>
      <c r="AB28" s="31">
        <v>0.79300000000000004</v>
      </c>
      <c r="AC28" s="31" t="s">
        <v>187</v>
      </c>
      <c r="AD28" s="31">
        <v>0.95599999999999996</v>
      </c>
      <c r="AE28" s="31" t="s">
        <v>189</v>
      </c>
      <c r="AF28" s="31">
        <v>2.802</v>
      </c>
      <c r="AG28" t="s">
        <v>157</v>
      </c>
    </row>
    <row r="29" spans="2:33">
      <c r="C29" t="s">
        <v>128</v>
      </c>
      <c r="D29" s="31">
        <v>0.69699999999999995</v>
      </c>
      <c r="E29" s="31" t="s">
        <v>192</v>
      </c>
      <c r="F29" s="31">
        <v>0.82199999999999995</v>
      </c>
      <c r="G29" s="31" t="s">
        <v>189</v>
      </c>
      <c r="H29" s="31">
        <v>2.802</v>
      </c>
      <c r="I29" t="s">
        <v>158</v>
      </c>
      <c r="K29" t="s">
        <v>128</v>
      </c>
      <c r="L29" s="31">
        <v>0.69699999999999995</v>
      </c>
      <c r="M29" s="31" t="s">
        <v>192</v>
      </c>
      <c r="N29" s="31">
        <v>0.82199999999999995</v>
      </c>
      <c r="O29" s="31" t="s">
        <v>189</v>
      </c>
      <c r="P29" s="31">
        <v>2.802</v>
      </c>
      <c r="Q29" t="s">
        <v>158</v>
      </c>
      <c r="S29" t="s">
        <v>128</v>
      </c>
      <c r="T29" s="31">
        <v>0.79300000000000004</v>
      </c>
      <c r="U29" s="31" t="s">
        <v>187</v>
      </c>
      <c r="V29" s="31">
        <v>0.95599999999999996</v>
      </c>
      <c r="W29" s="31" t="s">
        <v>189</v>
      </c>
      <c r="X29" s="31">
        <v>2.802</v>
      </c>
      <c r="Y29" t="s">
        <v>157</v>
      </c>
      <c r="AA29" t="s">
        <v>128</v>
      </c>
      <c r="AB29" s="31">
        <v>0.79300000000000004</v>
      </c>
      <c r="AC29" s="31" t="s">
        <v>187</v>
      </c>
      <c r="AD29" s="31">
        <v>0.95599999999999996</v>
      </c>
      <c r="AE29" s="31" t="s">
        <v>189</v>
      </c>
      <c r="AF29" s="31">
        <v>2.802</v>
      </c>
      <c r="AG29" t="s">
        <v>157</v>
      </c>
    </row>
    <row r="30" spans="2:33">
      <c r="C30" t="s">
        <v>127</v>
      </c>
      <c r="D30" s="31">
        <v>0.69699999999999995</v>
      </c>
      <c r="E30" s="31" t="s">
        <v>192</v>
      </c>
      <c r="F30" s="31">
        <v>0.82199999999999995</v>
      </c>
      <c r="G30" s="31" t="s">
        <v>189</v>
      </c>
      <c r="H30" s="31">
        <v>2.802</v>
      </c>
      <c r="I30" t="s">
        <v>158</v>
      </c>
      <c r="K30" t="s">
        <v>127</v>
      </c>
      <c r="L30" s="31">
        <v>0.69699999999999995</v>
      </c>
      <c r="M30" s="31" t="s">
        <v>192</v>
      </c>
      <c r="N30" s="31">
        <v>0.82199999999999995</v>
      </c>
      <c r="O30" s="31" t="s">
        <v>189</v>
      </c>
      <c r="P30" s="31">
        <v>2.802</v>
      </c>
      <c r="Q30" t="s">
        <v>158</v>
      </c>
      <c r="S30" t="s">
        <v>127</v>
      </c>
      <c r="T30" s="31">
        <v>0.69699999999999995</v>
      </c>
      <c r="U30" s="31" t="s">
        <v>192</v>
      </c>
      <c r="V30" s="31">
        <v>0.82199999999999995</v>
      </c>
      <c r="W30" s="31" t="s">
        <v>189</v>
      </c>
      <c r="X30" s="31">
        <v>2.802</v>
      </c>
      <c r="Y30" t="s">
        <v>158</v>
      </c>
      <c r="AA30" t="s">
        <v>127</v>
      </c>
      <c r="AB30" s="31">
        <v>0.79300000000000004</v>
      </c>
      <c r="AC30" s="31" t="s">
        <v>187</v>
      </c>
      <c r="AD30" s="31">
        <v>0.95599999999999996</v>
      </c>
      <c r="AE30" s="31" t="s">
        <v>189</v>
      </c>
      <c r="AF30" s="31">
        <v>2.802</v>
      </c>
      <c r="AG30" t="s">
        <v>157</v>
      </c>
    </row>
    <row r="31" spans="2:33">
      <c r="C31" t="s">
        <v>133</v>
      </c>
      <c r="D31" s="31">
        <v>0.69699999999999995</v>
      </c>
      <c r="E31" s="31" t="s">
        <v>192</v>
      </c>
      <c r="F31" s="31">
        <v>0.82199999999999995</v>
      </c>
      <c r="G31" s="31" t="s">
        <v>189</v>
      </c>
      <c r="H31" s="31">
        <v>2.802</v>
      </c>
      <c r="I31" t="s">
        <v>158</v>
      </c>
      <c r="K31" t="s">
        <v>133</v>
      </c>
      <c r="L31" s="31">
        <v>0.69699999999999995</v>
      </c>
      <c r="M31" s="31" t="s">
        <v>192</v>
      </c>
      <c r="N31" s="31">
        <v>0.82199999999999995</v>
      </c>
      <c r="O31" s="31" t="s">
        <v>189</v>
      </c>
      <c r="P31" s="31">
        <v>2.802</v>
      </c>
      <c r="Q31" t="s">
        <v>158</v>
      </c>
      <c r="S31" t="s">
        <v>133</v>
      </c>
      <c r="T31" s="31">
        <v>0.69699999999999995</v>
      </c>
      <c r="U31" s="31" t="s">
        <v>192</v>
      </c>
      <c r="V31" s="31">
        <v>0.82199999999999995</v>
      </c>
      <c r="W31" s="31" t="s">
        <v>189</v>
      </c>
      <c r="X31" s="31">
        <v>2.802</v>
      </c>
      <c r="Y31" t="s">
        <v>158</v>
      </c>
      <c r="AA31" t="s">
        <v>133</v>
      </c>
      <c r="AB31" s="31">
        <v>0.69699999999999995</v>
      </c>
      <c r="AC31" s="31" t="s">
        <v>192</v>
      </c>
      <c r="AD31" s="31">
        <v>0.82199999999999995</v>
      </c>
      <c r="AE31" s="31" t="s">
        <v>189</v>
      </c>
      <c r="AF31" s="31">
        <v>2.802</v>
      </c>
      <c r="AG31" t="s">
        <v>158</v>
      </c>
    </row>
    <row r="32" spans="2:33">
      <c r="C32" t="s">
        <v>138</v>
      </c>
      <c r="D32" s="31">
        <v>0.69699999999999995</v>
      </c>
      <c r="E32" s="31" t="s">
        <v>192</v>
      </c>
      <c r="F32" s="31">
        <v>0.82199999999999995</v>
      </c>
      <c r="G32" s="31" t="s">
        <v>189</v>
      </c>
      <c r="H32" s="31">
        <v>2.802</v>
      </c>
      <c r="I32" t="s">
        <v>158</v>
      </c>
      <c r="K32" t="s">
        <v>138</v>
      </c>
      <c r="L32" s="31">
        <v>0.69699999999999995</v>
      </c>
      <c r="M32" s="31" t="s">
        <v>192</v>
      </c>
      <c r="N32" s="31">
        <v>0.82199999999999995</v>
      </c>
      <c r="O32" s="31" t="s">
        <v>189</v>
      </c>
      <c r="P32" s="31">
        <v>2.802</v>
      </c>
      <c r="Q32" t="s">
        <v>158</v>
      </c>
      <c r="S32" t="s">
        <v>138</v>
      </c>
      <c r="T32" s="31">
        <v>0.69699999999999995</v>
      </c>
      <c r="U32" s="31" t="s">
        <v>192</v>
      </c>
      <c r="V32" s="31">
        <v>0.82199999999999995</v>
      </c>
      <c r="W32" s="31" t="s">
        <v>189</v>
      </c>
      <c r="X32" s="31">
        <v>2.802</v>
      </c>
      <c r="Y32" t="s">
        <v>158</v>
      </c>
      <c r="AA32" t="s">
        <v>138</v>
      </c>
      <c r="AB32" s="31">
        <v>0.69699999999999995</v>
      </c>
      <c r="AC32" s="31" t="s">
        <v>192</v>
      </c>
      <c r="AD32" s="31">
        <v>0.82199999999999995</v>
      </c>
      <c r="AE32" s="31" t="s">
        <v>189</v>
      </c>
      <c r="AF32" s="31">
        <v>2.802</v>
      </c>
      <c r="AG32" t="s">
        <v>158</v>
      </c>
    </row>
    <row r="33" spans="2:41">
      <c r="C33" t="s">
        <v>140</v>
      </c>
      <c r="D33" s="31">
        <v>0.69699999999999995</v>
      </c>
      <c r="E33" s="31" t="s">
        <v>192</v>
      </c>
      <c r="F33" s="31">
        <v>0.82199999999999995</v>
      </c>
      <c r="G33" s="31" t="s">
        <v>189</v>
      </c>
      <c r="H33" s="31">
        <v>2.802</v>
      </c>
      <c r="I33" t="s">
        <v>158</v>
      </c>
      <c r="K33" t="s">
        <v>140</v>
      </c>
      <c r="L33" s="31">
        <v>0.69699999999999995</v>
      </c>
      <c r="M33" s="31" t="s">
        <v>192</v>
      </c>
      <c r="N33" s="31">
        <v>0.82199999999999995</v>
      </c>
      <c r="O33" s="31" t="s">
        <v>189</v>
      </c>
      <c r="P33" s="31">
        <v>2.802</v>
      </c>
      <c r="Q33" t="s">
        <v>158</v>
      </c>
      <c r="S33" t="s">
        <v>140</v>
      </c>
      <c r="T33" s="31">
        <v>0.69699999999999995</v>
      </c>
      <c r="U33" s="31" t="s">
        <v>192</v>
      </c>
      <c r="V33" s="31">
        <v>0.82199999999999995</v>
      </c>
      <c r="W33" s="31" t="s">
        <v>189</v>
      </c>
      <c r="X33" s="31">
        <v>2.802</v>
      </c>
      <c r="Y33" t="s">
        <v>158</v>
      </c>
      <c r="AA33" t="s">
        <v>140</v>
      </c>
      <c r="AB33" s="31">
        <v>0.69699999999999995</v>
      </c>
      <c r="AC33" s="31" t="s">
        <v>192</v>
      </c>
      <c r="AD33" s="31">
        <v>0.82199999999999995</v>
      </c>
      <c r="AE33" s="31" t="s">
        <v>189</v>
      </c>
      <c r="AF33" s="31">
        <v>2.802</v>
      </c>
      <c r="AG33" t="s">
        <v>158</v>
      </c>
    </row>
    <row r="34" spans="2:41">
      <c r="C34" t="s">
        <v>142</v>
      </c>
      <c r="D34" s="31">
        <v>0.79300000000000004</v>
      </c>
      <c r="E34" s="31" t="s">
        <v>187</v>
      </c>
      <c r="F34" s="31">
        <v>0.95599999999999996</v>
      </c>
      <c r="G34" s="31" t="s">
        <v>189</v>
      </c>
      <c r="H34" s="31">
        <v>2.802</v>
      </c>
      <c r="I34" t="s">
        <v>157</v>
      </c>
      <c r="K34" t="s">
        <v>142</v>
      </c>
      <c r="L34" s="31">
        <v>0.69699999999999995</v>
      </c>
      <c r="M34" s="31" t="s">
        <v>192</v>
      </c>
      <c r="N34" s="31">
        <v>0.82199999999999995</v>
      </c>
      <c r="O34" s="31" t="s">
        <v>189</v>
      </c>
      <c r="P34" s="31">
        <v>2.802</v>
      </c>
      <c r="Q34" t="s">
        <v>158</v>
      </c>
      <c r="S34" t="s">
        <v>142</v>
      </c>
      <c r="T34" s="31">
        <v>0.69699999999999995</v>
      </c>
      <c r="U34" s="31" t="s">
        <v>192</v>
      </c>
      <c r="V34" s="31">
        <v>0.82199999999999995</v>
      </c>
      <c r="W34" s="31" t="s">
        <v>189</v>
      </c>
      <c r="X34" s="31">
        <v>2.802</v>
      </c>
      <c r="Y34" t="s">
        <v>158</v>
      </c>
      <c r="AA34" t="s">
        <v>142</v>
      </c>
      <c r="AB34" s="31">
        <v>0.69699999999999995</v>
      </c>
      <c r="AC34" s="31" t="s">
        <v>192</v>
      </c>
      <c r="AD34" s="31">
        <v>0.82199999999999995</v>
      </c>
      <c r="AE34" s="31" t="s">
        <v>189</v>
      </c>
      <c r="AF34" s="31">
        <v>2.802</v>
      </c>
      <c r="AG34" t="s">
        <v>158</v>
      </c>
    </row>
    <row r="35" spans="2:41">
      <c r="C35" t="s">
        <v>144</v>
      </c>
      <c r="D35" s="31">
        <v>0.79300000000000004</v>
      </c>
      <c r="E35" s="31" t="s">
        <v>187</v>
      </c>
      <c r="F35" s="31">
        <v>0.95599999999999996</v>
      </c>
      <c r="G35" s="31" t="s">
        <v>189</v>
      </c>
      <c r="H35" s="31">
        <v>2.802</v>
      </c>
      <c r="I35" t="s">
        <v>157</v>
      </c>
      <c r="K35" t="s">
        <v>144</v>
      </c>
      <c r="L35" s="31">
        <v>0.79300000000000004</v>
      </c>
      <c r="M35" s="31" t="s">
        <v>187</v>
      </c>
      <c r="N35" s="31">
        <v>0.95599999999999996</v>
      </c>
      <c r="O35" s="31" t="s">
        <v>189</v>
      </c>
      <c r="P35" s="31">
        <v>2.802</v>
      </c>
      <c r="Q35" t="s">
        <v>157</v>
      </c>
      <c r="S35" t="s">
        <v>144</v>
      </c>
      <c r="T35" s="31">
        <v>0.69699999999999995</v>
      </c>
      <c r="U35" s="31" t="s">
        <v>192</v>
      </c>
      <c r="V35" s="31">
        <v>0.82199999999999995</v>
      </c>
      <c r="W35" s="31" t="s">
        <v>189</v>
      </c>
      <c r="X35" s="31">
        <v>2.802</v>
      </c>
      <c r="Y35" t="s">
        <v>158</v>
      </c>
      <c r="AA35" t="s">
        <v>144</v>
      </c>
      <c r="AB35" s="31">
        <v>0.69699999999999995</v>
      </c>
      <c r="AC35" s="31" t="s">
        <v>192</v>
      </c>
      <c r="AD35" s="31">
        <v>0.82199999999999995</v>
      </c>
      <c r="AE35" s="31" t="s">
        <v>189</v>
      </c>
      <c r="AF35" s="31">
        <v>2.802</v>
      </c>
      <c r="AG35" t="s">
        <v>158</v>
      </c>
    </row>
    <row r="36" spans="2:41">
      <c r="C36" t="s">
        <v>15</v>
      </c>
      <c r="D36" s="31">
        <v>0.79300000000000004</v>
      </c>
      <c r="E36" s="31" t="s">
        <v>187</v>
      </c>
      <c r="F36" s="31">
        <v>0.95599999999999996</v>
      </c>
      <c r="G36" s="31" t="s">
        <v>189</v>
      </c>
      <c r="H36" s="31">
        <v>2.802</v>
      </c>
      <c r="I36" t="s">
        <v>157</v>
      </c>
      <c r="K36" t="s">
        <v>15</v>
      </c>
      <c r="L36" s="31">
        <v>0.79300000000000004</v>
      </c>
      <c r="M36" s="31" t="s">
        <v>187</v>
      </c>
      <c r="N36" s="31">
        <v>0.95599999999999996</v>
      </c>
      <c r="O36" s="31" t="s">
        <v>189</v>
      </c>
      <c r="P36" s="31">
        <v>2.802</v>
      </c>
      <c r="Q36" t="s">
        <v>157</v>
      </c>
      <c r="S36" t="s">
        <v>15</v>
      </c>
      <c r="T36" s="31">
        <v>0.79300000000000004</v>
      </c>
      <c r="U36" s="31" t="s">
        <v>187</v>
      </c>
      <c r="V36" s="31">
        <v>0.95599999999999996</v>
      </c>
      <c r="W36" s="31" t="s">
        <v>189</v>
      </c>
      <c r="X36" s="31">
        <v>2.802</v>
      </c>
      <c r="Y36" t="s">
        <v>157</v>
      </c>
      <c r="AA36" t="s">
        <v>15</v>
      </c>
      <c r="AB36" s="31">
        <v>0.69699999999999995</v>
      </c>
      <c r="AC36" s="31" t="s">
        <v>192</v>
      </c>
      <c r="AD36" s="31">
        <v>0.82199999999999995</v>
      </c>
      <c r="AE36" s="31" t="s">
        <v>189</v>
      </c>
      <c r="AF36" s="31">
        <v>2.802</v>
      </c>
      <c r="AG36" t="s">
        <v>158</v>
      </c>
    </row>
    <row r="37" spans="2:41">
      <c r="C37" t="s">
        <v>146</v>
      </c>
      <c r="D37" s="31">
        <v>0.79300000000000004</v>
      </c>
      <c r="E37" s="31" t="s">
        <v>187</v>
      </c>
      <c r="F37" s="31">
        <v>0.95599999999999996</v>
      </c>
      <c r="G37" s="31" t="s">
        <v>189</v>
      </c>
      <c r="H37" s="31">
        <v>2.802</v>
      </c>
      <c r="I37" t="s">
        <v>157</v>
      </c>
      <c r="K37" t="s">
        <v>146</v>
      </c>
      <c r="L37" s="31">
        <v>0.79300000000000004</v>
      </c>
      <c r="M37" s="31" t="s">
        <v>187</v>
      </c>
      <c r="N37" s="31">
        <v>0.95599999999999996</v>
      </c>
      <c r="O37" s="31" t="s">
        <v>189</v>
      </c>
      <c r="P37" s="31">
        <v>2.802</v>
      </c>
      <c r="Q37" t="s">
        <v>157</v>
      </c>
      <c r="S37" t="s">
        <v>146</v>
      </c>
      <c r="T37" s="31">
        <v>0.79300000000000004</v>
      </c>
      <c r="U37" s="31" t="s">
        <v>187</v>
      </c>
      <c r="V37" s="31">
        <v>0.95599999999999996</v>
      </c>
      <c r="W37" s="31" t="s">
        <v>189</v>
      </c>
      <c r="X37" s="31">
        <v>2.802</v>
      </c>
      <c r="Y37" t="s">
        <v>157</v>
      </c>
      <c r="AA37" t="s">
        <v>146</v>
      </c>
      <c r="AB37" s="31">
        <v>0.79300000000000004</v>
      </c>
      <c r="AC37" s="31" t="s">
        <v>187</v>
      </c>
      <c r="AD37" s="31">
        <v>0.95599999999999996</v>
      </c>
      <c r="AE37" s="31" t="s">
        <v>189</v>
      </c>
      <c r="AF37" s="31">
        <v>2.802</v>
      </c>
      <c r="AG37" t="s">
        <v>157</v>
      </c>
    </row>
    <row r="38" spans="2:41">
      <c r="C38" t="s">
        <v>147</v>
      </c>
      <c r="D38" s="31">
        <v>0.79300000000000004</v>
      </c>
      <c r="E38" s="31" t="s">
        <v>187</v>
      </c>
      <c r="F38" s="31">
        <v>0.95599999999999996</v>
      </c>
      <c r="G38" s="31" t="s">
        <v>189</v>
      </c>
      <c r="H38" s="31">
        <v>2.802</v>
      </c>
      <c r="I38" t="s">
        <v>157</v>
      </c>
      <c r="K38" t="s">
        <v>147</v>
      </c>
      <c r="L38" s="31">
        <v>0.79300000000000004</v>
      </c>
      <c r="M38" s="31" t="s">
        <v>187</v>
      </c>
      <c r="N38" s="31">
        <v>0.95599999999999996</v>
      </c>
      <c r="O38" s="31" t="s">
        <v>189</v>
      </c>
      <c r="P38" s="31">
        <v>2.802</v>
      </c>
      <c r="Q38" t="s">
        <v>157</v>
      </c>
      <c r="S38" t="s">
        <v>147</v>
      </c>
      <c r="T38" s="31">
        <v>0.79300000000000004</v>
      </c>
      <c r="U38" s="31" t="s">
        <v>187</v>
      </c>
      <c r="V38" s="31">
        <v>0.95599999999999996</v>
      </c>
      <c r="W38" s="31" t="s">
        <v>189</v>
      </c>
      <c r="X38" s="31">
        <v>2.802</v>
      </c>
      <c r="Y38" t="s">
        <v>157</v>
      </c>
      <c r="AA38" t="s">
        <v>147</v>
      </c>
      <c r="AB38" s="31">
        <v>0.79300000000000004</v>
      </c>
      <c r="AC38" s="31" t="s">
        <v>187</v>
      </c>
      <c r="AD38" s="31">
        <v>0.95599999999999996</v>
      </c>
      <c r="AE38" s="31" t="s">
        <v>189</v>
      </c>
      <c r="AF38" s="31">
        <v>2.802</v>
      </c>
      <c r="AG38" t="s">
        <v>157</v>
      </c>
    </row>
    <row r="40" spans="2:41">
      <c r="B40" t="s">
        <v>123</v>
      </c>
    </row>
    <row r="41" spans="2:41">
      <c r="B41" t="s">
        <v>182</v>
      </c>
      <c r="C41" s="98" t="s">
        <v>183</v>
      </c>
      <c r="D41" s="98"/>
      <c r="E41" s="98"/>
      <c r="F41" s="98"/>
      <c r="G41" s="98"/>
      <c r="H41" s="98"/>
      <c r="I41" s="98"/>
      <c r="J41" s="98"/>
      <c r="K41" s="98"/>
      <c r="M41" s="98" t="s">
        <v>184</v>
      </c>
      <c r="N41" s="98"/>
      <c r="O41" s="98"/>
      <c r="P41" s="98"/>
      <c r="Q41" s="98"/>
      <c r="R41" s="98"/>
      <c r="S41" s="98"/>
      <c r="T41" s="98"/>
      <c r="U41" s="98"/>
      <c r="W41" s="98" t="s">
        <v>185</v>
      </c>
      <c r="X41" s="98"/>
      <c r="Y41" s="98"/>
      <c r="Z41" s="98"/>
      <c r="AA41" s="98"/>
      <c r="AB41" s="98"/>
      <c r="AC41" s="98"/>
      <c r="AD41" s="98"/>
      <c r="AE41" s="98"/>
      <c r="AG41" s="98" t="s">
        <v>186</v>
      </c>
      <c r="AH41" s="98"/>
      <c r="AI41" s="98"/>
      <c r="AJ41" s="98"/>
      <c r="AK41" s="98"/>
      <c r="AL41" s="98"/>
      <c r="AM41" s="98"/>
      <c r="AN41" s="98"/>
      <c r="AO41" s="98"/>
    </row>
    <row r="42" spans="2:41">
      <c r="D42" s="98"/>
      <c r="E42" s="98"/>
      <c r="F42" s="98"/>
      <c r="G42" s="92"/>
    </row>
    <row r="43" spans="2:41">
      <c r="D43" t="s">
        <v>136</v>
      </c>
      <c r="F43" t="s">
        <v>139</v>
      </c>
      <c r="H43" t="s">
        <v>141</v>
      </c>
      <c r="J43" t="s">
        <v>143</v>
      </c>
      <c r="K43" t="s">
        <v>145</v>
      </c>
      <c r="N43" t="s">
        <v>136</v>
      </c>
      <c r="P43" t="s">
        <v>139</v>
      </c>
      <c r="R43" t="s">
        <v>141</v>
      </c>
      <c r="T43" t="s">
        <v>143</v>
      </c>
      <c r="U43" t="s">
        <v>145</v>
      </c>
      <c r="X43" t="s">
        <v>136</v>
      </c>
      <c r="Z43" t="s">
        <v>139</v>
      </c>
      <c r="AB43" t="s">
        <v>141</v>
      </c>
      <c r="AD43" t="s">
        <v>143</v>
      </c>
      <c r="AE43" t="s">
        <v>145</v>
      </c>
      <c r="AH43" t="s">
        <v>136</v>
      </c>
      <c r="AJ43" t="s">
        <v>139</v>
      </c>
      <c r="AL43" t="s">
        <v>141</v>
      </c>
      <c r="AN43" t="s">
        <v>143</v>
      </c>
      <c r="AO43" t="s">
        <v>145</v>
      </c>
    </row>
    <row r="44" spans="2:41">
      <c r="C44" t="s">
        <v>121</v>
      </c>
      <c r="D44" s="31">
        <v>0.79300000000000004</v>
      </c>
      <c r="E44" s="31" t="s">
        <v>187</v>
      </c>
      <c r="F44" s="31">
        <v>0.95599999999999996</v>
      </c>
      <c r="G44" s="31" t="s">
        <v>189</v>
      </c>
      <c r="H44" s="31">
        <v>0</v>
      </c>
      <c r="I44" s="33" t="s">
        <v>156</v>
      </c>
      <c r="J44" s="31">
        <v>2.802</v>
      </c>
      <c r="K44" t="s">
        <v>157</v>
      </c>
      <c r="M44" t="s">
        <v>121</v>
      </c>
      <c r="N44" s="31">
        <v>0.79300000000000004</v>
      </c>
      <c r="O44" s="31" t="s">
        <v>187</v>
      </c>
      <c r="P44" s="31">
        <v>0.95599999999999996</v>
      </c>
      <c r="Q44" s="31" t="s">
        <v>189</v>
      </c>
      <c r="R44" s="31">
        <v>0</v>
      </c>
      <c r="S44" s="33" t="s">
        <v>156</v>
      </c>
      <c r="T44" s="31">
        <v>2.802</v>
      </c>
      <c r="U44" t="s">
        <v>157</v>
      </c>
      <c r="W44" t="s">
        <v>121</v>
      </c>
      <c r="X44" s="31">
        <v>0.79300000000000004</v>
      </c>
      <c r="Y44" s="31" t="s">
        <v>187</v>
      </c>
      <c r="Z44" s="31">
        <v>0.95599999999999996</v>
      </c>
      <c r="AA44" s="31" t="s">
        <v>189</v>
      </c>
      <c r="AB44" s="31">
        <v>0</v>
      </c>
      <c r="AC44" s="33" t="s">
        <v>156</v>
      </c>
      <c r="AD44" s="31">
        <v>2.802</v>
      </c>
      <c r="AE44" t="s">
        <v>157</v>
      </c>
      <c r="AG44" t="s">
        <v>121</v>
      </c>
      <c r="AH44" s="31">
        <v>0.79300000000000004</v>
      </c>
      <c r="AI44" s="31" t="s">
        <v>187</v>
      </c>
      <c r="AJ44" s="31">
        <v>0.95599999999999996</v>
      </c>
      <c r="AK44" s="31" t="s">
        <v>189</v>
      </c>
      <c r="AL44" s="31">
        <v>0</v>
      </c>
      <c r="AM44" s="33" t="s">
        <v>156</v>
      </c>
      <c r="AN44" s="31">
        <v>2.802</v>
      </c>
      <c r="AO44" t="s">
        <v>157</v>
      </c>
    </row>
    <row r="45" spans="2:41">
      <c r="C45" t="s">
        <v>125</v>
      </c>
      <c r="D45" s="31">
        <v>0.69699999999999995</v>
      </c>
      <c r="E45" s="31" t="s">
        <v>193</v>
      </c>
      <c r="F45" s="31">
        <v>0.82199999999999995</v>
      </c>
      <c r="G45" s="31" t="s">
        <v>193</v>
      </c>
      <c r="H45" s="31">
        <v>1.05</v>
      </c>
      <c r="I45" s="31" t="s">
        <v>193</v>
      </c>
      <c r="J45" s="31">
        <v>2.802</v>
      </c>
      <c r="K45" t="s">
        <v>158</v>
      </c>
      <c r="M45" t="s">
        <v>125</v>
      </c>
      <c r="N45" s="31">
        <v>0.79300000000000004</v>
      </c>
      <c r="O45" s="31" t="s">
        <v>187</v>
      </c>
      <c r="P45" s="31">
        <v>0.95599999999999996</v>
      </c>
      <c r="Q45" s="31" t="s">
        <v>189</v>
      </c>
      <c r="R45" s="31">
        <v>0</v>
      </c>
      <c r="S45" s="33" t="s">
        <v>156</v>
      </c>
      <c r="T45" s="31">
        <v>2.802</v>
      </c>
      <c r="U45" t="s">
        <v>157</v>
      </c>
      <c r="W45" t="s">
        <v>125</v>
      </c>
      <c r="X45" s="31">
        <v>0.79300000000000004</v>
      </c>
      <c r="Y45" s="31" t="s">
        <v>187</v>
      </c>
      <c r="Z45" s="31">
        <v>0.95599999999999996</v>
      </c>
      <c r="AA45" s="31" t="s">
        <v>189</v>
      </c>
      <c r="AB45" s="31">
        <v>0</v>
      </c>
      <c r="AC45" s="33" t="s">
        <v>156</v>
      </c>
      <c r="AD45" s="31">
        <v>2.802</v>
      </c>
      <c r="AE45" t="s">
        <v>157</v>
      </c>
      <c r="AG45" t="s">
        <v>125</v>
      </c>
      <c r="AH45" s="31">
        <v>0.79300000000000004</v>
      </c>
      <c r="AI45" s="31" t="s">
        <v>187</v>
      </c>
      <c r="AJ45" s="31">
        <v>0.95599999999999996</v>
      </c>
      <c r="AK45" s="31" t="s">
        <v>189</v>
      </c>
      <c r="AL45" s="31">
        <v>0</v>
      </c>
      <c r="AM45" s="33" t="s">
        <v>156</v>
      </c>
      <c r="AN45" s="31">
        <v>2.802</v>
      </c>
      <c r="AO45" t="s">
        <v>157</v>
      </c>
    </row>
    <row r="46" spans="2:41">
      <c r="C46" t="s">
        <v>128</v>
      </c>
      <c r="D46" s="31">
        <v>0.69699999999999995</v>
      </c>
      <c r="E46" s="31" t="s">
        <v>193</v>
      </c>
      <c r="F46" s="31">
        <v>0.82199999999999995</v>
      </c>
      <c r="G46" s="31" t="s">
        <v>193</v>
      </c>
      <c r="H46" s="31">
        <v>1.05</v>
      </c>
      <c r="I46" s="31" t="s">
        <v>193</v>
      </c>
      <c r="J46" s="31">
        <v>2.802</v>
      </c>
      <c r="K46" t="s">
        <v>158</v>
      </c>
      <c r="M46" t="s">
        <v>128</v>
      </c>
      <c r="N46" s="31">
        <v>0.69699999999999995</v>
      </c>
      <c r="O46" s="31" t="s">
        <v>193</v>
      </c>
      <c r="P46" s="31">
        <v>0.82199999999999995</v>
      </c>
      <c r="Q46" s="31" t="s">
        <v>193</v>
      </c>
      <c r="R46" s="31">
        <v>1.05</v>
      </c>
      <c r="S46" s="31" t="s">
        <v>193</v>
      </c>
      <c r="T46" s="31">
        <v>2.802</v>
      </c>
      <c r="U46" t="s">
        <v>158</v>
      </c>
      <c r="W46" t="s">
        <v>128</v>
      </c>
      <c r="X46" s="31">
        <v>0.79300000000000004</v>
      </c>
      <c r="Y46" s="31" t="s">
        <v>187</v>
      </c>
      <c r="Z46" s="31">
        <v>0.95599999999999996</v>
      </c>
      <c r="AA46" s="31" t="s">
        <v>189</v>
      </c>
      <c r="AB46" s="31">
        <v>0</v>
      </c>
      <c r="AC46" s="33" t="s">
        <v>156</v>
      </c>
      <c r="AD46" s="31">
        <v>2.802</v>
      </c>
      <c r="AE46" t="s">
        <v>157</v>
      </c>
      <c r="AG46" t="s">
        <v>128</v>
      </c>
      <c r="AH46" s="31">
        <v>0.79300000000000004</v>
      </c>
      <c r="AI46" s="31" t="s">
        <v>187</v>
      </c>
      <c r="AJ46" s="31">
        <v>0.95599999999999996</v>
      </c>
      <c r="AK46" s="31" t="s">
        <v>189</v>
      </c>
      <c r="AL46" s="31">
        <v>0</v>
      </c>
      <c r="AM46" s="33" t="s">
        <v>156</v>
      </c>
      <c r="AN46" s="31">
        <v>2.802</v>
      </c>
      <c r="AO46" t="s">
        <v>157</v>
      </c>
    </row>
    <row r="47" spans="2:41">
      <c r="C47" t="s">
        <v>127</v>
      </c>
      <c r="D47" s="31">
        <v>0.69699999999999995</v>
      </c>
      <c r="E47" s="31" t="s">
        <v>193</v>
      </c>
      <c r="F47" s="31">
        <v>0.82199999999999995</v>
      </c>
      <c r="G47" s="31" t="s">
        <v>193</v>
      </c>
      <c r="H47" s="31">
        <v>1.05</v>
      </c>
      <c r="I47" s="31" t="s">
        <v>193</v>
      </c>
      <c r="J47" s="31">
        <v>2.802</v>
      </c>
      <c r="K47" t="s">
        <v>158</v>
      </c>
      <c r="M47" t="s">
        <v>127</v>
      </c>
      <c r="N47" s="31">
        <v>0.69699999999999995</v>
      </c>
      <c r="O47" s="31" t="s">
        <v>193</v>
      </c>
      <c r="P47" s="31">
        <v>0.82199999999999995</v>
      </c>
      <c r="Q47" s="31" t="s">
        <v>193</v>
      </c>
      <c r="R47" s="31">
        <v>1.05</v>
      </c>
      <c r="S47" s="31" t="s">
        <v>193</v>
      </c>
      <c r="T47" s="31">
        <v>2.802</v>
      </c>
      <c r="U47" t="s">
        <v>158</v>
      </c>
      <c r="W47" t="s">
        <v>127</v>
      </c>
      <c r="X47" s="31">
        <v>0.69699999999999995</v>
      </c>
      <c r="Y47" s="31" t="s">
        <v>193</v>
      </c>
      <c r="Z47" s="31">
        <v>0.82199999999999995</v>
      </c>
      <c r="AA47" s="31" t="s">
        <v>193</v>
      </c>
      <c r="AB47" s="31">
        <v>1.05</v>
      </c>
      <c r="AC47" s="31" t="s">
        <v>193</v>
      </c>
      <c r="AD47" s="31">
        <v>2.802</v>
      </c>
      <c r="AE47" t="s">
        <v>158</v>
      </c>
      <c r="AG47" t="s">
        <v>127</v>
      </c>
      <c r="AH47" s="31">
        <v>0.79300000000000004</v>
      </c>
      <c r="AI47" s="31" t="s">
        <v>187</v>
      </c>
      <c r="AJ47" s="31">
        <v>0.95599999999999996</v>
      </c>
      <c r="AK47" s="31" t="s">
        <v>189</v>
      </c>
      <c r="AL47" s="31">
        <v>0</v>
      </c>
      <c r="AM47" s="33" t="s">
        <v>156</v>
      </c>
      <c r="AN47" s="31">
        <v>2.802</v>
      </c>
      <c r="AO47" t="s">
        <v>157</v>
      </c>
    </row>
    <row r="48" spans="2:41">
      <c r="C48" t="s">
        <v>133</v>
      </c>
      <c r="D48" s="31">
        <v>0.69699999999999995</v>
      </c>
      <c r="E48" s="31" t="s">
        <v>193</v>
      </c>
      <c r="F48" s="31">
        <v>0.82199999999999995</v>
      </c>
      <c r="G48" s="31" t="s">
        <v>193</v>
      </c>
      <c r="H48" s="31">
        <v>1.05</v>
      </c>
      <c r="I48" s="31" t="s">
        <v>193</v>
      </c>
      <c r="J48" s="31">
        <v>2.802</v>
      </c>
      <c r="K48" t="s">
        <v>158</v>
      </c>
      <c r="M48" t="s">
        <v>133</v>
      </c>
      <c r="N48" s="31">
        <v>0.69699999999999995</v>
      </c>
      <c r="O48" s="31" t="s">
        <v>193</v>
      </c>
      <c r="P48" s="31">
        <v>0.82199999999999995</v>
      </c>
      <c r="Q48" s="31" t="s">
        <v>193</v>
      </c>
      <c r="R48" s="31">
        <v>1.05</v>
      </c>
      <c r="S48" s="31" t="s">
        <v>193</v>
      </c>
      <c r="T48" s="31">
        <v>2.802</v>
      </c>
      <c r="U48" t="s">
        <v>158</v>
      </c>
      <c r="W48" t="s">
        <v>133</v>
      </c>
      <c r="X48" s="31">
        <v>0.69699999999999995</v>
      </c>
      <c r="Y48" s="31" t="s">
        <v>193</v>
      </c>
      <c r="Z48" s="31">
        <v>0.82199999999999995</v>
      </c>
      <c r="AA48" s="31" t="s">
        <v>193</v>
      </c>
      <c r="AB48" s="31">
        <v>1.05</v>
      </c>
      <c r="AC48" s="31" t="s">
        <v>193</v>
      </c>
      <c r="AD48" s="31">
        <v>2.802</v>
      </c>
      <c r="AE48" t="s">
        <v>158</v>
      </c>
      <c r="AG48" t="s">
        <v>133</v>
      </c>
      <c r="AH48" s="31">
        <v>0.69699999999999995</v>
      </c>
      <c r="AI48" s="31" t="s">
        <v>193</v>
      </c>
      <c r="AJ48" s="31">
        <v>0.82199999999999995</v>
      </c>
      <c r="AK48" s="31" t="s">
        <v>193</v>
      </c>
      <c r="AL48" s="31">
        <v>1.05</v>
      </c>
      <c r="AM48" s="31" t="s">
        <v>193</v>
      </c>
      <c r="AN48" s="31">
        <v>2.802</v>
      </c>
      <c r="AO48" t="s">
        <v>158</v>
      </c>
    </row>
    <row r="49" spans="2:41">
      <c r="C49" t="s">
        <v>138</v>
      </c>
      <c r="D49" s="31">
        <v>0.69699999999999995</v>
      </c>
      <c r="E49" s="31" t="s">
        <v>193</v>
      </c>
      <c r="F49" s="31">
        <v>0.82199999999999995</v>
      </c>
      <c r="G49" s="31" t="s">
        <v>193</v>
      </c>
      <c r="H49" s="31">
        <v>1.05</v>
      </c>
      <c r="I49" s="31" t="s">
        <v>193</v>
      </c>
      <c r="J49" s="31">
        <v>2.802</v>
      </c>
      <c r="K49" t="s">
        <v>158</v>
      </c>
      <c r="M49" t="s">
        <v>138</v>
      </c>
      <c r="N49" s="31">
        <v>0.69699999999999995</v>
      </c>
      <c r="O49" s="31" t="s">
        <v>193</v>
      </c>
      <c r="P49" s="31">
        <v>0.82199999999999995</v>
      </c>
      <c r="Q49" s="31" t="s">
        <v>193</v>
      </c>
      <c r="R49" s="31">
        <v>1.05</v>
      </c>
      <c r="S49" s="31" t="s">
        <v>193</v>
      </c>
      <c r="T49" s="31">
        <v>2.802</v>
      </c>
      <c r="U49" t="s">
        <v>158</v>
      </c>
      <c r="W49" t="s">
        <v>138</v>
      </c>
      <c r="X49" s="31">
        <v>0.69699999999999995</v>
      </c>
      <c r="Y49" s="31" t="s">
        <v>193</v>
      </c>
      <c r="Z49" s="31">
        <v>0.82199999999999995</v>
      </c>
      <c r="AA49" s="31" t="s">
        <v>193</v>
      </c>
      <c r="AB49" s="31">
        <v>1.05</v>
      </c>
      <c r="AC49" s="31" t="s">
        <v>193</v>
      </c>
      <c r="AD49" s="31">
        <v>2.802</v>
      </c>
      <c r="AE49" t="s">
        <v>158</v>
      </c>
      <c r="AG49" t="s">
        <v>138</v>
      </c>
      <c r="AH49" s="31">
        <v>0.69699999999999995</v>
      </c>
      <c r="AI49" s="31" t="s">
        <v>193</v>
      </c>
      <c r="AJ49" s="31">
        <v>0.82199999999999995</v>
      </c>
      <c r="AK49" s="31" t="s">
        <v>193</v>
      </c>
      <c r="AL49" s="31">
        <v>1.05</v>
      </c>
      <c r="AM49" s="31" t="s">
        <v>193</v>
      </c>
      <c r="AN49" s="31">
        <v>2.802</v>
      </c>
      <c r="AO49" t="s">
        <v>158</v>
      </c>
    </row>
    <row r="50" spans="2:41">
      <c r="C50" t="s">
        <v>140</v>
      </c>
      <c r="D50" s="31">
        <v>0.69699999999999995</v>
      </c>
      <c r="E50" s="31" t="s">
        <v>193</v>
      </c>
      <c r="F50" s="31">
        <v>0.82199999999999995</v>
      </c>
      <c r="G50" s="31" t="s">
        <v>193</v>
      </c>
      <c r="H50" s="31">
        <v>1.05</v>
      </c>
      <c r="I50" s="31" t="s">
        <v>193</v>
      </c>
      <c r="J50" s="31">
        <v>2.802</v>
      </c>
      <c r="K50" t="s">
        <v>158</v>
      </c>
      <c r="M50" t="s">
        <v>140</v>
      </c>
      <c r="N50" s="31">
        <v>0.69699999999999995</v>
      </c>
      <c r="O50" s="31" t="s">
        <v>193</v>
      </c>
      <c r="P50" s="31">
        <v>0.82199999999999995</v>
      </c>
      <c r="Q50" s="31" t="s">
        <v>193</v>
      </c>
      <c r="R50" s="31">
        <v>1.05</v>
      </c>
      <c r="S50" s="31" t="s">
        <v>193</v>
      </c>
      <c r="T50" s="31">
        <v>2.802</v>
      </c>
      <c r="U50" t="s">
        <v>158</v>
      </c>
      <c r="W50" t="s">
        <v>140</v>
      </c>
      <c r="X50" s="31">
        <v>0.69699999999999995</v>
      </c>
      <c r="Y50" s="31" t="s">
        <v>193</v>
      </c>
      <c r="Z50" s="31">
        <v>0.82199999999999995</v>
      </c>
      <c r="AA50" s="31" t="s">
        <v>193</v>
      </c>
      <c r="AB50" s="31">
        <v>1.05</v>
      </c>
      <c r="AC50" s="31" t="s">
        <v>193</v>
      </c>
      <c r="AD50" s="31">
        <v>2.802</v>
      </c>
      <c r="AE50" t="s">
        <v>158</v>
      </c>
      <c r="AG50" t="s">
        <v>140</v>
      </c>
      <c r="AH50" s="31">
        <v>0.69699999999999995</v>
      </c>
      <c r="AI50" s="31" t="s">
        <v>193</v>
      </c>
      <c r="AJ50" s="31">
        <v>0.82199999999999995</v>
      </c>
      <c r="AK50" s="31" t="s">
        <v>193</v>
      </c>
      <c r="AL50" s="31">
        <v>1.05</v>
      </c>
      <c r="AM50" s="31" t="s">
        <v>193</v>
      </c>
      <c r="AN50" s="31">
        <v>2.802</v>
      </c>
      <c r="AO50" t="s">
        <v>158</v>
      </c>
    </row>
    <row r="51" spans="2:41">
      <c r="C51" t="s">
        <v>142</v>
      </c>
      <c r="D51" s="31">
        <v>0.79300000000000004</v>
      </c>
      <c r="E51" s="31" t="s">
        <v>187</v>
      </c>
      <c r="F51" s="31">
        <v>0.95599999999999996</v>
      </c>
      <c r="G51" s="31" t="s">
        <v>189</v>
      </c>
      <c r="H51" s="31">
        <v>0</v>
      </c>
      <c r="I51" s="33" t="s">
        <v>156</v>
      </c>
      <c r="J51" s="31">
        <v>2.802</v>
      </c>
      <c r="K51" t="s">
        <v>157</v>
      </c>
      <c r="M51" t="s">
        <v>142</v>
      </c>
      <c r="N51" s="31">
        <v>0.69699999999999995</v>
      </c>
      <c r="O51" s="31" t="s">
        <v>193</v>
      </c>
      <c r="P51" s="31">
        <v>0.82199999999999995</v>
      </c>
      <c r="Q51" s="31" t="s">
        <v>193</v>
      </c>
      <c r="R51" s="31">
        <v>1.05</v>
      </c>
      <c r="S51" s="31" t="s">
        <v>193</v>
      </c>
      <c r="T51" s="31">
        <v>2.802</v>
      </c>
      <c r="U51" t="s">
        <v>158</v>
      </c>
      <c r="W51" t="s">
        <v>142</v>
      </c>
      <c r="X51" s="31">
        <v>0.69699999999999995</v>
      </c>
      <c r="Y51" s="31" t="s">
        <v>193</v>
      </c>
      <c r="Z51" s="31">
        <v>0.82199999999999995</v>
      </c>
      <c r="AA51" s="31" t="s">
        <v>193</v>
      </c>
      <c r="AB51" s="31">
        <v>1.05</v>
      </c>
      <c r="AC51" s="31" t="s">
        <v>193</v>
      </c>
      <c r="AD51" s="31">
        <v>2.802</v>
      </c>
      <c r="AE51" t="s">
        <v>158</v>
      </c>
      <c r="AG51" t="s">
        <v>142</v>
      </c>
      <c r="AH51" s="31">
        <v>0.69699999999999995</v>
      </c>
      <c r="AI51" s="31" t="s">
        <v>193</v>
      </c>
      <c r="AJ51" s="31">
        <v>0.82199999999999995</v>
      </c>
      <c r="AK51" s="31" t="s">
        <v>193</v>
      </c>
      <c r="AL51" s="31">
        <v>1.05</v>
      </c>
      <c r="AM51" s="31" t="s">
        <v>193</v>
      </c>
      <c r="AN51" s="31">
        <v>2.802</v>
      </c>
      <c r="AO51" t="s">
        <v>158</v>
      </c>
    </row>
    <row r="52" spans="2:41">
      <c r="C52" t="s">
        <v>144</v>
      </c>
      <c r="D52" s="31">
        <v>0.79300000000000004</v>
      </c>
      <c r="E52" s="31" t="s">
        <v>187</v>
      </c>
      <c r="F52" s="31">
        <v>0.95599999999999996</v>
      </c>
      <c r="G52" s="31" t="s">
        <v>189</v>
      </c>
      <c r="H52" s="31">
        <v>0</v>
      </c>
      <c r="I52" s="33" t="s">
        <v>156</v>
      </c>
      <c r="J52" s="31">
        <v>2.802</v>
      </c>
      <c r="K52" t="s">
        <v>157</v>
      </c>
      <c r="M52" t="s">
        <v>144</v>
      </c>
      <c r="N52" s="31">
        <v>0.79300000000000004</v>
      </c>
      <c r="O52" s="31" t="s">
        <v>187</v>
      </c>
      <c r="P52" s="31">
        <v>0.95599999999999996</v>
      </c>
      <c r="Q52" s="31" t="s">
        <v>189</v>
      </c>
      <c r="R52" s="31">
        <v>0</v>
      </c>
      <c r="S52" s="33" t="s">
        <v>156</v>
      </c>
      <c r="T52" s="31">
        <v>2.802</v>
      </c>
      <c r="U52" t="s">
        <v>157</v>
      </c>
      <c r="W52" t="s">
        <v>144</v>
      </c>
      <c r="X52" s="31">
        <v>0.69699999999999995</v>
      </c>
      <c r="Y52" s="31" t="s">
        <v>193</v>
      </c>
      <c r="Z52" s="31">
        <v>0.82199999999999995</v>
      </c>
      <c r="AA52" s="31" t="s">
        <v>193</v>
      </c>
      <c r="AB52" s="31">
        <v>1.05</v>
      </c>
      <c r="AC52" s="31" t="s">
        <v>193</v>
      </c>
      <c r="AD52" s="31">
        <v>2.802</v>
      </c>
      <c r="AE52" t="s">
        <v>158</v>
      </c>
      <c r="AG52" t="s">
        <v>144</v>
      </c>
      <c r="AH52" s="31">
        <v>0.69699999999999995</v>
      </c>
      <c r="AI52" s="31" t="s">
        <v>193</v>
      </c>
      <c r="AJ52" s="31">
        <v>0.82199999999999995</v>
      </c>
      <c r="AK52" s="31" t="s">
        <v>193</v>
      </c>
      <c r="AL52" s="31">
        <v>1.05</v>
      </c>
      <c r="AM52" s="31" t="s">
        <v>193</v>
      </c>
      <c r="AN52" s="31">
        <v>2.802</v>
      </c>
      <c r="AO52" t="s">
        <v>158</v>
      </c>
    </row>
    <row r="53" spans="2:41">
      <c r="C53" t="s">
        <v>15</v>
      </c>
      <c r="D53" s="31">
        <v>0.79300000000000004</v>
      </c>
      <c r="E53" s="31" t="s">
        <v>187</v>
      </c>
      <c r="F53" s="31">
        <v>0.95599999999999996</v>
      </c>
      <c r="G53" s="31" t="s">
        <v>189</v>
      </c>
      <c r="H53" s="31">
        <v>0</v>
      </c>
      <c r="I53" s="33" t="s">
        <v>156</v>
      </c>
      <c r="J53" s="31">
        <v>2.802</v>
      </c>
      <c r="K53" t="s">
        <v>157</v>
      </c>
      <c r="M53" t="s">
        <v>15</v>
      </c>
      <c r="N53" s="31">
        <v>0.79300000000000004</v>
      </c>
      <c r="O53" s="31" t="s">
        <v>187</v>
      </c>
      <c r="P53" s="31">
        <v>0.95599999999999996</v>
      </c>
      <c r="Q53" s="31" t="s">
        <v>189</v>
      </c>
      <c r="R53" s="31">
        <v>0</v>
      </c>
      <c r="S53" s="33" t="s">
        <v>156</v>
      </c>
      <c r="T53" s="31">
        <v>2.802</v>
      </c>
      <c r="U53" t="s">
        <v>157</v>
      </c>
      <c r="W53" t="s">
        <v>15</v>
      </c>
      <c r="X53" s="31">
        <v>0.79300000000000004</v>
      </c>
      <c r="Y53" s="31" t="s">
        <v>187</v>
      </c>
      <c r="Z53" s="31">
        <v>0.95599999999999996</v>
      </c>
      <c r="AA53" s="31" t="s">
        <v>189</v>
      </c>
      <c r="AB53" s="31">
        <v>0</v>
      </c>
      <c r="AC53" s="33" t="s">
        <v>156</v>
      </c>
      <c r="AD53" s="31">
        <v>2.802</v>
      </c>
      <c r="AE53" t="s">
        <v>157</v>
      </c>
      <c r="AG53" t="s">
        <v>15</v>
      </c>
      <c r="AH53" s="31">
        <v>0.69699999999999995</v>
      </c>
      <c r="AI53" s="31" t="s">
        <v>193</v>
      </c>
      <c r="AJ53" s="31">
        <v>0.82199999999999995</v>
      </c>
      <c r="AK53" s="31" t="s">
        <v>193</v>
      </c>
      <c r="AL53" s="31">
        <v>1.05</v>
      </c>
      <c r="AM53" s="31" t="s">
        <v>193</v>
      </c>
      <c r="AN53" s="31">
        <v>2.802</v>
      </c>
      <c r="AO53" t="s">
        <v>158</v>
      </c>
    </row>
    <row r="54" spans="2:41">
      <c r="C54" t="s">
        <v>146</v>
      </c>
      <c r="D54" s="31">
        <v>0.79300000000000004</v>
      </c>
      <c r="E54" s="31" t="s">
        <v>187</v>
      </c>
      <c r="F54" s="31">
        <v>0.95599999999999996</v>
      </c>
      <c r="G54" s="31" t="s">
        <v>189</v>
      </c>
      <c r="H54" s="31">
        <v>0</v>
      </c>
      <c r="I54" s="33" t="s">
        <v>156</v>
      </c>
      <c r="J54" s="31">
        <v>2.802</v>
      </c>
      <c r="K54" t="s">
        <v>157</v>
      </c>
      <c r="M54" t="s">
        <v>146</v>
      </c>
      <c r="N54" s="31">
        <v>0.79300000000000004</v>
      </c>
      <c r="O54" s="31" t="s">
        <v>187</v>
      </c>
      <c r="P54" s="31">
        <v>0.95599999999999996</v>
      </c>
      <c r="Q54" s="31" t="s">
        <v>189</v>
      </c>
      <c r="R54" s="31">
        <v>0</v>
      </c>
      <c r="S54" s="33" t="s">
        <v>156</v>
      </c>
      <c r="T54" s="31">
        <v>2.802</v>
      </c>
      <c r="U54" t="s">
        <v>157</v>
      </c>
      <c r="W54" t="s">
        <v>146</v>
      </c>
      <c r="X54" s="31">
        <v>0.79300000000000004</v>
      </c>
      <c r="Y54" s="31" t="s">
        <v>187</v>
      </c>
      <c r="Z54" s="31">
        <v>0.95599999999999996</v>
      </c>
      <c r="AA54" s="31" t="s">
        <v>189</v>
      </c>
      <c r="AB54" s="31">
        <v>0</v>
      </c>
      <c r="AC54" s="33" t="s">
        <v>156</v>
      </c>
      <c r="AD54" s="31">
        <v>2.802</v>
      </c>
      <c r="AE54" t="s">
        <v>157</v>
      </c>
      <c r="AG54" t="s">
        <v>146</v>
      </c>
      <c r="AH54" s="31">
        <v>0.79300000000000004</v>
      </c>
      <c r="AI54" s="31" t="s">
        <v>187</v>
      </c>
      <c r="AJ54" s="31">
        <v>0.95599999999999996</v>
      </c>
      <c r="AK54" s="31" t="s">
        <v>189</v>
      </c>
      <c r="AL54" s="31">
        <v>0</v>
      </c>
      <c r="AM54" s="33" t="s">
        <v>156</v>
      </c>
      <c r="AN54" s="31">
        <v>2.802</v>
      </c>
      <c r="AO54" t="s">
        <v>157</v>
      </c>
    </row>
    <row r="55" spans="2:41">
      <c r="C55" t="s">
        <v>147</v>
      </c>
      <c r="D55" s="31">
        <v>0.79300000000000004</v>
      </c>
      <c r="E55" s="31" t="s">
        <v>187</v>
      </c>
      <c r="F55" s="31">
        <v>0.95599999999999996</v>
      </c>
      <c r="G55" s="31" t="s">
        <v>189</v>
      </c>
      <c r="H55" s="31">
        <v>0</v>
      </c>
      <c r="I55" s="33" t="s">
        <v>156</v>
      </c>
      <c r="J55" s="31">
        <v>2.802</v>
      </c>
      <c r="K55" t="s">
        <v>157</v>
      </c>
      <c r="M55" t="s">
        <v>147</v>
      </c>
      <c r="N55" s="31">
        <v>0.79300000000000004</v>
      </c>
      <c r="O55" s="31" t="s">
        <v>187</v>
      </c>
      <c r="P55" s="31">
        <v>0.95599999999999996</v>
      </c>
      <c r="Q55" s="31" t="s">
        <v>189</v>
      </c>
      <c r="R55" s="31">
        <v>0</v>
      </c>
      <c r="S55" s="33" t="s">
        <v>156</v>
      </c>
      <c r="T55" s="31">
        <v>2.802</v>
      </c>
      <c r="U55" t="s">
        <v>157</v>
      </c>
      <c r="W55" t="s">
        <v>147</v>
      </c>
      <c r="X55" s="31">
        <v>0.79300000000000004</v>
      </c>
      <c r="Y55" s="31" t="s">
        <v>187</v>
      </c>
      <c r="Z55" s="31">
        <v>0.95599999999999996</v>
      </c>
      <c r="AA55" s="31" t="s">
        <v>189</v>
      </c>
      <c r="AB55" s="31">
        <v>0</v>
      </c>
      <c r="AC55" s="33" t="s">
        <v>156</v>
      </c>
      <c r="AD55" s="31">
        <v>2.802</v>
      </c>
      <c r="AE55" t="s">
        <v>157</v>
      </c>
      <c r="AG55" t="s">
        <v>147</v>
      </c>
      <c r="AH55" s="31">
        <v>0.79300000000000004</v>
      </c>
      <c r="AI55" s="31" t="s">
        <v>187</v>
      </c>
      <c r="AJ55" s="31">
        <v>0.95599999999999996</v>
      </c>
      <c r="AK55" s="31" t="s">
        <v>189</v>
      </c>
      <c r="AL55" s="31">
        <v>0</v>
      </c>
      <c r="AM55" s="33" t="s">
        <v>156</v>
      </c>
      <c r="AN55" s="31">
        <v>2.802</v>
      </c>
      <c r="AO55" t="s">
        <v>157</v>
      </c>
    </row>
    <row r="56" spans="2:41">
      <c r="B56" t="s">
        <v>130</v>
      </c>
    </row>
    <row r="57" spans="2:41">
      <c r="B57" t="s">
        <v>182</v>
      </c>
      <c r="C57" s="98" t="s">
        <v>183</v>
      </c>
      <c r="D57" s="98"/>
      <c r="E57" s="98"/>
      <c r="F57" s="98"/>
      <c r="G57" s="98"/>
      <c r="H57" s="98"/>
      <c r="I57" s="98"/>
      <c r="J57" s="98"/>
      <c r="K57" s="98"/>
      <c r="M57" s="98" t="s">
        <v>184</v>
      </c>
      <c r="N57" s="98"/>
      <c r="O57" s="98"/>
      <c r="P57" s="98"/>
      <c r="Q57" s="98"/>
      <c r="R57" s="98"/>
      <c r="S57" s="98"/>
      <c r="T57" s="98"/>
      <c r="U57" s="98"/>
      <c r="W57" s="98" t="s">
        <v>185</v>
      </c>
      <c r="X57" s="98"/>
      <c r="Y57" s="98"/>
      <c r="Z57" s="98"/>
      <c r="AA57" s="98"/>
      <c r="AB57" s="98"/>
      <c r="AC57" s="98"/>
      <c r="AD57" s="98"/>
      <c r="AE57" s="98"/>
      <c r="AG57" s="98" t="s">
        <v>186</v>
      </c>
      <c r="AH57" s="98"/>
      <c r="AI57" s="98"/>
      <c r="AJ57" s="98"/>
      <c r="AK57" s="98"/>
      <c r="AL57" s="98"/>
      <c r="AM57" s="98"/>
      <c r="AN57" s="98"/>
      <c r="AO57" s="98"/>
    </row>
    <row r="58" spans="2:41">
      <c r="D58" s="98"/>
      <c r="E58" s="98"/>
      <c r="F58" s="98"/>
      <c r="G58" s="92"/>
    </row>
    <row r="59" spans="2:41">
      <c r="D59" t="s">
        <v>136</v>
      </c>
      <c r="F59" t="s">
        <v>139</v>
      </c>
      <c r="H59" t="s">
        <v>141</v>
      </c>
      <c r="J59" t="s">
        <v>143</v>
      </c>
      <c r="K59" t="s">
        <v>145</v>
      </c>
      <c r="N59" t="s">
        <v>136</v>
      </c>
      <c r="P59" t="s">
        <v>139</v>
      </c>
      <c r="R59" t="s">
        <v>141</v>
      </c>
      <c r="T59" t="s">
        <v>143</v>
      </c>
      <c r="U59" t="s">
        <v>145</v>
      </c>
      <c r="X59" t="s">
        <v>136</v>
      </c>
      <c r="Z59" t="s">
        <v>139</v>
      </c>
      <c r="AB59" t="s">
        <v>141</v>
      </c>
      <c r="AD59" t="s">
        <v>143</v>
      </c>
      <c r="AE59" t="s">
        <v>145</v>
      </c>
      <c r="AH59" t="s">
        <v>136</v>
      </c>
      <c r="AJ59" t="s">
        <v>139</v>
      </c>
      <c r="AL59" t="s">
        <v>141</v>
      </c>
      <c r="AN59" t="s">
        <v>143</v>
      </c>
      <c r="AO59" t="s">
        <v>145</v>
      </c>
    </row>
    <row r="60" spans="2:41">
      <c r="C60" t="s">
        <v>121</v>
      </c>
      <c r="D60" s="31">
        <v>0.79300000000000004</v>
      </c>
      <c r="E60" s="31" t="s">
        <v>187</v>
      </c>
      <c r="F60" s="31">
        <v>0.95599999999999996</v>
      </c>
      <c r="G60" s="31" t="s">
        <v>192</v>
      </c>
      <c r="H60" s="31">
        <v>0</v>
      </c>
      <c r="I60" s="33" t="s">
        <v>156</v>
      </c>
      <c r="J60" s="31">
        <v>2.802</v>
      </c>
      <c r="K60" t="s">
        <v>157</v>
      </c>
      <c r="M60" t="s">
        <v>121</v>
      </c>
      <c r="N60" s="31">
        <v>0.79300000000000004</v>
      </c>
      <c r="O60" s="31" t="s">
        <v>187</v>
      </c>
      <c r="P60" s="31">
        <v>0.95599999999999996</v>
      </c>
      <c r="Q60" s="31" t="s">
        <v>192</v>
      </c>
      <c r="R60" s="31">
        <v>0</v>
      </c>
      <c r="S60" s="33" t="s">
        <v>156</v>
      </c>
      <c r="T60" s="31">
        <v>2.802</v>
      </c>
      <c r="U60" t="s">
        <v>157</v>
      </c>
      <c r="W60" t="s">
        <v>121</v>
      </c>
      <c r="X60" s="31">
        <v>0.79300000000000004</v>
      </c>
      <c r="Y60" s="31" t="s">
        <v>187</v>
      </c>
      <c r="Z60" s="31">
        <v>0.95599999999999996</v>
      </c>
      <c r="AA60" s="31" t="s">
        <v>192</v>
      </c>
      <c r="AB60" s="31">
        <v>0</v>
      </c>
      <c r="AC60" s="33" t="s">
        <v>156</v>
      </c>
      <c r="AD60" s="31">
        <v>2.802</v>
      </c>
      <c r="AE60" t="s">
        <v>157</v>
      </c>
      <c r="AG60" t="s">
        <v>121</v>
      </c>
      <c r="AH60" s="31">
        <v>0.79300000000000004</v>
      </c>
      <c r="AI60" s="31" t="s">
        <v>187</v>
      </c>
      <c r="AJ60" s="31">
        <v>0.95599999999999996</v>
      </c>
      <c r="AK60" s="31" t="s">
        <v>192</v>
      </c>
      <c r="AL60" s="31">
        <v>0</v>
      </c>
      <c r="AM60" s="33" t="s">
        <v>156</v>
      </c>
      <c r="AN60" s="31">
        <v>2.802</v>
      </c>
      <c r="AO60" t="s">
        <v>157</v>
      </c>
    </row>
    <row r="61" spans="2:41">
      <c r="C61" t="s">
        <v>125</v>
      </c>
      <c r="D61" s="31">
        <v>0.69699999999999995</v>
      </c>
      <c r="E61" s="31" t="s">
        <v>194</v>
      </c>
      <c r="F61" s="31">
        <v>0.82199999999999995</v>
      </c>
      <c r="G61" s="31" t="s">
        <v>195</v>
      </c>
      <c r="H61" s="31">
        <v>1.05</v>
      </c>
      <c r="I61" s="31" t="s">
        <v>196</v>
      </c>
      <c r="J61" s="31">
        <v>2.802</v>
      </c>
      <c r="K61" t="s">
        <v>158</v>
      </c>
      <c r="M61" t="s">
        <v>125</v>
      </c>
      <c r="N61" s="31">
        <v>0.79300000000000004</v>
      </c>
      <c r="O61" s="31" t="s">
        <v>187</v>
      </c>
      <c r="P61" s="31">
        <v>0.95599999999999996</v>
      </c>
      <c r="Q61" s="31" t="s">
        <v>192</v>
      </c>
      <c r="R61" s="31">
        <v>0</v>
      </c>
      <c r="S61" s="33" t="s">
        <v>156</v>
      </c>
      <c r="T61" s="31">
        <v>2.802</v>
      </c>
      <c r="U61" t="s">
        <v>157</v>
      </c>
      <c r="W61" t="s">
        <v>125</v>
      </c>
      <c r="X61" s="31">
        <v>0.79300000000000004</v>
      </c>
      <c r="Y61" s="31" t="s">
        <v>187</v>
      </c>
      <c r="Z61" s="31">
        <v>0.95599999999999996</v>
      </c>
      <c r="AA61" s="31" t="s">
        <v>192</v>
      </c>
      <c r="AB61" s="31">
        <v>0</v>
      </c>
      <c r="AC61" s="33" t="s">
        <v>156</v>
      </c>
      <c r="AD61" s="31">
        <v>2.802</v>
      </c>
      <c r="AE61" t="s">
        <v>157</v>
      </c>
      <c r="AG61" t="s">
        <v>125</v>
      </c>
      <c r="AH61" s="31">
        <v>0.79300000000000004</v>
      </c>
      <c r="AI61" s="31" t="s">
        <v>187</v>
      </c>
      <c r="AJ61" s="31">
        <v>0.95599999999999996</v>
      </c>
      <c r="AK61" s="31" t="s">
        <v>192</v>
      </c>
      <c r="AL61" s="31">
        <v>0</v>
      </c>
      <c r="AM61" s="33" t="s">
        <v>156</v>
      </c>
      <c r="AN61" s="31">
        <v>2.802</v>
      </c>
      <c r="AO61" t="s">
        <v>157</v>
      </c>
    </row>
    <row r="62" spans="2:41">
      <c r="C62" t="s">
        <v>128</v>
      </c>
      <c r="D62" s="31">
        <v>0.69699999999999995</v>
      </c>
      <c r="E62" s="31" t="s">
        <v>194</v>
      </c>
      <c r="F62" s="31">
        <v>0.82199999999999995</v>
      </c>
      <c r="G62" s="31" t="s">
        <v>195</v>
      </c>
      <c r="H62" s="31">
        <v>1.05</v>
      </c>
      <c r="I62" s="31" t="s">
        <v>196</v>
      </c>
      <c r="J62" s="31">
        <v>2.802</v>
      </c>
      <c r="K62" t="s">
        <v>158</v>
      </c>
      <c r="M62" t="s">
        <v>128</v>
      </c>
      <c r="N62" s="31">
        <v>0.69699999999999995</v>
      </c>
      <c r="O62" s="31" t="s">
        <v>194</v>
      </c>
      <c r="P62" s="31">
        <v>0.82199999999999995</v>
      </c>
      <c r="Q62" s="31" t="s">
        <v>195</v>
      </c>
      <c r="R62" s="31">
        <v>1.05</v>
      </c>
      <c r="S62" s="31" t="s">
        <v>196</v>
      </c>
      <c r="T62" s="31">
        <v>2.802</v>
      </c>
      <c r="U62" t="s">
        <v>158</v>
      </c>
      <c r="W62" t="s">
        <v>128</v>
      </c>
      <c r="X62" s="31">
        <v>0.79300000000000004</v>
      </c>
      <c r="Y62" s="31" t="s">
        <v>187</v>
      </c>
      <c r="Z62" s="31">
        <v>0.95599999999999996</v>
      </c>
      <c r="AA62" s="31" t="s">
        <v>192</v>
      </c>
      <c r="AB62" s="31">
        <v>0</v>
      </c>
      <c r="AC62" s="33" t="s">
        <v>156</v>
      </c>
      <c r="AD62" s="31">
        <v>2.802</v>
      </c>
      <c r="AE62" t="s">
        <v>157</v>
      </c>
      <c r="AG62" t="s">
        <v>128</v>
      </c>
      <c r="AH62" s="31">
        <v>0.79300000000000004</v>
      </c>
      <c r="AI62" s="31" t="s">
        <v>187</v>
      </c>
      <c r="AJ62" s="31">
        <v>0.95599999999999996</v>
      </c>
      <c r="AK62" s="31" t="s">
        <v>192</v>
      </c>
      <c r="AL62" s="31">
        <v>0</v>
      </c>
      <c r="AM62" s="33" t="s">
        <v>156</v>
      </c>
      <c r="AN62" s="31">
        <v>2.802</v>
      </c>
      <c r="AO62" t="s">
        <v>157</v>
      </c>
    </row>
    <row r="63" spans="2:41">
      <c r="C63" t="s">
        <v>127</v>
      </c>
      <c r="D63" s="31">
        <v>0.69699999999999995</v>
      </c>
      <c r="E63" s="31" t="s">
        <v>194</v>
      </c>
      <c r="F63" s="31">
        <v>0.82199999999999995</v>
      </c>
      <c r="G63" s="31" t="s">
        <v>195</v>
      </c>
      <c r="H63" s="31">
        <v>1.05</v>
      </c>
      <c r="I63" s="31" t="s">
        <v>196</v>
      </c>
      <c r="J63" s="31">
        <v>2.802</v>
      </c>
      <c r="K63" t="s">
        <v>158</v>
      </c>
      <c r="M63" t="s">
        <v>127</v>
      </c>
      <c r="N63" s="31">
        <v>0.69699999999999995</v>
      </c>
      <c r="O63" s="31" t="s">
        <v>194</v>
      </c>
      <c r="P63" s="31">
        <v>0.82199999999999995</v>
      </c>
      <c r="Q63" s="31" t="s">
        <v>195</v>
      </c>
      <c r="R63" s="31">
        <v>1.05</v>
      </c>
      <c r="S63" s="31" t="s">
        <v>196</v>
      </c>
      <c r="T63" s="31">
        <v>2.802</v>
      </c>
      <c r="U63" t="s">
        <v>158</v>
      </c>
      <c r="W63" t="s">
        <v>127</v>
      </c>
      <c r="X63" s="31">
        <v>0.69699999999999995</v>
      </c>
      <c r="Y63" s="31" t="s">
        <v>194</v>
      </c>
      <c r="Z63" s="31">
        <v>0.82199999999999995</v>
      </c>
      <c r="AA63" s="31" t="s">
        <v>195</v>
      </c>
      <c r="AB63" s="31">
        <v>1.05</v>
      </c>
      <c r="AC63" s="31" t="s">
        <v>196</v>
      </c>
      <c r="AD63" s="31">
        <v>2.802</v>
      </c>
      <c r="AE63" t="s">
        <v>158</v>
      </c>
      <c r="AG63" t="s">
        <v>127</v>
      </c>
      <c r="AH63" s="31">
        <v>0.79300000000000004</v>
      </c>
      <c r="AI63" s="31" t="s">
        <v>187</v>
      </c>
      <c r="AJ63" s="31">
        <v>0.95599999999999996</v>
      </c>
      <c r="AK63" s="31" t="s">
        <v>192</v>
      </c>
      <c r="AL63" s="31">
        <v>0</v>
      </c>
      <c r="AM63" s="33" t="s">
        <v>156</v>
      </c>
      <c r="AN63" s="31">
        <v>2.802</v>
      </c>
      <c r="AO63" t="s">
        <v>157</v>
      </c>
    </row>
    <row r="64" spans="2:41">
      <c r="C64" t="s">
        <v>133</v>
      </c>
      <c r="D64" s="31">
        <v>0.69699999999999995</v>
      </c>
      <c r="E64" s="31" t="s">
        <v>194</v>
      </c>
      <c r="F64" s="31">
        <v>0.82199999999999995</v>
      </c>
      <c r="G64" s="31" t="s">
        <v>195</v>
      </c>
      <c r="H64" s="31">
        <v>1.05</v>
      </c>
      <c r="I64" s="31" t="s">
        <v>196</v>
      </c>
      <c r="J64" s="31">
        <v>2.802</v>
      </c>
      <c r="K64" t="s">
        <v>158</v>
      </c>
      <c r="M64" t="s">
        <v>133</v>
      </c>
      <c r="N64" s="31">
        <v>0.69699999999999995</v>
      </c>
      <c r="O64" s="31" t="s">
        <v>194</v>
      </c>
      <c r="P64" s="31">
        <v>0.82199999999999995</v>
      </c>
      <c r="Q64" s="31" t="s">
        <v>195</v>
      </c>
      <c r="R64" s="31">
        <v>1.05</v>
      </c>
      <c r="S64" s="31" t="s">
        <v>196</v>
      </c>
      <c r="T64" s="31">
        <v>2.802</v>
      </c>
      <c r="U64" t="s">
        <v>158</v>
      </c>
      <c r="W64" t="s">
        <v>133</v>
      </c>
      <c r="X64" s="31">
        <v>0.69699999999999995</v>
      </c>
      <c r="Y64" s="31" t="s">
        <v>194</v>
      </c>
      <c r="Z64" s="31">
        <v>0.82199999999999995</v>
      </c>
      <c r="AA64" s="31" t="s">
        <v>195</v>
      </c>
      <c r="AB64" s="31">
        <v>1.05</v>
      </c>
      <c r="AC64" s="31" t="s">
        <v>196</v>
      </c>
      <c r="AD64" s="31">
        <v>2.802</v>
      </c>
      <c r="AE64" t="s">
        <v>158</v>
      </c>
      <c r="AG64" t="s">
        <v>133</v>
      </c>
      <c r="AH64" s="31">
        <v>0.69699999999999995</v>
      </c>
      <c r="AI64" s="31" t="s">
        <v>194</v>
      </c>
      <c r="AJ64" s="31">
        <v>0.82199999999999995</v>
      </c>
      <c r="AK64" s="31" t="s">
        <v>195</v>
      </c>
      <c r="AL64" s="31">
        <v>1.05</v>
      </c>
      <c r="AM64" s="31" t="s">
        <v>196</v>
      </c>
      <c r="AN64" s="31">
        <v>2.802</v>
      </c>
      <c r="AO64" t="s">
        <v>158</v>
      </c>
    </row>
    <row r="65" spans="2:41">
      <c r="C65" t="s">
        <v>138</v>
      </c>
      <c r="D65" s="31">
        <v>0.69699999999999995</v>
      </c>
      <c r="E65" s="31" t="s">
        <v>194</v>
      </c>
      <c r="F65" s="31">
        <v>0.82199999999999995</v>
      </c>
      <c r="G65" s="31" t="s">
        <v>195</v>
      </c>
      <c r="H65" s="31">
        <v>1.05</v>
      </c>
      <c r="I65" s="31" t="s">
        <v>196</v>
      </c>
      <c r="J65" s="31">
        <v>2.802</v>
      </c>
      <c r="K65" t="s">
        <v>158</v>
      </c>
      <c r="M65" t="s">
        <v>138</v>
      </c>
      <c r="N65" s="31">
        <v>0.69699999999999995</v>
      </c>
      <c r="O65" s="31" t="s">
        <v>194</v>
      </c>
      <c r="P65" s="31">
        <v>0.82199999999999995</v>
      </c>
      <c r="Q65" s="31" t="s">
        <v>195</v>
      </c>
      <c r="R65" s="31">
        <v>1.05</v>
      </c>
      <c r="S65" s="31" t="s">
        <v>196</v>
      </c>
      <c r="T65" s="31">
        <v>2.802</v>
      </c>
      <c r="U65" t="s">
        <v>158</v>
      </c>
      <c r="W65" t="s">
        <v>138</v>
      </c>
      <c r="X65" s="31">
        <v>0.69699999999999995</v>
      </c>
      <c r="Y65" s="31" t="s">
        <v>194</v>
      </c>
      <c r="Z65" s="31">
        <v>0.82199999999999995</v>
      </c>
      <c r="AA65" s="31" t="s">
        <v>195</v>
      </c>
      <c r="AB65" s="31">
        <v>1.05</v>
      </c>
      <c r="AC65" s="31" t="s">
        <v>196</v>
      </c>
      <c r="AD65" s="31">
        <v>2.802</v>
      </c>
      <c r="AE65" t="s">
        <v>158</v>
      </c>
      <c r="AG65" t="s">
        <v>138</v>
      </c>
      <c r="AH65" s="31">
        <v>0.69699999999999995</v>
      </c>
      <c r="AI65" s="31" t="s">
        <v>194</v>
      </c>
      <c r="AJ65" s="31">
        <v>0.82199999999999995</v>
      </c>
      <c r="AK65" s="31" t="s">
        <v>195</v>
      </c>
      <c r="AL65" s="31">
        <v>1.05</v>
      </c>
      <c r="AM65" s="31" t="s">
        <v>196</v>
      </c>
      <c r="AN65" s="31">
        <v>2.802</v>
      </c>
      <c r="AO65" t="s">
        <v>158</v>
      </c>
    </row>
    <row r="66" spans="2:41">
      <c r="C66" t="s">
        <v>140</v>
      </c>
      <c r="D66" s="31">
        <v>0.69699999999999995</v>
      </c>
      <c r="E66" s="31" t="s">
        <v>194</v>
      </c>
      <c r="F66" s="31">
        <v>0.82199999999999995</v>
      </c>
      <c r="G66" s="31" t="s">
        <v>195</v>
      </c>
      <c r="H66" s="31">
        <v>1.05</v>
      </c>
      <c r="I66" s="31" t="s">
        <v>196</v>
      </c>
      <c r="J66" s="31">
        <v>2.802</v>
      </c>
      <c r="K66" t="s">
        <v>158</v>
      </c>
      <c r="M66" t="s">
        <v>140</v>
      </c>
      <c r="N66" s="31">
        <v>0.69699999999999995</v>
      </c>
      <c r="O66" s="31" t="s">
        <v>194</v>
      </c>
      <c r="P66" s="31">
        <v>0.82199999999999995</v>
      </c>
      <c r="Q66" s="31" t="s">
        <v>195</v>
      </c>
      <c r="R66" s="31">
        <v>1.05</v>
      </c>
      <c r="S66" s="31" t="s">
        <v>196</v>
      </c>
      <c r="T66" s="31">
        <v>2.802</v>
      </c>
      <c r="U66" t="s">
        <v>158</v>
      </c>
      <c r="W66" t="s">
        <v>140</v>
      </c>
      <c r="X66" s="31">
        <v>0.69699999999999995</v>
      </c>
      <c r="Y66" s="31" t="s">
        <v>194</v>
      </c>
      <c r="Z66" s="31">
        <v>0.82199999999999995</v>
      </c>
      <c r="AA66" s="31" t="s">
        <v>195</v>
      </c>
      <c r="AB66" s="31">
        <v>1.05</v>
      </c>
      <c r="AC66" s="31" t="s">
        <v>196</v>
      </c>
      <c r="AD66" s="31">
        <v>2.802</v>
      </c>
      <c r="AE66" t="s">
        <v>158</v>
      </c>
      <c r="AG66" t="s">
        <v>140</v>
      </c>
      <c r="AH66" s="31">
        <v>0.69699999999999995</v>
      </c>
      <c r="AI66" s="31" t="s">
        <v>194</v>
      </c>
      <c r="AJ66" s="31">
        <v>0.82199999999999995</v>
      </c>
      <c r="AK66" s="31" t="s">
        <v>195</v>
      </c>
      <c r="AL66" s="31">
        <v>1.05</v>
      </c>
      <c r="AM66" s="31" t="s">
        <v>196</v>
      </c>
      <c r="AN66" s="31">
        <v>2.802</v>
      </c>
      <c r="AO66" t="s">
        <v>158</v>
      </c>
    </row>
    <row r="67" spans="2:41">
      <c r="C67" t="s">
        <v>142</v>
      </c>
      <c r="D67" s="31">
        <v>0.79300000000000004</v>
      </c>
      <c r="E67" s="31" t="s">
        <v>187</v>
      </c>
      <c r="F67" s="31">
        <v>0.95599999999999996</v>
      </c>
      <c r="G67" s="31" t="s">
        <v>192</v>
      </c>
      <c r="H67" s="31">
        <v>0</v>
      </c>
      <c r="I67" s="33" t="s">
        <v>156</v>
      </c>
      <c r="J67" s="31">
        <v>2.802</v>
      </c>
      <c r="K67" t="s">
        <v>157</v>
      </c>
      <c r="M67" t="s">
        <v>142</v>
      </c>
      <c r="N67" s="31">
        <v>0.69699999999999995</v>
      </c>
      <c r="O67" s="31" t="s">
        <v>194</v>
      </c>
      <c r="P67" s="31">
        <v>0.82199999999999995</v>
      </c>
      <c r="Q67" s="31" t="s">
        <v>195</v>
      </c>
      <c r="R67" s="31">
        <v>1.05</v>
      </c>
      <c r="S67" s="31" t="s">
        <v>196</v>
      </c>
      <c r="T67" s="31">
        <v>2.802</v>
      </c>
      <c r="U67" t="s">
        <v>158</v>
      </c>
      <c r="W67" t="s">
        <v>142</v>
      </c>
      <c r="X67" s="31">
        <v>0.69699999999999995</v>
      </c>
      <c r="Y67" s="31" t="s">
        <v>194</v>
      </c>
      <c r="Z67" s="31">
        <v>0.82199999999999995</v>
      </c>
      <c r="AA67" s="31" t="s">
        <v>195</v>
      </c>
      <c r="AB67" s="31">
        <v>1.05</v>
      </c>
      <c r="AC67" s="31" t="s">
        <v>196</v>
      </c>
      <c r="AD67" s="31">
        <v>2.802</v>
      </c>
      <c r="AE67" t="s">
        <v>158</v>
      </c>
      <c r="AG67" t="s">
        <v>142</v>
      </c>
      <c r="AH67" s="31">
        <v>0.69699999999999995</v>
      </c>
      <c r="AI67" s="31" t="s">
        <v>194</v>
      </c>
      <c r="AJ67" s="31">
        <v>0.82199999999999995</v>
      </c>
      <c r="AK67" s="31" t="s">
        <v>195</v>
      </c>
      <c r="AL67" s="31">
        <v>1.05</v>
      </c>
      <c r="AM67" s="31" t="s">
        <v>196</v>
      </c>
      <c r="AN67" s="31">
        <v>2.802</v>
      </c>
      <c r="AO67" t="s">
        <v>158</v>
      </c>
    </row>
    <row r="68" spans="2:41">
      <c r="C68" t="s">
        <v>144</v>
      </c>
      <c r="D68" s="31">
        <v>0.79300000000000004</v>
      </c>
      <c r="E68" s="31" t="s">
        <v>187</v>
      </c>
      <c r="F68" s="31">
        <v>0.95599999999999996</v>
      </c>
      <c r="G68" s="31" t="s">
        <v>192</v>
      </c>
      <c r="H68" s="31">
        <v>0</v>
      </c>
      <c r="I68" s="33" t="s">
        <v>156</v>
      </c>
      <c r="J68" s="31">
        <v>2.802</v>
      </c>
      <c r="K68" t="s">
        <v>157</v>
      </c>
      <c r="M68" t="s">
        <v>144</v>
      </c>
      <c r="N68" s="31">
        <v>0.79300000000000004</v>
      </c>
      <c r="O68" s="31" t="s">
        <v>187</v>
      </c>
      <c r="P68" s="31">
        <v>0.95599999999999996</v>
      </c>
      <c r="Q68" s="31" t="s">
        <v>192</v>
      </c>
      <c r="R68" s="31">
        <v>0</v>
      </c>
      <c r="S68" s="33" t="s">
        <v>156</v>
      </c>
      <c r="T68" s="31">
        <v>2.802</v>
      </c>
      <c r="U68" t="s">
        <v>157</v>
      </c>
      <c r="W68" t="s">
        <v>144</v>
      </c>
      <c r="X68" s="31">
        <v>0.69699999999999995</v>
      </c>
      <c r="Y68" s="31" t="s">
        <v>194</v>
      </c>
      <c r="Z68" s="31">
        <v>0.82199999999999995</v>
      </c>
      <c r="AA68" s="31" t="s">
        <v>195</v>
      </c>
      <c r="AB68" s="31">
        <v>1.05</v>
      </c>
      <c r="AC68" s="31" t="s">
        <v>196</v>
      </c>
      <c r="AD68" s="31">
        <v>2.802</v>
      </c>
      <c r="AE68" t="s">
        <v>158</v>
      </c>
      <c r="AG68" t="s">
        <v>144</v>
      </c>
      <c r="AH68" s="31">
        <v>0.69699999999999995</v>
      </c>
      <c r="AI68" s="31" t="s">
        <v>194</v>
      </c>
      <c r="AJ68" s="31">
        <v>0.82199999999999995</v>
      </c>
      <c r="AK68" s="31" t="s">
        <v>195</v>
      </c>
      <c r="AL68" s="31">
        <v>1.05</v>
      </c>
      <c r="AM68" s="31" t="s">
        <v>196</v>
      </c>
      <c r="AN68" s="31">
        <v>2.802</v>
      </c>
      <c r="AO68" t="s">
        <v>158</v>
      </c>
    </row>
    <row r="69" spans="2:41">
      <c r="C69" t="s">
        <v>15</v>
      </c>
      <c r="D69" s="31">
        <v>0.79300000000000004</v>
      </c>
      <c r="E69" s="31" t="s">
        <v>187</v>
      </c>
      <c r="F69" s="31">
        <v>0.95599999999999996</v>
      </c>
      <c r="G69" s="31" t="s">
        <v>192</v>
      </c>
      <c r="H69" s="31">
        <v>0</v>
      </c>
      <c r="I69" s="33" t="s">
        <v>156</v>
      </c>
      <c r="J69" s="31">
        <v>2.802</v>
      </c>
      <c r="K69" t="s">
        <v>157</v>
      </c>
      <c r="M69" t="s">
        <v>15</v>
      </c>
      <c r="N69" s="31">
        <v>0.79300000000000004</v>
      </c>
      <c r="O69" s="31" t="s">
        <v>187</v>
      </c>
      <c r="P69" s="31">
        <v>0.95599999999999996</v>
      </c>
      <c r="Q69" s="31" t="s">
        <v>192</v>
      </c>
      <c r="R69" s="31">
        <v>0</v>
      </c>
      <c r="S69" s="33" t="s">
        <v>156</v>
      </c>
      <c r="T69" s="31">
        <v>2.802</v>
      </c>
      <c r="U69" t="s">
        <v>157</v>
      </c>
      <c r="W69" t="s">
        <v>15</v>
      </c>
      <c r="X69" s="31">
        <v>0.79300000000000004</v>
      </c>
      <c r="Y69" s="31" t="s">
        <v>187</v>
      </c>
      <c r="Z69" s="31">
        <v>0.95599999999999996</v>
      </c>
      <c r="AA69" s="31" t="s">
        <v>192</v>
      </c>
      <c r="AB69" s="31">
        <v>0</v>
      </c>
      <c r="AC69" s="33" t="s">
        <v>156</v>
      </c>
      <c r="AD69" s="31">
        <v>2.802</v>
      </c>
      <c r="AE69" t="s">
        <v>157</v>
      </c>
      <c r="AG69" t="s">
        <v>15</v>
      </c>
      <c r="AH69" s="31">
        <v>0.69699999999999995</v>
      </c>
      <c r="AI69" s="31" t="s">
        <v>194</v>
      </c>
      <c r="AJ69" s="31">
        <v>0.82199999999999995</v>
      </c>
      <c r="AK69" s="31" t="s">
        <v>195</v>
      </c>
      <c r="AL69" s="31">
        <v>1.05</v>
      </c>
      <c r="AM69" s="31" t="s">
        <v>196</v>
      </c>
      <c r="AN69" s="31">
        <v>2.802</v>
      </c>
      <c r="AO69" t="s">
        <v>158</v>
      </c>
    </row>
    <row r="70" spans="2:41">
      <c r="C70" t="s">
        <v>146</v>
      </c>
      <c r="D70" s="31">
        <v>0.79300000000000004</v>
      </c>
      <c r="E70" s="31" t="s">
        <v>187</v>
      </c>
      <c r="F70" s="31">
        <v>0.95599999999999996</v>
      </c>
      <c r="G70" s="31" t="s">
        <v>192</v>
      </c>
      <c r="H70" s="31">
        <v>0</v>
      </c>
      <c r="I70" s="33" t="s">
        <v>156</v>
      </c>
      <c r="J70" s="31">
        <v>2.802</v>
      </c>
      <c r="K70" t="s">
        <v>157</v>
      </c>
      <c r="M70" t="s">
        <v>146</v>
      </c>
      <c r="N70" s="31">
        <v>0.79300000000000004</v>
      </c>
      <c r="O70" s="31" t="s">
        <v>187</v>
      </c>
      <c r="P70" s="31">
        <v>0.95599999999999996</v>
      </c>
      <c r="Q70" s="31" t="s">
        <v>192</v>
      </c>
      <c r="R70" s="31">
        <v>0</v>
      </c>
      <c r="S70" s="33" t="s">
        <v>156</v>
      </c>
      <c r="T70" s="31">
        <v>2.802</v>
      </c>
      <c r="U70" t="s">
        <v>157</v>
      </c>
      <c r="W70" t="s">
        <v>146</v>
      </c>
      <c r="X70" s="31">
        <v>0.79300000000000004</v>
      </c>
      <c r="Y70" s="31" t="s">
        <v>187</v>
      </c>
      <c r="Z70" s="31">
        <v>0.95599999999999996</v>
      </c>
      <c r="AA70" s="31" t="s">
        <v>192</v>
      </c>
      <c r="AB70" s="31">
        <v>0</v>
      </c>
      <c r="AC70" s="33" t="s">
        <v>156</v>
      </c>
      <c r="AD70" s="31">
        <v>2.802</v>
      </c>
      <c r="AE70" t="s">
        <v>157</v>
      </c>
      <c r="AG70" t="s">
        <v>146</v>
      </c>
      <c r="AH70" s="31">
        <v>0.79300000000000004</v>
      </c>
      <c r="AI70" s="31" t="s">
        <v>187</v>
      </c>
      <c r="AJ70" s="31">
        <v>0.95599999999999996</v>
      </c>
      <c r="AK70" s="31" t="s">
        <v>192</v>
      </c>
      <c r="AL70" s="31">
        <v>0</v>
      </c>
      <c r="AM70" s="33" t="s">
        <v>156</v>
      </c>
      <c r="AN70" s="31">
        <v>2.802</v>
      </c>
      <c r="AO70" t="s">
        <v>157</v>
      </c>
    </row>
    <row r="71" spans="2:41">
      <c r="C71" t="s">
        <v>147</v>
      </c>
      <c r="D71" s="31">
        <v>0.79300000000000004</v>
      </c>
      <c r="E71" s="31" t="s">
        <v>187</v>
      </c>
      <c r="F71" s="31">
        <v>0.95599999999999996</v>
      </c>
      <c r="G71" s="31" t="s">
        <v>192</v>
      </c>
      <c r="H71" s="31">
        <v>0</v>
      </c>
      <c r="I71" s="33" t="s">
        <v>156</v>
      </c>
      <c r="J71" s="31">
        <v>2.802</v>
      </c>
      <c r="K71" t="s">
        <v>157</v>
      </c>
      <c r="M71" t="s">
        <v>147</v>
      </c>
      <c r="N71" s="31">
        <v>0.79300000000000004</v>
      </c>
      <c r="O71" s="31" t="s">
        <v>187</v>
      </c>
      <c r="P71" s="31">
        <v>0.95599999999999996</v>
      </c>
      <c r="Q71" s="31" t="s">
        <v>192</v>
      </c>
      <c r="R71" s="31">
        <v>0</v>
      </c>
      <c r="S71" s="33" t="s">
        <v>156</v>
      </c>
      <c r="T71" s="31">
        <v>2.802</v>
      </c>
      <c r="U71" t="s">
        <v>157</v>
      </c>
      <c r="W71" t="s">
        <v>147</v>
      </c>
      <c r="X71" s="31">
        <v>0.79300000000000004</v>
      </c>
      <c r="Y71" s="31" t="s">
        <v>187</v>
      </c>
      <c r="Z71" s="31">
        <v>0.95599999999999996</v>
      </c>
      <c r="AA71" s="31" t="s">
        <v>192</v>
      </c>
      <c r="AB71" s="31">
        <v>0</v>
      </c>
      <c r="AC71" s="33" t="s">
        <v>156</v>
      </c>
      <c r="AD71" s="31">
        <v>2.802</v>
      </c>
      <c r="AE71" t="s">
        <v>157</v>
      </c>
      <c r="AG71" t="s">
        <v>147</v>
      </c>
      <c r="AH71" s="31">
        <v>0.79300000000000004</v>
      </c>
      <c r="AI71" s="31" t="s">
        <v>187</v>
      </c>
      <c r="AJ71" s="31">
        <v>0.95599999999999996</v>
      </c>
      <c r="AK71" s="31" t="s">
        <v>192</v>
      </c>
      <c r="AL71" s="31">
        <v>0</v>
      </c>
      <c r="AM71" s="33" t="s">
        <v>156</v>
      </c>
      <c r="AN71" s="31">
        <v>2.802</v>
      </c>
      <c r="AO71" t="s">
        <v>157</v>
      </c>
    </row>
    <row r="72" spans="2:41">
      <c r="B72" t="s">
        <v>132</v>
      </c>
    </row>
    <row r="73" spans="2:41">
      <c r="B73" t="s">
        <v>182</v>
      </c>
      <c r="C73" s="98" t="s">
        <v>183</v>
      </c>
      <c r="D73" s="98"/>
      <c r="E73" s="98"/>
      <c r="F73" s="98"/>
      <c r="G73" s="98"/>
      <c r="H73" s="98"/>
      <c r="I73" s="98"/>
      <c r="J73" s="98"/>
      <c r="K73" s="98"/>
      <c r="M73" s="98" t="s">
        <v>184</v>
      </c>
      <c r="N73" s="98"/>
      <c r="O73" s="98"/>
      <c r="P73" s="98"/>
      <c r="Q73" s="98"/>
      <c r="R73" s="98"/>
      <c r="S73" s="98"/>
      <c r="T73" s="98"/>
      <c r="U73" s="98"/>
      <c r="W73" s="98" t="s">
        <v>185</v>
      </c>
      <c r="X73" s="98"/>
      <c r="Y73" s="98"/>
      <c r="Z73" s="98"/>
      <c r="AA73" s="98"/>
      <c r="AB73" s="98"/>
      <c r="AC73" s="98"/>
      <c r="AD73" s="98"/>
      <c r="AE73" s="98"/>
      <c r="AG73" s="98" t="s">
        <v>186</v>
      </c>
      <c r="AH73" s="98"/>
      <c r="AI73" s="98"/>
      <c r="AJ73" s="98"/>
      <c r="AK73" s="98"/>
      <c r="AL73" s="98"/>
      <c r="AM73" s="98"/>
      <c r="AN73" s="98"/>
      <c r="AO73" s="98"/>
    </row>
    <row r="74" spans="2:41">
      <c r="D74" s="98"/>
      <c r="E74" s="98"/>
      <c r="F74" s="98"/>
      <c r="G74" s="92"/>
    </row>
    <row r="75" spans="2:41">
      <c r="D75" t="s">
        <v>136</v>
      </c>
      <c r="F75" t="s">
        <v>139</v>
      </c>
      <c r="H75" t="s">
        <v>141</v>
      </c>
      <c r="J75" t="s">
        <v>143</v>
      </c>
      <c r="K75" t="s">
        <v>145</v>
      </c>
      <c r="N75" t="s">
        <v>136</v>
      </c>
      <c r="P75" t="s">
        <v>139</v>
      </c>
      <c r="R75" t="s">
        <v>141</v>
      </c>
      <c r="T75" t="s">
        <v>143</v>
      </c>
      <c r="U75" t="s">
        <v>145</v>
      </c>
      <c r="X75" t="s">
        <v>136</v>
      </c>
      <c r="Z75" t="s">
        <v>139</v>
      </c>
      <c r="AB75" t="s">
        <v>141</v>
      </c>
      <c r="AD75" t="s">
        <v>143</v>
      </c>
      <c r="AE75" t="s">
        <v>145</v>
      </c>
      <c r="AH75" t="s">
        <v>136</v>
      </c>
      <c r="AJ75" t="s">
        <v>139</v>
      </c>
      <c r="AL75" t="s">
        <v>141</v>
      </c>
      <c r="AN75" t="s">
        <v>143</v>
      </c>
      <c r="AO75" t="s">
        <v>145</v>
      </c>
    </row>
    <row r="76" spans="2:41">
      <c r="C76" t="s">
        <v>121</v>
      </c>
      <c r="D76" s="31">
        <v>0.79300000000000004</v>
      </c>
      <c r="E76" s="31" t="s">
        <v>187</v>
      </c>
      <c r="F76" s="31">
        <v>0.95599999999999996</v>
      </c>
      <c r="G76" s="31" t="s">
        <v>192</v>
      </c>
      <c r="H76" s="31">
        <v>0</v>
      </c>
      <c r="I76" s="33" t="s">
        <v>156</v>
      </c>
      <c r="J76" s="31">
        <v>2.802</v>
      </c>
      <c r="K76" t="s">
        <v>157</v>
      </c>
      <c r="M76" t="s">
        <v>121</v>
      </c>
      <c r="N76" s="31">
        <v>0.79300000000000004</v>
      </c>
      <c r="O76" s="31" t="s">
        <v>187</v>
      </c>
      <c r="P76" s="31">
        <v>0.95599999999999996</v>
      </c>
      <c r="Q76" s="31" t="s">
        <v>192</v>
      </c>
      <c r="R76" s="31">
        <v>0</v>
      </c>
      <c r="S76" s="33" t="s">
        <v>156</v>
      </c>
      <c r="T76" s="31">
        <v>2.802</v>
      </c>
      <c r="U76" t="s">
        <v>157</v>
      </c>
      <c r="W76" t="s">
        <v>121</v>
      </c>
      <c r="X76" s="31">
        <v>0.79300000000000004</v>
      </c>
      <c r="Y76" s="31" t="s">
        <v>187</v>
      </c>
      <c r="Z76" s="31">
        <v>0.95599999999999996</v>
      </c>
      <c r="AA76" s="31" t="s">
        <v>192</v>
      </c>
      <c r="AB76" s="31">
        <v>0</v>
      </c>
      <c r="AC76" s="33" t="s">
        <v>156</v>
      </c>
      <c r="AD76" s="31">
        <v>2.802</v>
      </c>
      <c r="AE76" t="s">
        <v>157</v>
      </c>
      <c r="AG76" t="s">
        <v>121</v>
      </c>
      <c r="AH76" s="31">
        <v>0.79300000000000004</v>
      </c>
      <c r="AI76" s="31" t="s">
        <v>187</v>
      </c>
      <c r="AJ76" s="31">
        <v>0.95599999999999996</v>
      </c>
      <c r="AK76" s="31" t="s">
        <v>192</v>
      </c>
      <c r="AL76" s="31">
        <v>0</v>
      </c>
      <c r="AM76" s="33" t="s">
        <v>156</v>
      </c>
      <c r="AN76" s="31">
        <v>2.802</v>
      </c>
      <c r="AO76" t="s">
        <v>157</v>
      </c>
    </row>
    <row r="77" spans="2:41">
      <c r="C77" t="s">
        <v>125</v>
      </c>
      <c r="D77" s="31">
        <v>0.58299999999999996</v>
      </c>
      <c r="E77" s="31" t="s">
        <v>197</v>
      </c>
      <c r="F77" s="31">
        <v>0.72599999999999998</v>
      </c>
      <c r="G77" s="31" t="s">
        <v>198</v>
      </c>
      <c r="H77" s="31">
        <v>0.94799999999999995</v>
      </c>
      <c r="I77" s="31" t="s">
        <v>193</v>
      </c>
      <c r="J77" s="31">
        <v>2.802</v>
      </c>
      <c r="K77" t="s">
        <v>158</v>
      </c>
      <c r="M77" t="s">
        <v>125</v>
      </c>
      <c r="N77" s="31">
        <v>0.79300000000000004</v>
      </c>
      <c r="O77" s="31" t="s">
        <v>187</v>
      </c>
      <c r="P77" s="31">
        <v>0.95599999999999996</v>
      </c>
      <c r="Q77" s="31" t="s">
        <v>192</v>
      </c>
      <c r="R77" s="31">
        <v>0</v>
      </c>
      <c r="S77" s="33" t="s">
        <v>156</v>
      </c>
      <c r="T77" s="31">
        <v>2.802</v>
      </c>
      <c r="U77" t="s">
        <v>157</v>
      </c>
      <c r="W77" t="s">
        <v>125</v>
      </c>
      <c r="X77" s="31">
        <v>0.79300000000000004</v>
      </c>
      <c r="Y77" s="31" t="s">
        <v>187</v>
      </c>
      <c r="Z77" s="31">
        <v>0.95599999999999996</v>
      </c>
      <c r="AA77" s="31" t="s">
        <v>192</v>
      </c>
      <c r="AB77" s="31">
        <v>0</v>
      </c>
      <c r="AC77" s="33" t="s">
        <v>156</v>
      </c>
      <c r="AD77" s="31">
        <v>2.802</v>
      </c>
      <c r="AE77" t="s">
        <v>157</v>
      </c>
      <c r="AG77" t="s">
        <v>125</v>
      </c>
      <c r="AH77" s="31">
        <v>0.79300000000000004</v>
      </c>
      <c r="AI77" s="31" t="s">
        <v>187</v>
      </c>
      <c r="AJ77" s="31">
        <v>0.95599999999999996</v>
      </c>
      <c r="AK77" s="31" t="s">
        <v>192</v>
      </c>
      <c r="AL77" s="31">
        <v>0</v>
      </c>
      <c r="AM77" s="33" t="s">
        <v>156</v>
      </c>
      <c r="AN77" s="31">
        <v>2.802</v>
      </c>
      <c r="AO77" t="s">
        <v>157</v>
      </c>
    </row>
    <row r="78" spans="2:41">
      <c r="C78" t="s">
        <v>128</v>
      </c>
      <c r="D78" s="31">
        <v>0.58299999999999996</v>
      </c>
      <c r="E78" s="31" t="s">
        <v>197</v>
      </c>
      <c r="F78" s="31">
        <v>0.72599999999999998</v>
      </c>
      <c r="G78" s="31" t="s">
        <v>198</v>
      </c>
      <c r="H78" s="31">
        <v>0.94799999999999995</v>
      </c>
      <c r="I78" s="31" t="s">
        <v>193</v>
      </c>
      <c r="J78" s="31">
        <v>2.802</v>
      </c>
      <c r="K78" t="s">
        <v>158</v>
      </c>
      <c r="M78" t="s">
        <v>128</v>
      </c>
      <c r="N78" s="31">
        <v>0.58299999999999996</v>
      </c>
      <c r="O78" s="31" t="s">
        <v>197</v>
      </c>
      <c r="P78" s="31">
        <v>0.72599999999999998</v>
      </c>
      <c r="Q78" s="31" t="s">
        <v>198</v>
      </c>
      <c r="R78" s="31">
        <v>0.94799999999999995</v>
      </c>
      <c r="S78" s="31" t="s">
        <v>193</v>
      </c>
      <c r="T78" s="31">
        <v>2.802</v>
      </c>
      <c r="U78" t="s">
        <v>158</v>
      </c>
      <c r="W78" t="s">
        <v>128</v>
      </c>
      <c r="X78" s="31">
        <v>0.79300000000000004</v>
      </c>
      <c r="Y78" s="31" t="s">
        <v>187</v>
      </c>
      <c r="Z78" s="31">
        <v>0.95599999999999996</v>
      </c>
      <c r="AA78" s="31" t="s">
        <v>192</v>
      </c>
      <c r="AB78" s="31">
        <v>0</v>
      </c>
      <c r="AC78" s="33" t="s">
        <v>156</v>
      </c>
      <c r="AD78" s="31">
        <v>2.802</v>
      </c>
      <c r="AE78" t="s">
        <v>157</v>
      </c>
      <c r="AG78" t="s">
        <v>128</v>
      </c>
      <c r="AH78" s="31">
        <v>0.79300000000000004</v>
      </c>
      <c r="AI78" s="31" t="s">
        <v>187</v>
      </c>
      <c r="AJ78" s="31">
        <v>0.95599999999999996</v>
      </c>
      <c r="AK78" s="31" t="s">
        <v>192</v>
      </c>
      <c r="AL78" s="31">
        <v>0</v>
      </c>
      <c r="AM78" s="33" t="s">
        <v>156</v>
      </c>
      <c r="AN78" s="31">
        <v>2.802</v>
      </c>
      <c r="AO78" t="s">
        <v>157</v>
      </c>
    </row>
    <row r="79" spans="2:41">
      <c r="C79" t="s">
        <v>127</v>
      </c>
      <c r="D79" s="31">
        <v>0.58299999999999996</v>
      </c>
      <c r="E79" s="31" t="s">
        <v>197</v>
      </c>
      <c r="F79" s="31">
        <v>0.72599999999999998</v>
      </c>
      <c r="G79" s="31" t="s">
        <v>198</v>
      </c>
      <c r="H79" s="31">
        <v>0.94799999999999995</v>
      </c>
      <c r="I79" s="31" t="s">
        <v>193</v>
      </c>
      <c r="J79" s="31">
        <v>2.802</v>
      </c>
      <c r="K79" t="s">
        <v>158</v>
      </c>
      <c r="M79" t="s">
        <v>127</v>
      </c>
      <c r="N79" s="31">
        <v>0.58299999999999996</v>
      </c>
      <c r="O79" s="31" t="s">
        <v>197</v>
      </c>
      <c r="P79" s="31">
        <v>0.72599999999999998</v>
      </c>
      <c r="Q79" s="31" t="s">
        <v>198</v>
      </c>
      <c r="R79" s="31">
        <v>0.94799999999999995</v>
      </c>
      <c r="S79" s="31" t="s">
        <v>193</v>
      </c>
      <c r="T79" s="31">
        <v>2.802</v>
      </c>
      <c r="U79" t="s">
        <v>158</v>
      </c>
      <c r="W79" t="s">
        <v>127</v>
      </c>
      <c r="X79" s="31">
        <v>0.58299999999999996</v>
      </c>
      <c r="Y79" s="31" t="s">
        <v>197</v>
      </c>
      <c r="Z79" s="31">
        <v>0.72599999999999998</v>
      </c>
      <c r="AA79" s="31" t="s">
        <v>198</v>
      </c>
      <c r="AB79" s="31">
        <v>0.94799999999999995</v>
      </c>
      <c r="AC79" s="31" t="s">
        <v>193</v>
      </c>
      <c r="AD79" s="31">
        <v>2.802</v>
      </c>
      <c r="AE79" t="s">
        <v>158</v>
      </c>
      <c r="AG79" t="s">
        <v>127</v>
      </c>
      <c r="AH79" s="31">
        <v>0.79300000000000004</v>
      </c>
      <c r="AI79" s="31" t="s">
        <v>187</v>
      </c>
      <c r="AJ79" s="31">
        <v>0.95599999999999996</v>
      </c>
      <c r="AK79" s="31" t="s">
        <v>192</v>
      </c>
      <c r="AL79" s="31">
        <v>0</v>
      </c>
      <c r="AM79" s="33" t="s">
        <v>156</v>
      </c>
      <c r="AN79" s="31">
        <v>2.802</v>
      </c>
      <c r="AO79" t="s">
        <v>157</v>
      </c>
    </row>
    <row r="80" spans="2:41">
      <c r="C80" t="s">
        <v>133</v>
      </c>
      <c r="D80" s="31">
        <v>0.58299999999999996</v>
      </c>
      <c r="E80" s="31" t="s">
        <v>197</v>
      </c>
      <c r="F80" s="31">
        <v>0.72599999999999998</v>
      </c>
      <c r="G80" s="31" t="s">
        <v>198</v>
      </c>
      <c r="H80" s="31">
        <v>0.94799999999999995</v>
      </c>
      <c r="I80" s="31" t="s">
        <v>193</v>
      </c>
      <c r="J80" s="31">
        <v>2.802</v>
      </c>
      <c r="K80" t="s">
        <v>158</v>
      </c>
      <c r="M80" t="s">
        <v>133</v>
      </c>
      <c r="N80" s="31">
        <v>0.58299999999999996</v>
      </c>
      <c r="O80" s="31" t="s">
        <v>197</v>
      </c>
      <c r="P80" s="31">
        <v>0.72599999999999998</v>
      </c>
      <c r="Q80" s="31" t="s">
        <v>198</v>
      </c>
      <c r="R80" s="31">
        <v>0.94799999999999995</v>
      </c>
      <c r="S80" s="31" t="s">
        <v>193</v>
      </c>
      <c r="T80" s="31">
        <v>2.802</v>
      </c>
      <c r="U80" t="s">
        <v>158</v>
      </c>
      <c r="W80" t="s">
        <v>133</v>
      </c>
      <c r="X80" s="31">
        <v>0.58299999999999996</v>
      </c>
      <c r="Y80" s="31" t="s">
        <v>197</v>
      </c>
      <c r="Z80" s="31">
        <v>0.72599999999999998</v>
      </c>
      <c r="AA80" s="31" t="s">
        <v>198</v>
      </c>
      <c r="AB80" s="31">
        <v>0.94799999999999995</v>
      </c>
      <c r="AC80" s="31" t="s">
        <v>193</v>
      </c>
      <c r="AD80" s="31">
        <v>2.802</v>
      </c>
      <c r="AE80" t="s">
        <v>158</v>
      </c>
      <c r="AG80" t="s">
        <v>133</v>
      </c>
      <c r="AH80" s="31">
        <v>0.58299999999999996</v>
      </c>
      <c r="AI80" s="31" t="s">
        <v>197</v>
      </c>
      <c r="AJ80" s="31">
        <v>0.72599999999999998</v>
      </c>
      <c r="AK80" s="31" t="s">
        <v>198</v>
      </c>
      <c r="AL80" s="31">
        <v>0.94799999999999995</v>
      </c>
      <c r="AM80" s="31" t="s">
        <v>193</v>
      </c>
      <c r="AN80" s="31">
        <v>2.802</v>
      </c>
      <c r="AO80" t="s">
        <v>158</v>
      </c>
    </row>
    <row r="81" spans="2:41">
      <c r="C81" t="s">
        <v>138</v>
      </c>
      <c r="D81" s="31">
        <v>0.58299999999999996</v>
      </c>
      <c r="E81" s="31" t="s">
        <v>197</v>
      </c>
      <c r="F81" s="31">
        <v>0.72599999999999998</v>
      </c>
      <c r="G81" s="31" t="s">
        <v>198</v>
      </c>
      <c r="H81" s="31">
        <v>0.94799999999999995</v>
      </c>
      <c r="I81" s="31" t="s">
        <v>193</v>
      </c>
      <c r="J81" s="31">
        <v>2.802</v>
      </c>
      <c r="K81" t="s">
        <v>158</v>
      </c>
      <c r="M81" t="s">
        <v>138</v>
      </c>
      <c r="N81" s="31">
        <v>0.58299999999999996</v>
      </c>
      <c r="O81" s="31" t="s">
        <v>197</v>
      </c>
      <c r="P81" s="31">
        <v>0.72599999999999998</v>
      </c>
      <c r="Q81" s="31" t="s">
        <v>198</v>
      </c>
      <c r="R81" s="31">
        <v>0.94799999999999995</v>
      </c>
      <c r="S81" s="31" t="s">
        <v>193</v>
      </c>
      <c r="T81" s="31">
        <v>2.802</v>
      </c>
      <c r="U81" t="s">
        <v>158</v>
      </c>
      <c r="W81" t="s">
        <v>138</v>
      </c>
      <c r="X81" s="31">
        <v>0.58299999999999996</v>
      </c>
      <c r="Y81" s="31" t="s">
        <v>197</v>
      </c>
      <c r="Z81" s="31">
        <v>0.72599999999999998</v>
      </c>
      <c r="AA81" s="31" t="s">
        <v>198</v>
      </c>
      <c r="AB81" s="31">
        <v>0.94799999999999995</v>
      </c>
      <c r="AC81" s="31" t="s">
        <v>193</v>
      </c>
      <c r="AD81" s="31">
        <v>2.802</v>
      </c>
      <c r="AE81" t="s">
        <v>158</v>
      </c>
      <c r="AG81" t="s">
        <v>138</v>
      </c>
      <c r="AH81" s="31">
        <v>0.58299999999999996</v>
      </c>
      <c r="AI81" s="31" t="s">
        <v>197</v>
      </c>
      <c r="AJ81" s="31">
        <v>0.72599999999999998</v>
      </c>
      <c r="AK81" s="31" t="s">
        <v>198</v>
      </c>
      <c r="AL81" s="31">
        <v>0.94799999999999995</v>
      </c>
      <c r="AM81" s="31" t="s">
        <v>193</v>
      </c>
      <c r="AN81" s="31">
        <v>2.802</v>
      </c>
      <c r="AO81" t="s">
        <v>158</v>
      </c>
    </row>
    <row r="82" spans="2:41">
      <c r="C82" t="s">
        <v>140</v>
      </c>
      <c r="D82" s="31">
        <v>0.58299999999999996</v>
      </c>
      <c r="E82" s="31" t="s">
        <v>197</v>
      </c>
      <c r="F82" s="31">
        <v>0.72599999999999998</v>
      </c>
      <c r="G82" s="31" t="s">
        <v>198</v>
      </c>
      <c r="H82" s="31">
        <v>0.94799999999999995</v>
      </c>
      <c r="I82" s="31" t="s">
        <v>193</v>
      </c>
      <c r="J82" s="31">
        <v>2.802</v>
      </c>
      <c r="K82" t="s">
        <v>158</v>
      </c>
      <c r="M82" t="s">
        <v>140</v>
      </c>
      <c r="N82" s="31">
        <v>0.58299999999999996</v>
      </c>
      <c r="O82" s="31" t="s">
        <v>197</v>
      </c>
      <c r="P82" s="31">
        <v>0.72599999999999998</v>
      </c>
      <c r="Q82" s="31" t="s">
        <v>198</v>
      </c>
      <c r="R82" s="31">
        <v>0.94799999999999995</v>
      </c>
      <c r="S82" s="31" t="s">
        <v>193</v>
      </c>
      <c r="T82" s="31">
        <v>2.802</v>
      </c>
      <c r="U82" t="s">
        <v>158</v>
      </c>
      <c r="W82" t="s">
        <v>140</v>
      </c>
      <c r="X82" s="31">
        <v>0.58299999999999996</v>
      </c>
      <c r="Y82" s="31" t="s">
        <v>197</v>
      </c>
      <c r="Z82" s="31">
        <v>0.72599999999999998</v>
      </c>
      <c r="AA82" s="31" t="s">
        <v>198</v>
      </c>
      <c r="AB82" s="31">
        <v>0.94799999999999995</v>
      </c>
      <c r="AC82" s="31" t="s">
        <v>193</v>
      </c>
      <c r="AD82" s="31">
        <v>2.802</v>
      </c>
      <c r="AE82" t="s">
        <v>158</v>
      </c>
      <c r="AG82" t="s">
        <v>140</v>
      </c>
      <c r="AH82" s="31">
        <v>0.58299999999999996</v>
      </c>
      <c r="AI82" s="31" t="s">
        <v>197</v>
      </c>
      <c r="AJ82" s="31">
        <v>0.72599999999999998</v>
      </c>
      <c r="AK82" s="31" t="s">
        <v>198</v>
      </c>
      <c r="AL82" s="31">
        <v>0.94799999999999995</v>
      </c>
      <c r="AM82" s="31" t="s">
        <v>193</v>
      </c>
      <c r="AN82" s="31">
        <v>2.802</v>
      </c>
      <c r="AO82" t="s">
        <v>158</v>
      </c>
    </row>
    <row r="83" spans="2:41">
      <c r="C83" t="s">
        <v>142</v>
      </c>
      <c r="D83" s="31">
        <v>0.79300000000000004</v>
      </c>
      <c r="E83" s="31" t="s">
        <v>187</v>
      </c>
      <c r="F83" s="31">
        <v>0.95599999999999996</v>
      </c>
      <c r="G83" s="31" t="s">
        <v>192</v>
      </c>
      <c r="H83" s="31">
        <v>0</v>
      </c>
      <c r="I83" s="33" t="s">
        <v>156</v>
      </c>
      <c r="J83" s="31">
        <v>2.802</v>
      </c>
      <c r="K83" t="s">
        <v>157</v>
      </c>
      <c r="M83" t="s">
        <v>142</v>
      </c>
      <c r="N83" s="31">
        <v>0.58299999999999996</v>
      </c>
      <c r="O83" s="31" t="s">
        <v>197</v>
      </c>
      <c r="P83" s="31">
        <v>0.72599999999999998</v>
      </c>
      <c r="Q83" s="31" t="s">
        <v>198</v>
      </c>
      <c r="R83" s="31">
        <v>0.94799999999999995</v>
      </c>
      <c r="S83" s="31" t="s">
        <v>193</v>
      </c>
      <c r="T83" s="31">
        <v>2.802</v>
      </c>
      <c r="U83" t="s">
        <v>158</v>
      </c>
      <c r="W83" t="s">
        <v>142</v>
      </c>
      <c r="X83" s="31">
        <v>0.58299999999999996</v>
      </c>
      <c r="Y83" s="31" t="s">
        <v>197</v>
      </c>
      <c r="Z83" s="31">
        <v>0.72599999999999998</v>
      </c>
      <c r="AA83" s="31" t="s">
        <v>198</v>
      </c>
      <c r="AB83" s="31">
        <v>0.94799999999999995</v>
      </c>
      <c r="AC83" s="31" t="s">
        <v>193</v>
      </c>
      <c r="AD83" s="31">
        <v>2.802</v>
      </c>
      <c r="AE83" t="s">
        <v>158</v>
      </c>
      <c r="AG83" t="s">
        <v>142</v>
      </c>
      <c r="AH83" s="31">
        <v>0.58299999999999996</v>
      </c>
      <c r="AI83" s="31" t="s">
        <v>197</v>
      </c>
      <c r="AJ83" s="31">
        <v>0.72599999999999998</v>
      </c>
      <c r="AK83" s="31" t="s">
        <v>198</v>
      </c>
      <c r="AL83" s="31">
        <v>0.94799999999999995</v>
      </c>
      <c r="AM83" s="31" t="s">
        <v>193</v>
      </c>
      <c r="AN83" s="31">
        <v>2.802</v>
      </c>
      <c r="AO83" t="s">
        <v>158</v>
      </c>
    </row>
    <row r="84" spans="2:41">
      <c r="C84" t="s">
        <v>144</v>
      </c>
      <c r="D84" s="31">
        <v>0.79300000000000004</v>
      </c>
      <c r="E84" s="31" t="s">
        <v>187</v>
      </c>
      <c r="F84" s="31">
        <v>0.95599999999999996</v>
      </c>
      <c r="G84" s="31" t="s">
        <v>192</v>
      </c>
      <c r="H84" s="31">
        <v>0</v>
      </c>
      <c r="I84" s="33" t="s">
        <v>156</v>
      </c>
      <c r="J84" s="31">
        <v>2.802</v>
      </c>
      <c r="K84" t="s">
        <v>157</v>
      </c>
      <c r="M84" t="s">
        <v>144</v>
      </c>
      <c r="N84" s="31">
        <v>0.79300000000000004</v>
      </c>
      <c r="O84" s="31" t="s">
        <v>187</v>
      </c>
      <c r="P84" s="31">
        <v>0.95599999999999996</v>
      </c>
      <c r="Q84" s="31" t="s">
        <v>192</v>
      </c>
      <c r="R84" s="31">
        <v>0</v>
      </c>
      <c r="S84" s="33" t="s">
        <v>156</v>
      </c>
      <c r="T84" s="31">
        <v>2.802</v>
      </c>
      <c r="U84" t="s">
        <v>157</v>
      </c>
      <c r="W84" t="s">
        <v>144</v>
      </c>
      <c r="X84" s="31">
        <v>0.58299999999999996</v>
      </c>
      <c r="Y84" s="31" t="s">
        <v>197</v>
      </c>
      <c r="Z84" s="31">
        <v>0.72599999999999998</v>
      </c>
      <c r="AA84" s="31" t="s">
        <v>198</v>
      </c>
      <c r="AB84" s="31">
        <v>0.94799999999999995</v>
      </c>
      <c r="AC84" s="31" t="s">
        <v>193</v>
      </c>
      <c r="AD84" s="31">
        <v>2.802</v>
      </c>
      <c r="AE84" t="s">
        <v>158</v>
      </c>
      <c r="AG84" t="s">
        <v>144</v>
      </c>
      <c r="AH84" s="31">
        <v>0.58299999999999996</v>
      </c>
      <c r="AI84" s="31" t="s">
        <v>197</v>
      </c>
      <c r="AJ84" s="31">
        <v>0.72599999999999998</v>
      </c>
      <c r="AK84" s="31" t="s">
        <v>198</v>
      </c>
      <c r="AL84" s="31">
        <v>0.94799999999999995</v>
      </c>
      <c r="AM84" s="31" t="s">
        <v>193</v>
      </c>
      <c r="AN84" s="31">
        <v>2.802</v>
      </c>
      <c r="AO84" t="s">
        <v>158</v>
      </c>
    </row>
    <row r="85" spans="2:41">
      <c r="C85" t="s">
        <v>15</v>
      </c>
      <c r="D85" s="31">
        <v>0.79300000000000004</v>
      </c>
      <c r="E85" s="31" t="s">
        <v>187</v>
      </c>
      <c r="F85" s="31">
        <v>0.95599999999999996</v>
      </c>
      <c r="G85" s="31" t="s">
        <v>192</v>
      </c>
      <c r="H85" s="31">
        <v>0</v>
      </c>
      <c r="I85" s="33" t="s">
        <v>156</v>
      </c>
      <c r="J85" s="31">
        <v>2.802</v>
      </c>
      <c r="K85" t="s">
        <v>157</v>
      </c>
      <c r="M85" t="s">
        <v>15</v>
      </c>
      <c r="N85" s="31">
        <v>0.79300000000000004</v>
      </c>
      <c r="O85" s="31" t="s">
        <v>187</v>
      </c>
      <c r="P85" s="31">
        <v>0.95599999999999996</v>
      </c>
      <c r="Q85" s="31" t="s">
        <v>192</v>
      </c>
      <c r="R85" s="31">
        <v>0</v>
      </c>
      <c r="S85" s="33" t="s">
        <v>156</v>
      </c>
      <c r="T85" s="31">
        <v>2.802</v>
      </c>
      <c r="U85" t="s">
        <v>157</v>
      </c>
      <c r="W85" t="s">
        <v>15</v>
      </c>
      <c r="X85" s="31">
        <v>0.79300000000000004</v>
      </c>
      <c r="Y85" s="31" t="s">
        <v>187</v>
      </c>
      <c r="Z85" s="31">
        <v>0.95599999999999996</v>
      </c>
      <c r="AA85" s="31" t="s">
        <v>192</v>
      </c>
      <c r="AB85" s="31">
        <v>0</v>
      </c>
      <c r="AC85" s="33" t="s">
        <v>156</v>
      </c>
      <c r="AD85" s="31">
        <v>2.802</v>
      </c>
      <c r="AE85" t="s">
        <v>157</v>
      </c>
      <c r="AG85" t="s">
        <v>15</v>
      </c>
      <c r="AH85" s="31">
        <v>0.58299999999999996</v>
      </c>
      <c r="AI85" s="31" t="s">
        <v>197</v>
      </c>
      <c r="AJ85" s="31">
        <v>0.72599999999999998</v>
      </c>
      <c r="AK85" s="31" t="s">
        <v>198</v>
      </c>
      <c r="AL85" s="31">
        <v>0.94799999999999995</v>
      </c>
      <c r="AM85" s="31" t="s">
        <v>193</v>
      </c>
      <c r="AN85" s="31">
        <v>2.802</v>
      </c>
      <c r="AO85" t="s">
        <v>158</v>
      </c>
    </row>
    <row r="86" spans="2:41">
      <c r="C86" t="s">
        <v>146</v>
      </c>
      <c r="D86" s="31">
        <v>0.79300000000000004</v>
      </c>
      <c r="E86" s="31" t="s">
        <v>187</v>
      </c>
      <c r="F86" s="31">
        <v>0.95599999999999996</v>
      </c>
      <c r="G86" s="31" t="s">
        <v>192</v>
      </c>
      <c r="H86" s="31">
        <v>0</v>
      </c>
      <c r="I86" s="33" t="s">
        <v>156</v>
      </c>
      <c r="J86" s="31">
        <v>2.802</v>
      </c>
      <c r="K86" t="s">
        <v>157</v>
      </c>
      <c r="M86" t="s">
        <v>146</v>
      </c>
      <c r="N86" s="31">
        <v>0.79300000000000004</v>
      </c>
      <c r="O86" s="31" t="s">
        <v>187</v>
      </c>
      <c r="P86" s="31">
        <v>0.95599999999999996</v>
      </c>
      <c r="Q86" s="31" t="s">
        <v>192</v>
      </c>
      <c r="R86" s="31">
        <v>0</v>
      </c>
      <c r="S86" s="33" t="s">
        <v>156</v>
      </c>
      <c r="T86" s="31">
        <v>2.802</v>
      </c>
      <c r="U86" t="s">
        <v>157</v>
      </c>
      <c r="W86" t="s">
        <v>146</v>
      </c>
      <c r="X86" s="31">
        <v>0.79300000000000004</v>
      </c>
      <c r="Y86" s="31" t="s">
        <v>187</v>
      </c>
      <c r="Z86" s="31">
        <v>0.95599999999999996</v>
      </c>
      <c r="AA86" s="31" t="s">
        <v>192</v>
      </c>
      <c r="AB86" s="31">
        <v>0</v>
      </c>
      <c r="AC86" s="33" t="s">
        <v>156</v>
      </c>
      <c r="AD86" s="31">
        <v>2.802</v>
      </c>
      <c r="AE86" t="s">
        <v>157</v>
      </c>
      <c r="AG86" t="s">
        <v>146</v>
      </c>
      <c r="AH86" s="31">
        <v>0.79300000000000004</v>
      </c>
      <c r="AI86" s="31" t="s">
        <v>187</v>
      </c>
      <c r="AJ86" s="31">
        <v>0.95599999999999996</v>
      </c>
      <c r="AK86" s="31" t="s">
        <v>192</v>
      </c>
      <c r="AL86" s="31">
        <v>0</v>
      </c>
      <c r="AM86" s="33" t="s">
        <v>156</v>
      </c>
      <c r="AN86" s="31">
        <v>2.802</v>
      </c>
      <c r="AO86" t="s">
        <v>157</v>
      </c>
    </row>
    <row r="87" spans="2:41">
      <c r="C87" t="s">
        <v>147</v>
      </c>
      <c r="D87" s="31">
        <v>0.79300000000000004</v>
      </c>
      <c r="E87" s="31" t="s">
        <v>187</v>
      </c>
      <c r="F87" s="31">
        <v>0.95599999999999996</v>
      </c>
      <c r="G87" s="31" t="s">
        <v>192</v>
      </c>
      <c r="H87" s="31">
        <v>0</v>
      </c>
      <c r="I87" s="33" t="s">
        <v>156</v>
      </c>
      <c r="J87" s="31">
        <v>2.802</v>
      </c>
      <c r="K87" t="s">
        <v>157</v>
      </c>
      <c r="M87" t="s">
        <v>147</v>
      </c>
      <c r="N87" s="31">
        <v>0.79300000000000004</v>
      </c>
      <c r="O87" s="31" t="s">
        <v>187</v>
      </c>
      <c r="P87" s="31">
        <v>0.95599999999999996</v>
      </c>
      <c r="Q87" s="31" t="s">
        <v>192</v>
      </c>
      <c r="R87" s="31">
        <v>0</v>
      </c>
      <c r="S87" s="33" t="s">
        <v>156</v>
      </c>
      <c r="T87" s="31">
        <v>2.802</v>
      </c>
      <c r="U87" t="s">
        <v>157</v>
      </c>
      <c r="W87" t="s">
        <v>147</v>
      </c>
      <c r="X87" s="31">
        <v>0.79300000000000004</v>
      </c>
      <c r="Y87" s="31" t="s">
        <v>187</v>
      </c>
      <c r="Z87" s="31">
        <v>0.95599999999999996</v>
      </c>
      <c r="AA87" s="31" t="s">
        <v>192</v>
      </c>
      <c r="AB87" s="31">
        <v>0</v>
      </c>
      <c r="AC87" s="33" t="s">
        <v>156</v>
      </c>
      <c r="AD87" s="31">
        <v>2.802</v>
      </c>
      <c r="AE87" t="s">
        <v>157</v>
      </c>
      <c r="AG87" t="s">
        <v>147</v>
      </c>
      <c r="AH87" s="31">
        <v>0.79300000000000004</v>
      </c>
      <c r="AI87" s="31" t="s">
        <v>187</v>
      </c>
      <c r="AJ87" s="31">
        <v>0.95599999999999996</v>
      </c>
      <c r="AK87" s="31" t="s">
        <v>192</v>
      </c>
      <c r="AL87" s="31">
        <v>0</v>
      </c>
      <c r="AM87" s="33" t="s">
        <v>156</v>
      </c>
      <c r="AN87" s="31">
        <v>2.802</v>
      </c>
      <c r="AO87" t="s">
        <v>157</v>
      </c>
    </row>
    <row r="89" spans="2:41">
      <c r="B89" t="s">
        <v>137</v>
      </c>
    </row>
    <row r="90" spans="2:41">
      <c r="B90" t="s">
        <v>182</v>
      </c>
      <c r="C90" s="98" t="s">
        <v>183</v>
      </c>
      <c r="D90" s="98"/>
      <c r="E90" s="98"/>
      <c r="F90" s="98"/>
      <c r="G90" s="98"/>
      <c r="H90" s="98"/>
      <c r="I90" s="98"/>
      <c r="J90" s="98"/>
      <c r="K90" s="98"/>
      <c r="M90" s="98" t="s">
        <v>184</v>
      </c>
      <c r="N90" s="98"/>
      <c r="O90" s="98"/>
      <c r="P90" s="98"/>
      <c r="Q90" s="98"/>
      <c r="R90" s="98"/>
      <c r="S90" s="98"/>
      <c r="T90" s="98"/>
      <c r="U90" s="98"/>
      <c r="W90" s="98" t="s">
        <v>185</v>
      </c>
      <c r="X90" s="98"/>
      <c r="Y90" s="98"/>
      <c r="Z90" s="98"/>
      <c r="AA90" s="98"/>
      <c r="AB90" s="98"/>
      <c r="AC90" s="98"/>
      <c r="AD90" s="98"/>
      <c r="AE90" s="98"/>
      <c r="AG90" s="98" t="s">
        <v>186</v>
      </c>
      <c r="AH90" s="98"/>
      <c r="AI90" s="98"/>
      <c r="AJ90" s="98"/>
      <c r="AK90" s="98"/>
      <c r="AL90" s="98"/>
      <c r="AM90" s="98"/>
      <c r="AN90" s="98"/>
      <c r="AO90" s="98"/>
    </row>
    <row r="91" spans="2:41">
      <c r="D91" s="98"/>
      <c r="E91" s="98"/>
      <c r="F91" s="98"/>
      <c r="G91" s="92"/>
    </row>
    <row r="92" spans="2:41">
      <c r="D92" t="s">
        <v>136</v>
      </c>
      <c r="F92" t="s">
        <v>139</v>
      </c>
      <c r="H92" t="s">
        <v>141</v>
      </c>
      <c r="J92" t="s">
        <v>143</v>
      </c>
      <c r="K92" t="s">
        <v>145</v>
      </c>
      <c r="N92" t="s">
        <v>136</v>
      </c>
      <c r="P92" t="s">
        <v>139</v>
      </c>
      <c r="R92" t="s">
        <v>141</v>
      </c>
      <c r="T92" t="s">
        <v>143</v>
      </c>
      <c r="U92" t="s">
        <v>145</v>
      </c>
      <c r="X92" t="s">
        <v>136</v>
      </c>
      <c r="Z92" t="s">
        <v>139</v>
      </c>
      <c r="AB92" t="s">
        <v>141</v>
      </c>
      <c r="AD92" t="s">
        <v>143</v>
      </c>
      <c r="AE92" t="s">
        <v>145</v>
      </c>
      <c r="AH92" t="s">
        <v>136</v>
      </c>
      <c r="AJ92" t="s">
        <v>139</v>
      </c>
      <c r="AL92" t="s">
        <v>141</v>
      </c>
      <c r="AN92" t="s">
        <v>143</v>
      </c>
      <c r="AO92" t="s">
        <v>145</v>
      </c>
    </row>
    <row r="93" spans="2:41">
      <c r="C93" t="s">
        <v>121</v>
      </c>
      <c r="D93" s="31">
        <v>0.79300000000000004</v>
      </c>
      <c r="E93" s="31" t="s">
        <v>187</v>
      </c>
      <c r="F93" s="31">
        <v>0.95599999999999996</v>
      </c>
      <c r="G93" s="31" t="s">
        <v>192</v>
      </c>
      <c r="H93" s="31">
        <v>0</v>
      </c>
      <c r="I93" s="33" t="s">
        <v>156</v>
      </c>
      <c r="J93" s="31">
        <v>2.802</v>
      </c>
      <c r="K93" t="s">
        <v>157</v>
      </c>
      <c r="M93" t="s">
        <v>121</v>
      </c>
      <c r="N93" s="31">
        <v>0.79300000000000004</v>
      </c>
      <c r="O93" s="31" t="s">
        <v>187</v>
      </c>
      <c r="P93" s="31">
        <v>0.95599999999999996</v>
      </c>
      <c r="Q93" s="31" t="s">
        <v>192</v>
      </c>
      <c r="R93" s="31">
        <v>0</v>
      </c>
      <c r="S93" s="33" t="s">
        <v>156</v>
      </c>
      <c r="T93" s="31">
        <v>2.802</v>
      </c>
      <c r="U93" t="s">
        <v>157</v>
      </c>
      <c r="W93" t="s">
        <v>121</v>
      </c>
      <c r="X93" s="31">
        <v>0.79300000000000004</v>
      </c>
      <c r="Y93" s="31" t="s">
        <v>187</v>
      </c>
      <c r="Z93" s="31">
        <v>0.95599999999999996</v>
      </c>
      <c r="AA93" s="31" t="s">
        <v>192</v>
      </c>
      <c r="AB93" s="31">
        <v>0</v>
      </c>
      <c r="AC93" s="33" t="s">
        <v>156</v>
      </c>
      <c r="AD93" s="31">
        <v>2.802</v>
      </c>
      <c r="AE93" t="s">
        <v>157</v>
      </c>
      <c r="AG93" t="s">
        <v>121</v>
      </c>
      <c r="AH93" s="31">
        <v>0.79300000000000004</v>
      </c>
      <c r="AI93" s="31" t="s">
        <v>187</v>
      </c>
      <c r="AJ93" s="31">
        <v>0.95599999999999996</v>
      </c>
      <c r="AK93" s="31" t="s">
        <v>192</v>
      </c>
      <c r="AL93" s="31">
        <v>0</v>
      </c>
      <c r="AM93" s="33" t="s">
        <v>156</v>
      </c>
      <c r="AN93" s="31">
        <v>2.802</v>
      </c>
      <c r="AO93" t="s">
        <v>157</v>
      </c>
    </row>
    <row r="94" spans="2:41">
      <c r="C94" t="s">
        <v>125</v>
      </c>
      <c r="D94" s="31">
        <v>0.58299999999999996</v>
      </c>
      <c r="E94" s="31" t="s">
        <v>197</v>
      </c>
      <c r="F94" s="31">
        <v>0.72599999999999998</v>
      </c>
      <c r="G94" s="31" t="s">
        <v>199</v>
      </c>
      <c r="H94" s="31">
        <v>1.768</v>
      </c>
      <c r="I94" s="31" t="s">
        <v>200</v>
      </c>
      <c r="J94" s="31">
        <v>2.802</v>
      </c>
      <c r="K94" t="s">
        <v>158</v>
      </c>
      <c r="M94" t="s">
        <v>125</v>
      </c>
      <c r="N94" s="31">
        <v>0.79300000000000004</v>
      </c>
      <c r="O94" s="31" t="s">
        <v>187</v>
      </c>
      <c r="P94" s="31">
        <v>0.95599999999999996</v>
      </c>
      <c r="Q94" s="31" t="s">
        <v>192</v>
      </c>
      <c r="R94" s="31">
        <v>0</v>
      </c>
      <c r="S94" s="33" t="s">
        <v>156</v>
      </c>
      <c r="T94" s="31">
        <v>2.802</v>
      </c>
      <c r="U94" t="s">
        <v>157</v>
      </c>
      <c r="W94" t="s">
        <v>125</v>
      </c>
      <c r="X94" s="31">
        <v>0.79300000000000004</v>
      </c>
      <c r="Y94" s="31" t="s">
        <v>187</v>
      </c>
      <c r="Z94" s="31">
        <v>0.95599999999999996</v>
      </c>
      <c r="AA94" s="31" t="s">
        <v>192</v>
      </c>
      <c r="AB94" s="31">
        <v>0</v>
      </c>
      <c r="AC94" s="33" t="s">
        <v>156</v>
      </c>
      <c r="AD94" s="31">
        <v>2.802</v>
      </c>
      <c r="AE94" t="s">
        <v>157</v>
      </c>
      <c r="AG94" t="s">
        <v>125</v>
      </c>
      <c r="AH94" s="31">
        <v>0.79300000000000004</v>
      </c>
      <c r="AI94" s="31" t="s">
        <v>187</v>
      </c>
      <c r="AJ94" s="31">
        <v>0.95599999999999996</v>
      </c>
      <c r="AK94" s="31" t="s">
        <v>192</v>
      </c>
      <c r="AL94" s="31">
        <v>0</v>
      </c>
      <c r="AM94" s="33" t="s">
        <v>156</v>
      </c>
      <c r="AN94" s="31">
        <v>2.802</v>
      </c>
      <c r="AO94" t="s">
        <v>157</v>
      </c>
    </row>
    <row r="95" spans="2:41">
      <c r="C95" t="s">
        <v>128</v>
      </c>
      <c r="D95" s="31">
        <v>0.58299999999999996</v>
      </c>
      <c r="E95" s="31" t="s">
        <v>197</v>
      </c>
      <c r="F95" s="31">
        <v>0.72599999999999998</v>
      </c>
      <c r="G95" s="31" t="s">
        <v>199</v>
      </c>
      <c r="H95" s="31">
        <v>1.768</v>
      </c>
      <c r="I95" s="31" t="s">
        <v>200</v>
      </c>
      <c r="J95" s="31">
        <v>2.802</v>
      </c>
      <c r="K95" t="s">
        <v>158</v>
      </c>
      <c r="M95" t="s">
        <v>128</v>
      </c>
      <c r="N95" s="31">
        <v>0.58299999999999996</v>
      </c>
      <c r="O95" s="31" t="s">
        <v>197</v>
      </c>
      <c r="P95" s="31">
        <v>0.72599999999999998</v>
      </c>
      <c r="Q95" s="31" t="s">
        <v>199</v>
      </c>
      <c r="R95" s="31">
        <v>1.768</v>
      </c>
      <c r="S95" s="31" t="s">
        <v>200</v>
      </c>
      <c r="T95" s="31">
        <v>2.802</v>
      </c>
      <c r="U95" t="s">
        <v>158</v>
      </c>
      <c r="W95" t="s">
        <v>128</v>
      </c>
      <c r="X95" s="31">
        <v>0.79300000000000004</v>
      </c>
      <c r="Y95" s="31" t="s">
        <v>187</v>
      </c>
      <c r="Z95" s="31">
        <v>0.95599999999999996</v>
      </c>
      <c r="AA95" s="31" t="s">
        <v>192</v>
      </c>
      <c r="AB95" s="31">
        <v>0</v>
      </c>
      <c r="AC95" s="33" t="s">
        <v>156</v>
      </c>
      <c r="AD95" s="31">
        <v>2.802</v>
      </c>
      <c r="AE95" t="s">
        <v>157</v>
      </c>
      <c r="AG95" t="s">
        <v>128</v>
      </c>
      <c r="AH95" s="31">
        <v>0.79300000000000004</v>
      </c>
      <c r="AI95" s="31" t="s">
        <v>187</v>
      </c>
      <c r="AJ95" s="31">
        <v>0.95599999999999996</v>
      </c>
      <c r="AK95" s="31" t="s">
        <v>192</v>
      </c>
      <c r="AL95" s="31">
        <v>0</v>
      </c>
      <c r="AM95" s="33" t="s">
        <v>156</v>
      </c>
      <c r="AN95" s="31">
        <v>2.802</v>
      </c>
      <c r="AO95" t="s">
        <v>157</v>
      </c>
    </row>
    <row r="96" spans="2:41">
      <c r="C96" t="s">
        <v>127</v>
      </c>
      <c r="D96" s="31">
        <v>0.58299999999999996</v>
      </c>
      <c r="E96" s="31" t="s">
        <v>197</v>
      </c>
      <c r="F96" s="31">
        <v>0.72599999999999998</v>
      </c>
      <c r="G96" s="31" t="s">
        <v>199</v>
      </c>
      <c r="H96" s="31">
        <v>1.768</v>
      </c>
      <c r="I96" s="31" t="s">
        <v>200</v>
      </c>
      <c r="J96" s="31">
        <v>2.802</v>
      </c>
      <c r="K96" t="s">
        <v>158</v>
      </c>
      <c r="M96" t="s">
        <v>127</v>
      </c>
      <c r="N96" s="31">
        <v>0.58299999999999996</v>
      </c>
      <c r="O96" s="31" t="s">
        <v>197</v>
      </c>
      <c r="P96" s="31">
        <v>0.72599999999999998</v>
      </c>
      <c r="Q96" s="31" t="s">
        <v>199</v>
      </c>
      <c r="R96" s="31">
        <v>1.768</v>
      </c>
      <c r="S96" s="31" t="s">
        <v>200</v>
      </c>
      <c r="T96" s="31">
        <v>2.802</v>
      </c>
      <c r="U96" t="s">
        <v>158</v>
      </c>
      <c r="W96" t="s">
        <v>127</v>
      </c>
      <c r="X96" s="31">
        <v>0.58299999999999996</v>
      </c>
      <c r="Y96" s="31" t="s">
        <v>197</v>
      </c>
      <c r="Z96" s="31">
        <v>0.72599999999999998</v>
      </c>
      <c r="AA96" s="31" t="s">
        <v>199</v>
      </c>
      <c r="AB96" s="31">
        <v>1.768</v>
      </c>
      <c r="AC96" s="31" t="s">
        <v>200</v>
      </c>
      <c r="AD96" s="31">
        <v>2.802</v>
      </c>
      <c r="AE96" t="s">
        <v>158</v>
      </c>
      <c r="AG96" t="s">
        <v>127</v>
      </c>
      <c r="AH96" s="31">
        <v>0.79300000000000004</v>
      </c>
      <c r="AI96" s="31" t="s">
        <v>187</v>
      </c>
      <c r="AJ96" s="31">
        <v>0.95599999999999996</v>
      </c>
      <c r="AK96" s="31" t="s">
        <v>192</v>
      </c>
      <c r="AL96" s="31">
        <v>0</v>
      </c>
      <c r="AM96" s="33" t="s">
        <v>156</v>
      </c>
      <c r="AN96" s="31">
        <v>2.802</v>
      </c>
      <c r="AO96" t="s">
        <v>157</v>
      </c>
    </row>
    <row r="97" spans="2:41">
      <c r="C97" t="s">
        <v>133</v>
      </c>
      <c r="D97" s="31">
        <v>0.58299999999999996</v>
      </c>
      <c r="E97" s="31" t="s">
        <v>197</v>
      </c>
      <c r="F97" s="31">
        <v>0.72599999999999998</v>
      </c>
      <c r="G97" s="31" t="s">
        <v>199</v>
      </c>
      <c r="H97" s="31">
        <v>1.768</v>
      </c>
      <c r="I97" s="31" t="s">
        <v>200</v>
      </c>
      <c r="J97" s="31">
        <v>2.802</v>
      </c>
      <c r="K97" t="s">
        <v>158</v>
      </c>
      <c r="M97" t="s">
        <v>133</v>
      </c>
      <c r="N97" s="31">
        <v>0.58299999999999996</v>
      </c>
      <c r="O97" s="31" t="s">
        <v>197</v>
      </c>
      <c r="P97" s="31">
        <v>0.72599999999999998</v>
      </c>
      <c r="Q97" s="31" t="s">
        <v>199</v>
      </c>
      <c r="R97" s="31">
        <v>1.768</v>
      </c>
      <c r="S97" s="31" t="s">
        <v>200</v>
      </c>
      <c r="T97" s="31">
        <v>2.802</v>
      </c>
      <c r="U97" t="s">
        <v>158</v>
      </c>
      <c r="W97" t="s">
        <v>133</v>
      </c>
      <c r="X97" s="31">
        <v>0.58299999999999996</v>
      </c>
      <c r="Y97" s="31" t="s">
        <v>197</v>
      </c>
      <c r="Z97" s="31">
        <v>0.72599999999999998</v>
      </c>
      <c r="AA97" s="31" t="s">
        <v>199</v>
      </c>
      <c r="AB97" s="31">
        <v>1.768</v>
      </c>
      <c r="AC97" s="31" t="s">
        <v>200</v>
      </c>
      <c r="AD97" s="31">
        <v>2.802</v>
      </c>
      <c r="AE97" t="s">
        <v>158</v>
      </c>
      <c r="AG97" t="s">
        <v>133</v>
      </c>
      <c r="AH97" s="31">
        <v>0.58299999999999996</v>
      </c>
      <c r="AI97" s="31" t="s">
        <v>197</v>
      </c>
      <c r="AJ97" s="31">
        <v>0.72599999999999998</v>
      </c>
      <c r="AK97" s="31" t="s">
        <v>199</v>
      </c>
      <c r="AL97" s="31">
        <v>1.768</v>
      </c>
      <c r="AM97" s="31" t="s">
        <v>200</v>
      </c>
      <c r="AN97" s="31">
        <v>2.802</v>
      </c>
      <c r="AO97" t="s">
        <v>158</v>
      </c>
    </row>
    <row r="98" spans="2:41">
      <c r="C98" t="s">
        <v>138</v>
      </c>
      <c r="D98" s="31">
        <v>0.58299999999999996</v>
      </c>
      <c r="E98" s="31" t="s">
        <v>197</v>
      </c>
      <c r="F98" s="31">
        <v>0.72599999999999998</v>
      </c>
      <c r="G98" s="31" t="s">
        <v>199</v>
      </c>
      <c r="H98" s="31">
        <v>1.768</v>
      </c>
      <c r="I98" s="31" t="s">
        <v>200</v>
      </c>
      <c r="J98" s="31">
        <v>2.802</v>
      </c>
      <c r="K98" t="s">
        <v>158</v>
      </c>
      <c r="M98" t="s">
        <v>138</v>
      </c>
      <c r="N98" s="31">
        <v>0.58299999999999996</v>
      </c>
      <c r="O98" s="31" t="s">
        <v>197</v>
      </c>
      <c r="P98" s="31">
        <v>0.72599999999999998</v>
      </c>
      <c r="Q98" s="31" t="s">
        <v>199</v>
      </c>
      <c r="R98" s="31">
        <v>1.768</v>
      </c>
      <c r="S98" s="31" t="s">
        <v>200</v>
      </c>
      <c r="T98" s="31">
        <v>2.802</v>
      </c>
      <c r="U98" t="s">
        <v>158</v>
      </c>
      <c r="W98" t="s">
        <v>138</v>
      </c>
      <c r="X98" s="31">
        <v>0.58299999999999996</v>
      </c>
      <c r="Y98" s="31" t="s">
        <v>197</v>
      </c>
      <c r="Z98" s="31">
        <v>0.72599999999999998</v>
      </c>
      <c r="AA98" s="31" t="s">
        <v>199</v>
      </c>
      <c r="AB98" s="31">
        <v>1.768</v>
      </c>
      <c r="AC98" s="31" t="s">
        <v>200</v>
      </c>
      <c r="AD98" s="31">
        <v>2.802</v>
      </c>
      <c r="AE98" t="s">
        <v>158</v>
      </c>
      <c r="AG98" t="s">
        <v>138</v>
      </c>
      <c r="AH98" s="31">
        <v>0.58299999999999996</v>
      </c>
      <c r="AI98" s="31" t="s">
        <v>197</v>
      </c>
      <c r="AJ98" s="31">
        <v>0.72599999999999998</v>
      </c>
      <c r="AK98" s="31" t="s">
        <v>199</v>
      </c>
      <c r="AL98" s="31">
        <v>1.768</v>
      </c>
      <c r="AM98" s="31" t="s">
        <v>200</v>
      </c>
      <c r="AN98" s="31">
        <v>2.802</v>
      </c>
      <c r="AO98" t="s">
        <v>158</v>
      </c>
    </row>
    <row r="99" spans="2:41">
      <c r="C99" t="s">
        <v>140</v>
      </c>
      <c r="D99" s="31">
        <v>0.58299999999999996</v>
      </c>
      <c r="E99" s="31" t="s">
        <v>197</v>
      </c>
      <c r="F99" s="31">
        <v>0.72599999999999998</v>
      </c>
      <c r="G99" s="31" t="s">
        <v>199</v>
      </c>
      <c r="H99" s="31">
        <v>1.768</v>
      </c>
      <c r="I99" s="31" t="s">
        <v>200</v>
      </c>
      <c r="J99" s="31">
        <v>2.802</v>
      </c>
      <c r="K99" t="s">
        <v>158</v>
      </c>
      <c r="M99" t="s">
        <v>140</v>
      </c>
      <c r="N99" s="31">
        <v>0.58299999999999996</v>
      </c>
      <c r="O99" s="31" t="s">
        <v>197</v>
      </c>
      <c r="P99" s="31">
        <v>0.72599999999999998</v>
      </c>
      <c r="Q99" s="31" t="s">
        <v>199</v>
      </c>
      <c r="R99" s="31">
        <v>1.768</v>
      </c>
      <c r="S99" s="31" t="s">
        <v>200</v>
      </c>
      <c r="T99" s="31">
        <v>2.802</v>
      </c>
      <c r="U99" t="s">
        <v>158</v>
      </c>
      <c r="W99" t="s">
        <v>140</v>
      </c>
      <c r="X99" s="31">
        <v>0.58299999999999996</v>
      </c>
      <c r="Y99" s="31" t="s">
        <v>197</v>
      </c>
      <c r="Z99" s="31">
        <v>0.72599999999999998</v>
      </c>
      <c r="AA99" s="31" t="s">
        <v>199</v>
      </c>
      <c r="AB99" s="31">
        <v>1.768</v>
      </c>
      <c r="AC99" s="31" t="s">
        <v>200</v>
      </c>
      <c r="AD99" s="31">
        <v>2.802</v>
      </c>
      <c r="AE99" t="s">
        <v>158</v>
      </c>
      <c r="AG99" t="s">
        <v>140</v>
      </c>
      <c r="AH99" s="31">
        <v>0.58299999999999996</v>
      </c>
      <c r="AI99" s="31" t="s">
        <v>197</v>
      </c>
      <c r="AJ99" s="31">
        <v>0.72599999999999998</v>
      </c>
      <c r="AK99" s="31" t="s">
        <v>199</v>
      </c>
      <c r="AL99" s="31">
        <v>1.768</v>
      </c>
      <c r="AM99" s="31" t="s">
        <v>200</v>
      </c>
      <c r="AN99" s="31">
        <v>2.802</v>
      </c>
      <c r="AO99" t="s">
        <v>158</v>
      </c>
    </row>
    <row r="100" spans="2:41">
      <c r="C100" t="s">
        <v>142</v>
      </c>
      <c r="D100" s="31">
        <v>0.79300000000000004</v>
      </c>
      <c r="E100" s="31" t="s">
        <v>187</v>
      </c>
      <c r="F100" s="31">
        <v>0.95599999999999996</v>
      </c>
      <c r="G100" s="31" t="s">
        <v>192</v>
      </c>
      <c r="H100" s="31">
        <v>0</v>
      </c>
      <c r="I100" s="33" t="s">
        <v>156</v>
      </c>
      <c r="J100" s="31">
        <v>2.802</v>
      </c>
      <c r="K100" t="s">
        <v>157</v>
      </c>
      <c r="M100" t="s">
        <v>142</v>
      </c>
      <c r="N100" s="31">
        <v>0.58299999999999996</v>
      </c>
      <c r="O100" s="31" t="s">
        <v>197</v>
      </c>
      <c r="P100" s="31">
        <v>0.72599999999999998</v>
      </c>
      <c r="Q100" s="31" t="s">
        <v>199</v>
      </c>
      <c r="R100" s="31">
        <v>1.768</v>
      </c>
      <c r="S100" s="31" t="s">
        <v>200</v>
      </c>
      <c r="T100" s="31">
        <v>2.802</v>
      </c>
      <c r="U100" t="s">
        <v>158</v>
      </c>
      <c r="W100" t="s">
        <v>142</v>
      </c>
      <c r="X100" s="31">
        <v>0.58299999999999996</v>
      </c>
      <c r="Y100" s="31" t="s">
        <v>197</v>
      </c>
      <c r="Z100" s="31">
        <v>0.72599999999999998</v>
      </c>
      <c r="AA100" s="31" t="s">
        <v>199</v>
      </c>
      <c r="AB100" s="31">
        <v>1.768</v>
      </c>
      <c r="AC100" s="31" t="s">
        <v>200</v>
      </c>
      <c r="AD100" s="31">
        <v>2.802</v>
      </c>
      <c r="AE100" t="s">
        <v>158</v>
      </c>
      <c r="AG100" t="s">
        <v>142</v>
      </c>
      <c r="AH100" s="31">
        <v>0.58299999999999996</v>
      </c>
      <c r="AI100" s="31" t="s">
        <v>197</v>
      </c>
      <c r="AJ100" s="31">
        <v>0.72599999999999998</v>
      </c>
      <c r="AK100" s="31" t="s">
        <v>199</v>
      </c>
      <c r="AL100" s="31">
        <v>1.768</v>
      </c>
      <c r="AM100" s="31" t="s">
        <v>200</v>
      </c>
      <c r="AN100" s="31">
        <v>2.802</v>
      </c>
      <c r="AO100" t="s">
        <v>158</v>
      </c>
    </row>
    <row r="101" spans="2:41">
      <c r="C101" t="s">
        <v>144</v>
      </c>
      <c r="D101" s="31">
        <v>0.79300000000000004</v>
      </c>
      <c r="E101" s="31" t="s">
        <v>187</v>
      </c>
      <c r="F101" s="31">
        <v>0.95599999999999996</v>
      </c>
      <c r="G101" s="31" t="s">
        <v>192</v>
      </c>
      <c r="H101" s="31">
        <v>0</v>
      </c>
      <c r="I101" s="33" t="s">
        <v>156</v>
      </c>
      <c r="J101" s="31">
        <v>2.802</v>
      </c>
      <c r="K101" t="s">
        <v>157</v>
      </c>
      <c r="M101" t="s">
        <v>144</v>
      </c>
      <c r="N101" s="31">
        <v>0.79300000000000004</v>
      </c>
      <c r="O101" s="31" t="s">
        <v>187</v>
      </c>
      <c r="P101" s="31">
        <v>0.95599999999999996</v>
      </c>
      <c r="Q101" s="31" t="s">
        <v>192</v>
      </c>
      <c r="R101" s="31">
        <v>0</v>
      </c>
      <c r="S101" s="33" t="s">
        <v>156</v>
      </c>
      <c r="T101" s="31">
        <v>2.802</v>
      </c>
      <c r="U101" t="s">
        <v>157</v>
      </c>
      <c r="W101" t="s">
        <v>144</v>
      </c>
      <c r="X101" s="31">
        <v>0.58299999999999996</v>
      </c>
      <c r="Y101" s="31" t="s">
        <v>197</v>
      </c>
      <c r="Z101" s="31">
        <v>0.72599999999999998</v>
      </c>
      <c r="AA101" s="31" t="s">
        <v>199</v>
      </c>
      <c r="AB101" s="31">
        <v>1.768</v>
      </c>
      <c r="AC101" s="31" t="s">
        <v>200</v>
      </c>
      <c r="AD101" s="31">
        <v>2.802</v>
      </c>
      <c r="AE101" t="s">
        <v>158</v>
      </c>
      <c r="AG101" t="s">
        <v>144</v>
      </c>
      <c r="AH101" s="31">
        <v>0.58299999999999996</v>
      </c>
      <c r="AI101" s="31" t="s">
        <v>197</v>
      </c>
      <c r="AJ101" s="31">
        <v>0.72599999999999998</v>
      </c>
      <c r="AK101" s="31" t="s">
        <v>199</v>
      </c>
      <c r="AL101" s="31">
        <v>1.768</v>
      </c>
      <c r="AM101" s="31" t="s">
        <v>200</v>
      </c>
      <c r="AN101" s="31">
        <v>2.802</v>
      </c>
      <c r="AO101" t="s">
        <v>158</v>
      </c>
    </row>
    <row r="102" spans="2:41">
      <c r="C102" t="s">
        <v>15</v>
      </c>
      <c r="D102" s="31">
        <v>0.79300000000000004</v>
      </c>
      <c r="E102" s="31" t="s">
        <v>187</v>
      </c>
      <c r="F102" s="31">
        <v>0.95599999999999996</v>
      </c>
      <c r="G102" s="31" t="s">
        <v>192</v>
      </c>
      <c r="H102" s="31">
        <v>0</v>
      </c>
      <c r="I102" s="33" t="s">
        <v>156</v>
      </c>
      <c r="J102" s="31">
        <v>2.802</v>
      </c>
      <c r="K102" t="s">
        <v>157</v>
      </c>
      <c r="M102" t="s">
        <v>15</v>
      </c>
      <c r="N102" s="31">
        <v>0.79300000000000004</v>
      </c>
      <c r="O102" s="31" t="s">
        <v>187</v>
      </c>
      <c r="P102" s="31">
        <v>0.95599999999999996</v>
      </c>
      <c r="Q102" s="31" t="s">
        <v>192</v>
      </c>
      <c r="R102" s="31">
        <v>0</v>
      </c>
      <c r="S102" s="33" t="s">
        <v>156</v>
      </c>
      <c r="T102" s="31">
        <v>2.802</v>
      </c>
      <c r="U102" t="s">
        <v>157</v>
      </c>
      <c r="W102" t="s">
        <v>15</v>
      </c>
      <c r="X102" s="31">
        <v>0.79300000000000004</v>
      </c>
      <c r="Y102" s="31" t="s">
        <v>187</v>
      </c>
      <c r="Z102" s="31">
        <v>0.95599999999999996</v>
      </c>
      <c r="AA102" s="31" t="s">
        <v>192</v>
      </c>
      <c r="AB102" s="31">
        <v>0</v>
      </c>
      <c r="AC102" s="33" t="s">
        <v>156</v>
      </c>
      <c r="AD102" s="31">
        <v>2.802</v>
      </c>
      <c r="AE102" t="s">
        <v>157</v>
      </c>
      <c r="AG102" t="s">
        <v>15</v>
      </c>
      <c r="AH102" s="31">
        <v>0.58299999999999996</v>
      </c>
      <c r="AI102" s="31" t="s">
        <v>197</v>
      </c>
      <c r="AJ102" s="31">
        <v>0.72599999999999998</v>
      </c>
      <c r="AK102" s="31" t="s">
        <v>199</v>
      </c>
      <c r="AL102" s="31">
        <v>1.768</v>
      </c>
      <c r="AM102" s="31" t="s">
        <v>200</v>
      </c>
      <c r="AN102" s="31">
        <v>2.802</v>
      </c>
      <c r="AO102" t="s">
        <v>158</v>
      </c>
    </row>
    <row r="103" spans="2:41">
      <c r="C103" t="s">
        <v>146</v>
      </c>
      <c r="D103" s="31">
        <v>0.79300000000000004</v>
      </c>
      <c r="E103" s="31" t="s">
        <v>187</v>
      </c>
      <c r="F103" s="31">
        <v>0.95599999999999996</v>
      </c>
      <c r="G103" s="31" t="s">
        <v>192</v>
      </c>
      <c r="H103" s="31">
        <v>0</v>
      </c>
      <c r="I103" s="33" t="s">
        <v>156</v>
      </c>
      <c r="J103" s="31">
        <v>2.802</v>
      </c>
      <c r="K103" t="s">
        <v>157</v>
      </c>
      <c r="M103" t="s">
        <v>146</v>
      </c>
      <c r="N103" s="31">
        <v>0.79300000000000004</v>
      </c>
      <c r="O103" s="31" t="s">
        <v>187</v>
      </c>
      <c r="P103" s="31">
        <v>0.95599999999999996</v>
      </c>
      <c r="Q103" s="31" t="s">
        <v>192</v>
      </c>
      <c r="R103" s="31">
        <v>0</v>
      </c>
      <c r="S103" s="33" t="s">
        <v>156</v>
      </c>
      <c r="T103" s="31">
        <v>2.802</v>
      </c>
      <c r="U103" t="s">
        <v>157</v>
      </c>
      <c r="W103" t="s">
        <v>146</v>
      </c>
      <c r="X103" s="31">
        <v>0.79300000000000004</v>
      </c>
      <c r="Y103" s="31" t="s">
        <v>187</v>
      </c>
      <c r="Z103" s="31">
        <v>0.95599999999999996</v>
      </c>
      <c r="AA103" s="31" t="s">
        <v>192</v>
      </c>
      <c r="AB103" s="31">
        <v>0</v>
      </c>
      <c r="AC103" s="33" t="s">
        <v>156</v>
      </c>
      <c r="AD103" s="31">
        <v>2.802</v>
      </c>
      <c r="AE103" t="s">
        <v>157</v>
      </c>
      <c r="AG103" t="s">
        <v>146</v>
      </c>
      <c r="AH103" s="31">
        <v>0.79300000000000004</v>
      </c>
      <c r="AI103" s="31" t="s">
        <v>187</v>
      </c>
      <c r="AJ103" s="31">
        <v>0.95599999999999996</v>
      </c>
      <c r="AK103" s="31" t="s">
        <v>192</v>
      </c>
      <c r="AL103" s="31">
        <v>0</v>
      </c>
      <c r="AM103" s="33" t="s">
        <v>156</v>
      </c>
      <c r="AN103" s="31">
        <v>2.802</v>
      </c>
      <c r="AO103" t="s">
        <v>157</v>
      </c>
    </row>
    <row r="104" spans="2:41">
      <c r="C104" t="s">
        <v>147</v>
      </c>
      <c r="D104" s="31">
        <v>0.79300000000000004</v>
      </c>
      <c r="E104" s="31" t="s">
        <v>187</v>
      </c>
      <c r="F104" s="31">
        <v>0.95599999999999996</v>
      </c>
      <c r="G104" s="31" t="s">
        <v>192</v>
      </c>
      <c r="H104" s="31">
        <v>0</v>
      </c>
      <c r="I104" s="33" t="s">
        <v>156</v>
      </c>
      <c r="J104" s="31">
        <v>2.802</v>
      </c>
      <c r="K104" t="s">
        <v>157</v>
      </c>
      <c r="M104" t="s">
        <v>147</v>
      </c>
      <c r="N104" s="31">
        <v>0.79300000000000004</v>
      </c>
      <c r="O104" s="31" t="s">
        <v>187</v>
      </c>
      <c r="P104" s="31">
        <v>0.95599999999999996</v>
      </c>
      <c r="Q104" s="31" t="s">
        <v>192</v>
      </c>
      <c r="R104" s="31">
        <v>0</v>
      </c>
      <c r="S104" s="33" t="s">
        <v>156</v>
      </c>
      <c r="T104" s="31">
        <v>2.802</v>
      </c>
      <c r="U104" t="s">
        <v>157</v>
      </c>
      <c r="W104" t="s">
        <v>147</v>
      </c>
      <c r="X104" s="31">
        <v>0.79300000000000004</v>
      </c>
      <c r="Y104" s="31" t="s">
        <v>187</v>
      </c>
      <c r="Z104" s="31">
        <v>0.95599999999999996</v>
      </c>
      <c r="AA104" s="31" t="s">
        <v>192</v>
      </c>
      <c r="AB104" s="31">
        <v>0</v>
      </c>
      <c r="AC104" s="33" t="s">
        <v>156</v>
      </c>
      <c r="AD104" s="31">
        <v>2.802</v>
      </c>
      <c r="AE104" t="s">
        <v>157</v>
      </c>
      <c r="AG104" t="s">
        <v>147</v>
      </c>
      <c r="AH104" s="31">
        <v>0.79300000000000004</v>
      </c>
      <c r="AI104" s="31" t="s">
        <v>187</v>
      </c>
      <c r="AJ104" s="31">
        <v>0.95599999999999996</v>
      </c>
      <c r="AK104" s="31" t="s">
        <v>192</v>
      </c>
      <c r="AL104" s="31">
        <v>0</v>
      </c>
      <c r="AM104" s="33" t="s">
        <v>156</v>
      </c>
      <c r="AN104" s="31">
        <v>2.802</v>
      </c>
      <c r="AO104" t="s">
        <v>157</v>
      </c>
    </row>
    <row r="107" spans="2:41">
      <c r="B107" t="s">
        <v>201</v>
      </c>
    </row>
    <row r="109" spans="2:41">
      <c r="D109" s="98" t="s">
        <v>161</v>
      </c>
      <c r="E109" s="98"/>
      <c r="F109" s="98"/>
      <c r="H109" s="98" t="s">
        <v>162</v>
      </c>
      <c r="I109" s="98"/>
      <c r="J109" s="98"/>
      <c r="L109" s="98" t="s">
        <v>163</v>
      </c>
      <c r="M109" s="98"/>
      <c r="N109" s="32"/>
      <c r="O109" s="98" t="s">
        <v>164</v>
      </c>
      <c r="P109" s="98"/>
      <c r="Q109" s="32"/>
      <c r="R109" s="98" t="s">
        <v>165</v>
      </c>
      <c r="S109" s="98"/>
      <c r="T109" s="32"/>
      <c r="U109" s="98" t="s">
        <v>166</v>
      </c>
      <c r="V109" s="98"/>
      <c r="X109" s="32"/>
      <c r="Y109" s="32"/>
      <c r="Z109" s="32"/>
    </row>
    <row r="110" spans="2:41">
      <c r="D110" t="s">
        <v>167</v>
      </c>
      <c r="E110" t="s">
        <v>158</v>
      </c>
      <c r="F110" t="s">
        <v>168</v>
      </c>
      <c r="H110" t="s">
        <v>167</v>
      </c>
      <c r="I110" t="s">
        <v>158</v>
      </c>
      <c r="J110" t="s">
        <v>168</v>
      </c>
      <c r="L110" t="s">
        <v>167</v>
      </c>
      <c r="M110" t="s">
        <v>169</v>
      </c>
      <c r="O110" t="s">
        <v>167</v>
      </c>
      <c r="P110" t="s">
        <v>169</v>
      </c>
      <c r="R110" t="s">
        <v>167</v>
      </c>
      <c r="S110" t="s">
        <v>169</v>
      </c>
      <c r="U110" t="s">
        <v>167</v>
      </c>
      <c r="V110" t="s">
        <v>169</v>
      </c>
    </row>
    <row r="111" spans="2:41">
      <c r="C111" t="s">
        <v>121</v>
      </c>
      <c r="D111" s="3">
        <v>86.16</v>
      </c>
      <c r="E111" s="31">
        <v>3.2240000000000002</v>
      </c>
      <c r="F111" s="3">
        <v>2.7690000000000001</v>
      </c>
      <c r="H111" s="3">
        <v>86.16</v>
      </c>
      <c r="I111" s="31">
        <v>3.5139999999999998</v>
      </c>
      <c r="J111" s="3">
        <v>2.7690000000000001</v>
      </c>
      <c r="L111" s="3">
        <v>86.16</v>
      </c>
      <c r="M111" s="31">
        <v>3.319</v>
      </c>
      <c r="N111" s="3"/>
      <c r="O111" s="3">
        <v>86.16</v>
      </c>
      <c r="P111" s="3">
        <v>3.1080000000000001</v>
      </c>
      <c r="R111" s="3">
        <v>86.16</v>
      </c>
      <c r="S111" s="3">
        <v>3.03</v>
      </c>
      <c r="U111" s="3">
        <v>86.16</v>
      </c>
      <c r="V111" s="3">
        <v>3.0779999999999998</v>
      </c>
    </row>
    <row r="112" spans="2:41">
      <c r="C112" t="s">
        <v>125</v>
      </c>
      <c r="D112" s="3">
        <v>86.62</v>
      </c>
      <c r="E112" s="3">
        <v>3.3370000000000002</v>
      </c>
      <c r="F112" s="3">
        <v>2.8660000000000001</v>
      </c>
      <c r="H112" s="3">
        <v>86.62</v>
      </c>
      <c r="I112" s="3">
        <v>3.6379999999999999</v>
      </c>
      <c r="J112" s="3">
        <v>2.8660000000000001</v>
      </c>
      <c r="L112" s="3">
        <v>86.62</v>
      </c>
      <c r="M112" s="3">
        <v>3.4359999999999999</v>
      </c>
      <c r="O112" s="3">
        <v>86.62</v>
      </c>
      <c r="P112" s="3">
        <v>3.2170000000000001</v>
      </c>
      <c r="R112" s="3">
        <v>86.62</v>
      </c>
      <c r="S112" s="3">
        <v>3.137</v>
      </c>
      <c r="U112" s="3">
        <v>86.62</v>
      </c>
      <c r="V112" s="3">
        <v>3.1859999999999999</v>
      </c>
      <c r="W112" s="3"/>
    </row>
    <row r="113" spans="2:22">
      <c r="C113" t="s">
        <v>128</v>
      </c>
      <c r="D113" s="3">
        <v>88.04</v>
      </c>
      <c r="E113" s="3">
        <v>3.2879999999999998</v>
      </c>
      <c r="F113" s="3">
        <v>2.8239999999999998</v>
      </c>
      <c r="H113" s="3">
        <v>88.04</v>
      </c>
      <c r="I113" s="3">
        <v>3.5840000000000001</v>
      </c>
      <c r="J113" s="3">
        <v>2.8239999999999998</v>
      </c>
      <c r="L113" s="3">
        <v>88.04</v>
      </c>
      <c r="M113" s="3">
        <v>3.3849999999999998</v>
      </c>
      <c r="O113" s="3">
        <v>88.04</v>
      </c>
      <c r="P113" s="3">
        <v>3.169</v>
      </c>
      <c r="R113" s="3">
        <v>88.04</v>
      </c>
      <c r="S113" s="3">
        <v>3.0910000000000002</v>
      </c>
      <c r="U113" s="3">
        <v>88.04</v>
      </c>
      <c r="V113" s="3">
        <v>3.1389999999999998</v>
      </c>
    </row>
    <row r="114" spans="2:22">
      <c r="C114" t="s">
        <v>127</v>
      </c>
      <c r="D114" s="3">
        <v>89.24</v>
      </c>
      <c r="E114" s="3">
        <v>3.4350000000000001</v>
      </c>
      <c r="F114" s="3">
        <v>2.95</v>
      </c>
      <c r="H114" s="3">
        <v>89.24</v>
      </c>
      <c r="I114" s="3">
        <v>3.7440000000000002</v>
      </c>
      <c r="J114" s="3">
        <v>2.95</v>
      </c>
      <c r="L114" s="3">
        <v>89.24</v>
      </c>
      <c r="M114" s="3">
        <v>3.536</v>
      </c>
      <c r="O114" s="3">
        <v>89.24</v>
      </c>
      <c r="P114" s="3">
        <v>3.31</v>
      </c>
      <c r="R114" s="3">
        <v>89.24</v>
      </c>
      <c r="S114" s="3">
        <v>3.2290000000000001</v>
      </c>
      <c r="U114" s="3">
        <v>89.24</v>
      </c>
      <c r="V114" s="3">
        <v>3.2789999999999999</v>
      </c>
    </row>
    <row r="115" spans="2:22">
      <c r="C115" t="s">
        <v>133</v>
      </c>
      <c r="D115" s="3">
        <v>88.76</v>
      </c>
      <c r="E115" s="3">
        <v>3.2610000000000001</v>
      </c>
      <c r="F115" s="3">
        <v>2.8</v>
      </c>
      <c r="H115" s="3">
        <v>88.76</v>
      </c>
      <c r="I115" s="3">
        <v>3.5539999999999998</v>
      </c>
      <c r="J115" s="3">
        <v>2.8</v>
      </c>
      <c r="L115" s="3">
        <v>88.76</v>
      </c>
      <c r="M115" s="3">
        <v>3.3559999999999999</v>
      </c>
      <c r="O115" s="3">
        <v>88.76</v>
      </c>
      <c r="P115" s="3">
        <v>3.1419999999999999</v>
      </c>
      <c r="R115" s="3">
        <v>88.76</v>
      </c>
      <c r="S115" s="3">
        <v>3.0649999999999999</v>
      </c>
      <c r="U115" s="3">
        <v>88.76</v>
      </c>
      <c r="V115" s="3">
        <v>3.1120000000000001</v>
      </c>
    </row>
    <row r="116" spans="2:22">
      <c r="C116" t="s">
        <v>138</v>
      </c>
      <c r="D116" s="3"/>
      <c r="U116" s="3">
        <v>88.81</v>
      </c>
      <c r="V116" s="3">
        <v>3.169</v>
      </c>
    </row>
    <row r="117" spans="2:22">
      <c r="C117" t="s">
        <v>140</v>
      </c>
      <c r="D117" s="3"/>
    </row>
    <row r="118" spans="2:22">
      <c r="C118" t="s">
        <v>142</v>
      </c>
      <c r="D118" s="3"/>
    </row>
    <row r="119" spans="2:22">
      <c r="C119" t="s">
        <v>144</v>
      </c>
      <c r="D119" s="3"/>
    </row>
    <row r="120" spans="2:22">
      <c r="C120" t="s">
        <v>15</v>
      </c>
      <c r="D120" s="3"/>
    </row>
    <row r="121" spans="2:22">
      <c r="C121" t="s">
        <v>146</v>
      </c>
      <c r="D121" s="3"/>
    </row>
    <row r="122" spans="2:22">
      <c r="C122" t="s">
        <v>147</v>
      </c>
      <c r="D122" s="3"/>
    </row>
    <row r="124" spans="2:22">
      <c r="B124" s="99" t="s">
        <v>170</v>
      </c>
      <c r="C124" s="99"/>
      <c r="D124" s="99"/>
    </row>
    <row r="125" spans="2:22">
      <c r="B125" s="100" t="s">
        <v>171</v>
      </c>
      <c r="C125" s="100"/>
      <c r="D125" s="100"/>
    </row>
    <row r="126" spans="2:22">
      <c r="B126" s="29" t="s">
        <v>172</v>
      </c>
      <c r="C126" s="29">
        <v>250</v>
      </c>
      <c r="D126" s="29" t="s">
        <v>173</v>
      </c>
    </row>
    <row r="127" spans="2:22">
      <c r="B127" s="29" t="s">
        <v>174</v>
      </c>
      <c r="C127" s="29">
        <v>300</v>
      </c>
      <c r="D127" s="29" t="s">
        <v>173</v>
      </c>
    </row>
    <row r="128" spans="2:22">
      <c r="B128" s="29" t="s">
        <v>175</v>
      </c>
      <c r="C128" s="29">
        <v>400</v>
      </c>
      <c r="D128" s="29" t="s">
        <v>173</v>
      </c>
    </row>
    <row r="129" spans="2:4">
      <c r="B129" s="29" t="s">
        <v>176</v>
      </c>
      <c r="C129" s="29">
        <v>850</v>
      </c>
      <c r="D129" s="29" t="s">
        <v>173</v>
      </c>
    </row>
    <row r="130" spans="2:4">
      <c r="B130" s="29" t="s">
        <v>177</v>
      </c>
      <c r="C130" s="34">
        <v>1000</v>
      </c>
      <c r="D130" s="29" t="s">
        <v>173</v>
      </c>
    </row>
    <row r="131" spans="2:4">
      <c r="B131" s="29" t="s">
        <v>178</v>
      </c>
      <c r="C131" s="34">
        <v>2000</v>
      </c>
      <c r="D131" s="29" t="s">
        <v>173</v>
      </c>
    </row>
    <row r="132" spans="2:4">
      <c r="B132" s="29" t="s">
        <v>179</v>
      </c>
      <c r="C132" s="34">
        <v>2500</v>
      </c>
      <c r="D132" s="29" t="s">
        <v>173</v>
      </c>
    </row>
  </sheetData>
  <mergeCells count="38">
    <mergeCell ref="U109:V109"/>
    <mergeCell ref="B124:D124"/>
    <mergeCell ref="B125:D125"/>
    <mergeCell ref="D91:F91"/>
    <mergeCell ref="D109:F109"/>
    <mergeCell ref="H109:J109"/>
    <mergeCell ref="L109:M109"/>
    <mergeCell ref="O109:P109"/>
    <mergeCell ref="R109:S109"/>
    <mergeCell ref="C90:K90"/>
    <mergeCell ref="M90:U90"/>
    <mergeCell ref="W90:AE90"/>
    <mergeCell ref="AG90:AO90"/>
    <mergeCell ref="D42:F42"/>
    <mergeCell ref="C57:K57"/>
    <mergeCell ref="M57:U57"/>
    <mergeCell ref="W57:AE57"/>
    <mergeCell ref="AG57:AO57"/>
    <mergeCell ref="D58:F58"/>
    <mergeCell ref="C73:K73"/>
    <mergeCell ref="M73:U73"/>
    <mergeCell ref="W73:AE73"/>
    <mergeCell ref="AG73:AO73"/>
    <mergeCell ref="D74:F74"/>
    <mergeCell ref="C24:I24"/>
    <mergeCell ref="K24:Q24"/>
    <mergeCell ref="S24:Y24"/>
    <mergeCell ref="AA24:AG24"/>
    <mergeCell ref="C41:K41"/>
    <mergeCell ref="M41:U41"/>
    <mergeCell ref="W41:AE41"/>
    <mergeCell ref="AG41:AO41"/>
    <mergeCell ref="C4:I4"/>
    <mergeCell ref="K4:Q4"/>
    <mergeCell ref="S4:Y4"/>
    <mergeCell ref="AA4:AG4"/>
    <mergeCell ref="D6:E6"/>
    <mergeCell ref="F6:G6"/>
  </mergeCells>
  <pageMargins left="0.7" right="0.7" top="0.75" bottom="0.75" header="0.3" footer="0.3"/>
  <pageSetup orientation="portrait"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2B715937743A849905E4E3D95F0E44F" ma:contentTypeVersion="2" ma:contentTypeDescription="Crear nuevo documento." ma:contentTypeScope="" ma:versionID="57334aee7f951784a0af7f615a3524c0">
  <xsd:schema xmlns:xsd="http://www.w3.org/2001/XMLSchema" xmlns:xs="http://www.w3.org/2001/XMLSchema" xmlns:p="http://schemas.microsoft.com/office/2006/metadata/properties" xmlns:ns2="35dcad51-ba59-4bf9-9bba-8777ca2513e5" targetNamespace="http://schemas.microsoft.com/office/2006/metadata/properties" ma:root="true" ma:fieldsID="9d04a1016aec27e4781fd8d29564b46c" ns2:_="">
    <xsd:import namespace="35dcad51-ba59-4bf9-9bba-8777ca2513e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cad51-ba59-4bf9-9bba-8777ca2513e5"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2FFCCE-42C6-467C-9992-8F0251031D08}"/>
</file>

<file path=customXml/itemProps2.xml><?xml version="1.0" encoding="utf-8"?>
<ds:datastoreItem xmlns:ds="http://schemas.openxmlformats.org/officeDocument/2006/customXml" ds:itemID="{395BA47C-4879-4587-B219-D24E9FC22B6C}"/>
</file>

<file path=customXml/itemProps3.xml><?xml version="1.0" encoding="utf-8"?>
<ds:datastoreItem xmlns:ds="http://schemas.openxmlformats.org/officeDocument/2006/customXml" ds:itemID="{862835C4-37B0-46A1-9A1E-C42D845A9B8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Juan Graffe</cp:lastModifiedBy>
  <cp:revision/>
  <dcterms:created xsi:type="dcterms:W3CDTF">2016-05-11T05:06:46Z</dcterms:created>
  <dcterms:modified xsi:type="dcterms:W3CDTF">2017-01-11T17:18:02Z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0x01010012B715937743A849905E4E3D95F0E44F</vt:lpwstr>
  </property>
</Properties>
</file>