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morris/ACCT3210/S4/"/>
    </mc:Choice>
  </mc:AlternateContent>
  <xr:revisionPtr revIDLastSave="0" documentId="13_ncr:1_{C57129B7-F350-424A-80DA-4A0C3E836D30}" xr6:coauthVersionLast="47" xr6:coauthVersionMax="47" xr10:uidLastSave="{00000000-0000-0000-0000-000000000000}"/>
  <bookViews>
    <workbookView xWindow="0" yWindow="500" windowWidth="38400" windowHeight="19320" activeTab="4" xr2:uid="{E5649930-828F-E940-AF00-503B4B858DD3}"/>
  </bookViews>
  <sheets>
    <sheet name="CVP" sheetId="4" r:id="rId1"/>
    <sheet name="Decisions" sheetId="3" r:id="rId2"/>
    <sheet name="L2" sheetId="5" r:id="rId3"/>
    <sheet name="L1" sheetId="6" r:id="rId4"/>
    <sheet name="L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2" i="3" l="1"/>
  <c r="C112" i="3" s="1"/>
  <c r="D112" i="3" s="1"/>
  <c r="B111" i="3"/>
  <c r="C111" i="3" s="1"/>
  <c r="D111" i="3" s="1"/>
  <c r="B110" i="3"/>
  <c r="C110" i="3" s="1"/>
  <c r="D110" i="3" s="1"/>
  <c r="B106" i="3"/>
  <c r="C106" i="3" s="1"/>
  <c r="D106" i="3" s="1"/>
  <c r="B107" i="3"/>
  <c r="C107" i="3" s="1"/>
  <c r="D107" i="3" s="1"/>
  <c r="B105" i="3"/>
  <c r="C105" i="3" s="1"/>
  <c r="D105" i="3" s="1"/>
  <c r="C102" i="3"/>
  <c r="G102" i="3" s="1"/>
  <c r="C101" i="3"/>
  <c r="D101" i="3" s="1"/>
  <c r="G100" i="3"/>
  <c r="C100" i="3"/>
  <c r="E100" i="3" s="1"/>
  <c r="J79" i="3"/>
  <c r="N79" i="3" s="1"/>
  <c r="H82" i="3"/>
  <c r="L82" i="3" s="1"/>
  <c r="H81" i="3"/>
  <c r="L81" i="3" s="1"/>
  <c r="G80" i="3"/>
  <c r="F79" i="3"/>
  <c r="F80" i="3"/>
  <c r="D82" i="3"/>
  <c r="D81" i="3"/>
  <c r="D80" i="3"/>
  <c r="D79" i="3"/>
  <c r="D78" i="3"/>
  <c r="C86" i="3"/>
  <c r="C85" i="3"/>
  <c r="C84" i="3"/>
  <c r="C83" i="3"/>
  <c r="C82" i="3"/>
  <c r="C81" i="3"/>
  <c r="C80" i="3"/>
  <c r="C79" i="3"/>
  <c r="C78" i="3"/>
  <c r="I69" i="3"/>
  <c r="H67" i="3"/>
  <c r="K66" i="3"/>
  <c r="J66" i="3"/>
  <c r="J81" i="3" s="1"/>
  <c r="N81" i="3" s="1"/>
  <c r="I66" i="3"/>
  <c r="H66" i="3"/>
  <c r="K65" i="3"/>
  <c r="J65" i="3"/>
  <c r="J80" i="3" s="1"/>
  <c r="N80" i="3" s="1"/>
  <c r="F71" i="3"/>
  <c r="F70" i="3"/>
  <c r="G67" i="3"/>
  <c r="F67" i="3"/>
  <c r="G66" i="3"/>
  <c r="F66" i="3"/>
  <c r="G65" i="3"/>
  <c r="F65" i="3"/>
  <c r="G64" i="3"/>
  <c r="F64" i="3"/>
  <c r="J64" i="3" s="1"/>
  <c r="E66" i="3"/>
  <c r="E81" i="3" s="1"/>
  <c r="E67" i="3"/>
  <c r="E70" i="3"/>
  <c r="E71" i="3"/>
  <c r="D64" i="3"/>
  <c r="H64" i="3" s="1"/>
  <c r="H79" i="3" s="1"/>
  <c r="L79" i="3" s="1"/>
  <c r="D67" i="3"/>
  <c r="D63" i="3"/>
  <c r="H63" i="3" s="1"/>
  <c r="H78" i="3" s="1"/>
  <c r="L78" i="3" s="1"/>
  <c r="C71" i="3"/>
  <c r="D71" i="3" s="1"/>
  <c r="C70" i="3"/>
  <c r="D70" i="3" s="1"/>
  <c r="C69" i="3"/>
  <c r="E69" i="3" s="1"/>
  <c r="C68" i="3"/>
  <c r="C67" i="3"/>
  <c r="C66" i="3"/>
  <c r="D66" i="3" s="1"/>
  <c r="C64" i="3"/>
  <c r="E64" i="3" s="1"/>
  <c r="I64" i="3" s="1"/>
  <c r="I79" i="3" s="1"/>
  <c r="M79" i="3" s="1"/>
  <c r="C65" i="3"/>
  <c r="D65" i="3" s="1"/>
  <c r="H65" i="3" s="1"/>
  <c r="H80" i="3" s="1"/>
  <c r="L80" i="3" s="1"/>
  <c r="C63" i="3"/>
  <c r="B50" i="3"/>
  <c r="B52" i="3" s="1"/>
  <c r="B54" i="3" s="1"/>
  <c r="D41" i="3"/>
  <c r="C41" i="3"/>
  <c r="B41" i="3"/>
  <c r="B38" i="3"/>
  <c r="B36" i="3"/>
  <c r="C39" i="3" s="1"/>
  <c r="C32" i="3"/>
  <c r="B32" i="3"/>
  <c r="D32" i="3"/>
  <c r="C30" i="3"/>
  <c r="C29" i="3"/>
  <c r="C17" i="3"/>
  <c r="D17" i="3" s="1"/>
  <c r="B17" i="3"/>
  <c r="B10" i="3"/>
  <c r="B39" i="3" l="1"/>
  <c r="E86" i="3"/>
  <c r="I71" i="3"/>
  <c r="I86" i="3" s="1"/>
  <c r="M86" i="3" s="1"/>
  <c r="I70" i="3"/>
  <c r="I85" i="3" s="1"/>
  <c r="M85" i="3" s="1"/>
  <c r="E85" i="3"/>
  <c r="K80" i="3"/>
  <c r="O80" i="3" s="1"/>
  <c r="F82" i="3"/>
  <c r="J67" i="3"/>
  <c r="J82" i="3" s="1"/>
  <c r="N82" i="3" s="1"/>
  <c r="K67" i="3"/>
  <c r="K82" i="3" s="1"/>
  <c r="O82" i="3" s="1"/>
  <c r="G82" i="3"/>
  <c r="D39" i="3"/>
  <c r="G68" i="3"/>
  <c r="D68" i="3"/>
  <c r="F68" i="3"/>
  <c r="E68" i="3"/>
  <c r="D85" i="3"/>
  <c r="H70" i="3"/>
  <c r="H85" i="3" s="1"/>
  <c r="L85" i="3" s="1"/>
  <c r="D86" i="3"/>
  <c r="H71" i="3"/>
  <c r="H86" i="3" s="1"/>
  <c r="L86" i="3" s="1"/>
  <c r="B15" i="3"/>
  <c r="B14" i="3"/>
  <c r="B16" i="3" s="1"/>
  <c r="B18" i="3" s="1"/>
  <c r="G69" i="3"/>
  <c r="F69" i="3"/>
  <c r="F86" i="3"/>
  <c r="J70" i="3"/>
  <c r="F85" i="3"/>
  <c r="G70" i="3"/>
  <c r="G63" i="3"/>
  <c r="F63" i="3"/>
  <c r="D69" i="3"/>
  <c r="E84" i="3" s="1"/>
  <c r="B29" i="3"/>
  <c r="G71" i="3"/>
  <c r="J71" i="3"/>
  <c r="J86" i="3" s="1"/>
  <c r="N86" i="3" s="1"/>
  <c r="B30" i="3"/>
  <c r="D30" i="3" s="1"/>
  <c r="C38" i="3"/>
  <c r="F81" i="3"/>
  <c r="I81" i="3"/>
  <c r="M81" i="3" s="1"/>
  <c r="B11" i="3"/>
  <c r="C14" i="3" s="1"/>
  <c r="D14" i="3" s="1"/>
  <c r="E82" i="3"/>
  <c r="I67" i="3"/>
  <c r="I82" i="3" s="1"/>
  <c r="M82" i="3" s="1"/>
  <c r="K81" i="3"/>
  <c r="O81" i="3" s="1"/>
  <c r="K64" i="3"/>
  <c r="K79" i="3" s="1"/>
  <c r="O79" i="3" s="1"/>
  <c r="G79" i="3"/>
  <c r="D29" i="3"/>
  <c r="E63" i="3"/>
  <c r="G81" i="3"/>
  <c r="E79" i="3"/>
  <c r="F100" i="3"/>
  <c r="E65" i="3"/>
  <c r="E101" i="3"/>
  <c r="F101" i="3"/>
  <c r="G101" i="3"/>
  <c r="D102" i="3"/>
  <c r="E102" i="3"/>
  <c r="D100" i="3"/>
  <c r="F102" i="3"/>
  <c r="C31" i="3"/>
  <c r="B40" i="3" s="1"/>
  <c r="F78" i="3" l="1"/>
  <c r="J63" i="3"/>
  <c r="J78" i="3" s="1"/>
  <c r="N78" i="3" s="1"/>
  <c r="G78" i="3"/>
  <c r="K63" i="3"/>
  <c r="K78" i="3" s="1"/>
  <c r="O78" i="3" s="1"/>
  <c r="I68" i="3"/>
  <c r="I83" i="3" s="1"/>
  <c r="M83" i="3" s="1"/>
  <c r="E83" i="3"/>
  <c r="C15" i="3"/>
  <c r="D15" i="3" s="1"/>
  <c r="D83" i="3"/>
  <c r="H68" i="3"/>
  <c r="H83" i="3" s="1"/>
  <c r="L83" i="3" s="1"/>
  <c r="K68" i="3"/>
  <c r="G83" i="3"/>
  <c r="C40" i="3"/>
  <c r="D38" i="3"/>
  <c r="K71" i="3"/>
  <c r="K86" i="3" s="1"/>
  <c r="O86" i="3" s="1"/>
  <c r="G86" i="3"/>
  <c r="D84" i="3"/>
  <c r="H69" i="3"/>
  <c r="J68" i="3"/>
  <c r="J83" i="3" s="1"/>
  <c r="N83" i="3" s="1"/>
  <c r="F83" i="3"/>
  <c r="I65" i="3"/>
  <c r="I80" i="3" s="1"/>
  <c r="M80" i="3" s="1"/>
  <c r="E80" i="3"/>
  <c r="K70" i="3"/>
  <c r="K85" i="3" s="1"/>
  <c r="O85" i="3" s="1"/>
  <c r="G85" i="3"/>
  <c r="G84" i="3"/>
  <c r="K69" i="3"/>
  <c r="J85" i="3"/>
  <c r="N85" i="3" s="1"/>
  <c r="B31" i="3"/>
  <c r="B33" i="3" s="1"/>
  <c r="E78" i="3"/>
  <c r="I63" i="3"/>
  <c r="I78" i="3" s="1"/>
  <c r="M78" i="3" s="1"/>
  <c r="F84" i="3"/>
  <c r="J69" i="3"/>
  <c r="J84" i="3" s="1"/>
  <c r="N84" i="3" s="1"/>
  <c r="C33" i="3"/>
  <c r="D31" i="3"/>
  <c r="C16" i="3"/>
  <c r="C18" i="3"/>
  <c r="D18" i="3" s="1"/>
  <c r="D16" i="3"/>
  <c r="B97" i="4"/>
  <c r="B91" i="4"/>
  <c r="B80" i="4"/>
  <c r="B73" i="4"/>
  <c r="G52" i="4"/>
  <c r="F52" i="4"/>
  <c r="E52" i="4"/>
  <c r="D52" i="4"/>
  <c r="C52" i="4"/>
  <c r="B52" i="4"/>
  <c r="G51" i="4"/>
  <c r="F51" i="4"/>
  <c r="E51" i="4"/>
  <c r="D51" i="4"/>
  <c r="C51" i="4"/>
  <c r="B51" i="4"/>
  <c r="J38" i="4"/>
  <c r="I38" i="4"/>
  <c r="H38" i="4"/>
  <c r="G38" i="4"/>
  <c r="F38" i="4"/>
  <c r="E38" i="4"/>
  <c r="D38" i="4"/>
  <c r="C38" i="4"/>
  <c r="B38" i="4"/>
  <c r="J35" i="4"/>
  <c r="I35" i="4"/>
  <c r="H35" i="4"/>
  <c r="G35" i="4"/>
  <c r="F35" i="4"/>
  <c r="E35" i="4"/>
  <c r="D35" i="4"/>
  <c r="C35" i="4"/>
  <c r="B35" i="4"/>
  <c r="J29" i="4"/>
  <c r="I29" i="4"/>
  <c r="H29" i="4"/>
  <c r="G29" i="4"/>
  <c r="F29" i="4"/>
  <c r="E29" i="4"/>
  <c r="D29" i="4"/>
  <c r="C29" i="4"/>
  <c r="B29" i="4"/>
  <c r="E28" i="4"/>
  <c r="E30" i="4" s="1"/>
  <c r="D28" i="4"/>
  <c r="D30" i="4" s="1"/>
  <c r="C28" i="4"/>
  <c r="C30" i="4" s="1"/>
  <c r="J27" i="4"/>
  <c r="I27" i="4"/>
  <c r="H27" i="4"/>
  <c r="G27" i="4"/>
  <c r="F27" i="4"/>
  <c r="E27" i="4"/>
  <c r="D27" i="4"/>
  <c r="C27" i="4"/>
  <c r="B27" i="4"/>
  <c r="J26" i="4"/>
  <c r="J28" i="4" s="1"/>
  <c r="J30" i="4" s="1"/>
  <c r="I26" i="4"/>
  <c r="I28" i="4" s="1"/>
  <c r="I30" i="4" s="1"/>
  <c r="H26" i="4"/>
  <c r="H28" i="4" s="1"/>
  <c r="H30" i="4" s="1"/>
  <c r="G26" i="4"/>
  <c r="G28" i="4" s="1"/>
  <c r="G30" i="4" s="1"/>
  <c r="F26" i="4"/>
  <c r="E26" i="4"/>
  <c r="D26" i="4"/>
  <c r="C26" i="4"/>
  <c r="B26" i="4"/>
  <c r="B28" i="4" s="1"/>
  <c r="B30" i="4" s="1"/>
  <c r="C18" i="4"/>
  <c r="C14" i="4"/>
  <c r="B14" i="4"/>
  <c r="C13" i="4"/>
  <c r="C15" i="4" s="1"/>
  <c r="B21" i="4" s="1"/>
  <c r="B13" i="4"/>
  <c r="K84" i="3" l="1"/>
  <c r="O84" i="3" s="1"/>
  <c r="B53" i="4"/>
  <c r="B15" i="4"/>
  <c r="B18" i="4" s="1"/>
  <c r="C53" i="4"/>
  <c r="D53" i="4"/>
  <c r="D33" i="3"/>
  <c r="B42" i="3"/>
  <c r="F28" i="4"/>
  <c r="F30" i="4" s="1"/>
  <c r="E53" i="4"/>
  <c r="D40" i="3"/>
  <c r="C42" i="3"/>
  <c r="D42" i="3" s="1"/>
  <c r="K83" i="3"/>
  <c r="O83" i="3" s="1"/>
  <c r="H84" i="3"/>
  <c r="L84" i="3" s="1"/>
  <c r="I84" i="3"/>
  <c r="M84" i="3" s="1"/>
  <c r="F53" i="4"/>
  <c r="G53" i="4"/>
  <c r="J36" i="4"/>
  <c r="J37" i="4" s="1"/>
  <c r="J39" i="4" s="1"/>
  <c r="H36" i="4"/>
  <c r="H37" i="4" s="1"/>
  <c r="H39" i="4" s="1"/>
  <c r="I36" i="4"/>
  <c r="I37" i="4" s="1"/>
  <c r="I39" i="4" s="1"/>
  <c r="G36" i="4"/>
  <c r="G37" i="4" s="1"/>
  <c r="G39" i="4" s="1"/>
  <c r="F36" i="4"/>
  <c r="F37" i="4" s="1"/>
  <c r="F39" i="4" s="1"/>
  <c r="E36" i="4"/>
  <c r="E37" i="4" s="1"/>
  <c r="E39" i="4" s="1"/>
  <c r="B36" i="4"/>
  <c r="B37" i="4" s="1"/>
  <c r="B39" i="4" s="1"/>
  <c r="D36" i="4"/>
  <c r="D37" i="4" s="1"/>
  <c r="D39" i="4" s="1"/>
  <c r="C36" i="4"/>
  <c r="C37" i="4" s="1"/>
  <c r="C39" i="4" s="1"/>
</calcChain>
</file>

<file path=xl/sharedStrings.xml><?xml version="1.0" encoding="utf-8"?>
<sst xmlns="http://schemas.openxmlformats.org/spreadsheetml/2006/main" count="178" uniqueCount="115">
  <si>
    <t>What is contribution margin? Why do we care?</t>
  </si>
  <si>
    <t>CM is the money we take home at the end of the day for paying rent (and other FC) and making a profit. It's what keeps us in business from day to day!</t>
  </si>
  <si>
    <t>Emma's GMAT book business:</t>
  </si>
  <si>
    <t>Costs:</t>
  </si>
  <si>
    <t>Revenue:</t>
  </si>
  <si>
    <t xml:space="preserve">Booth (FC) </t>
  </si>
  <si>
    <t>Price (R/u)</t>
  </si>
  <si>
    <t>Packets (VC/u)</t>
  </si>
  <si>
    <t>ea.</t>
  </si>
  <si>
    <t>Contribution Margin = Total Revenues - Total Variable Costs</t>
  </si>
  <si>
    <t>CM=R-VC</t>
  </si>
  <si>
    <t>Packs:</t>
  </si>
  <si>
    <t xml:space="preserve">R </t>
  </si>
  <si>
    <t>VC</t>
  </si>
  <si>
    <t>CM</t>
  </si>
  <si>
    <t>CM/u</t>
  </si>
  <si>
    <t>R/u-VC/u</t>
  </si>
  <si>
    <t>Contribution Margin Ratio = Contribution Margin / Rev</t>
  </si>
  <si>
    <t>CM%</t>
  </si>
  <si>
    <t>Operating Income = Contribution Margin - Total Fixed Costs</t>
  </si>
  <si>
    <t>R</t>
  </si>
  <si>
    <t>FC</t>
  </si>
  <si>
    <t>OI</t>
  </si>
  <si>
    <t>Operating Income = CM Ratio X Revenue - FC</t>
  </si>
  <si>
    <t xml:space="preserve">CM </t>
  </si>
  <si>
    <t xml:space="preserve">FC </t>
  </si>
  <si>
    <t xml:space="preserve">OI </t>
  </si>
  <si>
    <t>OI = CM - FC</t>
  </si>
  <si>
    <t>OI = R - VC - FC</t>
  </si>
  <si>
    <t>OI = UxR/u - UxVC/u - FC</t>
  </si>
  <si>
    <t>Best Windows:</t>
  </si>
  <si>
    <t>R/u</t>
  </si>
  <si>
    <t>VC/u</t>
  </si>
  <si>
    <t>FC:</t>
  </si>
  <si>
    <t>Units</t>
  </si>
  <si>
    <t>Rev</t>
  </si>
  <si>
    <t>TC</t>
  </si>
  <si>
    <t>Slope of the TC line = VC/u</t>
  </si>
  <si>
    <t>Slope of the R line = Price = R/u</t>
  </si>
  <si>
    <t xml:space="preserve">This all allows us to answer one key question: </t>
  </si>
  <si>
    <t>How much business do we need to do to stay open?</t>
  </si>
  <si>
    <r>
      <t xml:space="preserve">This is the </t>
    </r>
    <r>
      <rPr>
        <b/>
        <sz val="12"/>
        <color theme="1"/>
        <rFont val="Calibri"/>
        <family val="2"/>
        <scheme val="minor"/>
      </rPr>
      <t>breakeven</t>
    </r>
    <r>
      <rPr>
        <sz val="12"/>
        <color theme="1"/>
        <rFont val="Calibri"/>
        <family val="2"/>
        <scheme val="minor"/>
      </rPr>
      <t xml:space="preserve"> point</t>
    </r>
  </si>
  <si>
    <t>To find it we:</t>
  </si>
  <si>
    <t xml:space="preserve"> can take any one of the formulas for OI</t>
  </si>
  <si>
    <t xml:space="preserve">set equal to zero </t>
  </si>
  <si>
    <t>solve for what we want</t>
  </si>
  <si>
    <t>Often interested in U or R</t>
  </si>
  <si>
    <t xml:space="preserve">BE Units = </t>
  </si>
  <si>
    <t>FC/(R/u-VC/u) = FC/(CM/u)</t>
  </si>
  <si>
    <t>BE units for GMAT</t>
  </si>
  <si>
    <t xml:space="preserve">BE Rev = R/u(BE Units) = </t>
  </si>
  <si>
    <t>R/u(FC/(R/u-VC/u))</t>
  </si>
  <si>
    <t>FC/(CM/R) = FC/CM%</t>
  </si>
  <si>
    <t>BE rev for GMAT</t>
  </si>
  <si>
    <t>Revenue needed for target operating income:</t>
  </si>
  <si>
    <t>TOI = CM - FC</t>
  </si>
  <si>
    <t>U_t = (FC + TOI)/ CM/u</t>
  </si>
  <si>
    <t>R_t = (FC + TOI)/ CM%</t>
  </si>
  <si>
    <t>Target units for GMAT</t>
  </si>
  <si>
    <t>TOI</t>
  </si>
  <si>
    <t>Target revenue for GMAT</t>
  </si>
  <si>
    <t>Target rev for GMAT</t>
  </si>
  <si>
    <t>GMAT Prep Business:</t>
  </si>
  <si>
    <t xml:space="preserve">Booth rental </t>
  </si>
  <si>
    <t>R/u= P</t>
  </si>
  <si>
    <r>
      <t xml:space="preserve">GMAT </t>
    </r>
    <r>
      <rPr>
        <i/>
        <sz val="12"/>
        <color rgb="FF000000"/>
        <rFont val="Calibri"/>
        <family val="2"/>
        <scheme val="minor"/>
      </rPr>
      <t>Success</t>
    </r>
  </si>
  <si>
    <t>GMAT packs</t>
  </si>
  <si>
    <t>Expected Sales</t>
  </si>
  <si>
    <t>The decision to advertise:</t>
  </si>
  <si>
    <t>Cost to Advertise:</t>
  </si>
  <si>
    <t>Expected sales no Ad</t>
  </si>
  <si>
    <t>Expected sales with Ad</t>
  </si>
  <si>
    <t xml:space="preserve">Sales increase </t>
  </si>
  <si>
    <t>Scenarios:</t>
  </si>
  <si>
    <t>No Ad</t>
  </si>
  <si>
    <t>With Ad</t>
  </si>
  <si>
    <t>Diff</t>
  </si>
  <si>
    <t>Revenue</t>
  </si>
  <si>
    <t>We can easily find a BE for the Ad.</t>
  </si>
  <si>
    <t>The decision to reduce sale price:</t>
  </si>
  <si>
    <t>New Price (R/u)</t>
  </si>
  <si>
    <t>New Volume</t>
  </si>
  <si>
    <t>New VC/u</t>
  </si>
  <si>
    <t>Old Price:</t>
  </si>
  <si>
    <t>New Price</t>
  </si>
  <si>
    <t>What if we added the Ad?</t>
  </si>
  <si>
    <t>Volume with add:</t>
  </si>
  <si>
    <t>with Ad</t>
  </si>
  <si>
    <t>Target Pricing:</t>
  </si>
  <si>
    <t xml:space="preserve">Emma plans to sell 50 units, at 115, with no add. </t>
  </si>
  <si>
    <t>How much does she need to charge in order to earn 1,200?</t>
  </si>
  <si>
    <t>TCM</t>
  </si>
  <si>
    <t>TCM/u</t>
  </si>
  <si>
    <t>Volume required to sell at</t>
  </si>
  <si>
    <t>Margin of Safety (MOS) is simply the distance to a loss (BE point)</t>
  </si>
  <si>
    <t>to Earn these target OI:</t>
  </si>
  <si>
    <t>Alternative FC-VC Structures:</t>
  </si>
  <si>
    <t>Three Rental Agreements:</t>
  </si>
  <si>
    <t>Option 1</t>
  </si>
  <si>
    <t xml:space="preserve">  Booth</t>
  </si>
  <si>
    <t>Option 2</t>
  </si>
  <si>
    <t xml:space="preserve">  15% of R</t>
  </si>
  <si>
    <t>Option 3</t>
  </si>
  <si>
    <t xml:space="preserve">  25% of R</t>
  </si>
  <si>
    <t>Option 1:</t>
  </si>
  <si>
    <t>What if the costs change?</t>
  </si>
  <si>
    <t>Revenue to get TOI:</t>
  </si>
  <si>
    <t>Sensitivity Analysis</t>
  </si>
  <si>
    <t>Margin of Safety</t>
  </si>
  <si>
    <t>MOS_u = U_t - U_be</t>
  </si>
  <si>
    <t>What is the MOS_u at each of these TOI?</t>
  </si>
  <si>
    <t>MOS_r=R_t - R_be</t>
  </si>
  <si>
    <t>What is the MOS_r at each of these TOI?</t>
  </si>
  <si>
    <t>MOS% = MOS_r/R_t</t>
  </si>
  <si>
    <t>What is the MOS% at each of these TOI?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</si>
</sst>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1" xfId="0" applyFont="1" applyBorder="1"/>
    <xf numFmtId="0" fontId="0" fillId="0" borderId="7" xfId="0" applyBorder="1"/>
    <xf numFmtId="0" fontId="5" fillId="0" borderId="7" xfId="0" applyFont="1" applyBorder="1"/>
    <xf numFmtId="0" fontId="5" fillId="0" borderId="0" xfId="0" applyFont="1"/>
    <xf numFmtId="0" fontId="2" fillId="0" borderId="0" xfId="0" applyFont="1"/>
    <xf numFmtId="0" fontId="6" fillId="0" borderId="0" xfId="0" applyFont="1"/>
    <xf numFmtId="0" fontId="4" fillId="0" borderId="4" xfId="0" applyFont="1" applyBorder="1"/>
    <xf numFmtId="0" fontId="7" fillId="0" borderId="0" xfId="0" applyFont="1"/>
    <xf numFmtId="0" fontId="8" fillId="0" borderId="0" xfId="0" applyFont="1"/>
    <xf numFmtId="0" fontId="9" fillId="0" borderId="8" xfId="0" applyFont="1" applyBorder="1"/>
    <xf numFmtId="0" fontId="9" fillId="0" borderId="0" xfId="0" applyFont="1"/>
    <xf numFmtId="0" fontId="9" fillId="0" borderId="6" xfId="0" applyFont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8" xfId="0" applyBorder="1"/>
    <xf numFmtId="0" fontId="5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quotePrefix="1" applyBorder="1"/>
    <xf numFmtId="0" fontId="0" fillId="0" borderId="19" xfId="0" applyBorder="1"/>
    <xf numFmtId="0" fontId="0" fillId="0" borderId="1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CVP!$A$26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CVP!$B$26:$J$26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974D-9B1F-5B07B17C11CF}"/>
            </c:ext>
          </c:extLst>
        </c:ser>
        <c:ser>
          <c:idx val="1"/>
          <c:order val="1"/>
          <c:tx>
            <c:strRef>
              <c:f>CVP!$A$27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CVP!$B$27:$J$27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974D-9B1F-5B07B17C11CF}"/>
            </c:ext>
          </c:extLst>
        </c:ser>
        <c:ser>
          <c:idx val="2"/>
          <c:order val="2"/>
          <c:tx>
            <c:strRef>
              <c:f>CVP!$A$28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CVP!$B$28:$J$28</c:f>
              <c:numCache>
                <c:formatCode>General</c:formatCode>
                <c:ptCount val="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9-974D-9B1F-5B07B17C11CF}"/>
            </c:ext>
          </c:extLst>
        </c:ser>
        <c:ser>
          <c:idx val="3"/>
          <c:order val="3"/>
          <c:tx>
            <c:strRef>
              <c:f>CVP!$A$29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CVP!$B$29:$J$29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9-974D-9B1F-5B07B17C11CF}"/>
            </c:ext>
          </c:extLst>
        </c:ser>
        <c:ser>
          <c:idx val="4"/>
          <c:order val="4"/>
          <c:tx>
            <c:strRef>
              <c:f>CVP!$A$30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CVP!$B$30:$J$30</c:f>
              <c:numCache>
                <c:formatCode>General</c:formatCode>
                <c:ptCount val="9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9-974D-9B1F-5B07B17C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86320"/>
        <c:axId val="1805202352"/>
      </c:lineChart>
      <c:catAx>
        <c:axId val="18429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2352"/>
        <c:crosses val="autoZero"/>
        <c:auto val="1"/>
        <c:lblAlgn val="ctr"/>
        <c:lblOffset val="100"/>
        <c:noMultiLvlLbl val="0"/>
      </c:catAx>
      <c:valAx>
        <c:axId val="1805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CVP!$A$51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CVP!$B$51:$F$51</c:f>
              <c:numCache>
                <c:formatCode>General</c:formatCode>
                <c:ptCount val="5"/>
                <c:pt idx="0">
                  <c:v>0</c:v>
                </c:pt>
                <c:pt idx="1">
                  <c:v>700000</c:v>
                </c:pt>
                <c:pt idx="2">
                  <c:v>1400000</c:v>
                </c:pt>
                <c:pt idx="3">
                  <c:v>2100000</c:v>
                </c:pt>
                <c:pt idx="4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5-B249-9407-4AA7CCF3B040}"/>
            </c:ext>
          </c:extLst>
        </c:ser>
        <c:ser>
          <c:idx val="1"/>
          <c:order val="1"/>
          <c:tx>
            <c:strRef>
              <c:f>CVP!$A$52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CVP!$B$52:$F$52</c:f>
              <c:numCache>
                <c:formatCode>General</c:formatCode>
                <c:ptCount val="5"/>
                <c:pt idx="0">
                  <c:v>160000</c:v>
                </c:pt>
                <c:pt idx="1">
                  <c:v>760000</c:v>
                </c:pt>
                <c:pt idx="2">
                  <c:v>1360000</c:v>
                </c:pt>
                <c:pt idx="3">
                  <c:v>1960000</c:v>
                </c:pt>
                <c:pt idx="4">
                  <c:v>2560000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5-B249-9407-4AA7CCF3B040}"/>
            </c:ext>
          </c:extLst>
        </c:ser>
        <c:ser>
          <c:idx val="2"/>
          <c:order val="2"/>
          <c:tx>
            <c:strRef>
              <c:f>CVP!$A$53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CVP!$B$53:$F$53</c:f>
              <c:numCache>
                <c:formatCode>General</c:formatCode>
                <c:ptCount val="5"/>
                <c:pt idx="0">
                  <c:v>-160000</c:v>
                </c:pt>
                <c:pt idx="1">
                  <c:v>-60000</c:v>
                </c:pt>
                <c:pt idx="2">
                  <c:v>40000</c:v>
                </c:pt>
                <c:pt idx="3">
                  <c:v>140000</c:v>
                </c:pt>
                <c:pt idx="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5-B249-9407-4AA7CCF3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32944"/>
        <c:axId val="1808472768"/>
      </c:lineChart>
      <c:catAx>
        <c:axId val="18263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72768"/>
        <c:crosses val="autoZero"/>
        <c:auto val="1"/>
        <c:lblAlgn val="ctr"/>
        <c:lblOffset val="100"/>
        <c:noMultiLvlLbl val="0"/>
      </c:catAx>
      <c:valAx>
        <c:axId val="1808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186765</xdr:colOff>
      <xdr:row>0</xdr:row>
      <xdr:rowOff>171076</xdr:rowOff>
    </xdr:from>
    <xdr:to>
      <xdr:col>13</xdr:col>
      <xdr:colOff>612588</xdr:colOff>
      <xdr:row>22</xdr:row>
      <xdr:rowOff>261469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3EE1A-6A23-AD46-A6DE-080BB0D3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776941</xdr:colOff>
      <xdr:row>32</xdr:row>
      <xdr:rowOff>14195</xdr:rowOff>
    </xdr:from>
    <xdr:to>
      <xdr:col>15</xdr:col>
      <xdr:colOff>127001</xdr:colOff>
      <xdr:row>55</xdr:row>
      <xdr:rowOff>37354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4B9AA-C009-2445-B565-188932C2C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B807-C120-5440-B93C-754B5AB74238}">
  <dimension ref="A1:J97"/>
  <sheetViews>
    <sheetView topLeftCell="A60" zoomScale="170" zoomScaleNormal="170" workbookViewId="0">
      <selection activeCell="A98" sqref="A98"/>
    </sheetView>
  </sheetViews>
  <sheetFormatPr baseColWidth="10" defaultRowHeight="16" x14ac:dyDescent="0.2"/>
  <cols>
    <col min="1" max="1" width="20.6640625" customWidth="1"/>
  </cols>
  <sheetData>
    <row r="1" spans="1:5" ht="26" x14ac:dyDescent="0.3">
      <c r="A1" s="1" t="s">
        <v>0</v>
      </c>
    </row>
    <row r="2" spans="1:5" ht="70" customHeight="1" x14ac:dyDescent="0.2">
      <c r="A2" s="48" t="s">
        <v>1</v>
      </c>
      <c r="B2" s="48"/>
      <c r="C2" s="48"/>
      <c r="D2" s="48"/>
      <c r="E2" s="48"/>
    </row>
    <row r="3" spans="1:5" x14ac:dyDescent="0.2">
      <c r="A3" s="2" t="s">
        <v>2</v>
      </c>
      <c r="B3" s="3"/>
      <c r="C3" s="4"/>
    </row>
    <row r="5" spans="1:5" x14ac:dyDescent="0.2">
      <c r="A5" s="5" t="s">
        <v>3</v>
      </c>
      <c r="B5" s="5"/>
      <c r="C5" s="5"/>
      <c r="D5" s="5" t="s">
        <v>4</v>
      </c>
      <c r="E5" s="6"/>
    </row>
    <row r="6" spans="1:5" x14ac:dyDescent="0.2">
      <c r="A6" t="s">
        <v>5</v>
      </c>
      <c r="B6">
        <v>2000</v>
      </c>
      <c r="D6" t="s">
        <v>6</v>
      </c>
      <c r="E6" s="7">
        <v>200</v>
      </c>
    </row>
    <row r="7" spans="1:5" x14ac:dyDescent="0.2">
      <c r="A7" s="3" t="s">
        <v>7</v>
      </c>
      <c r="B7" s="3">
        <v>120</v>
      </c>
      <c r="C7" s="3" t="s">
        <v>8</v>
      </c>
      <c r="D7" s="3"/>
      <c r="E7" s="4"/>
    </row>
    <row r="9" spans="1:5" ht="26" x14ac:dyDescent="0.3">
      <c r="A9" s="8" t="s">
        <v>9</v>
      </c>
    </row>
    <row r="10" spans="1:5" x14ac:dyDescent="0.2">
      <c r="A10" t="s">
        <v>10</v>
      </c>
    </row>
    <row r="12" spans="1:5" x14ac:dyDescent="0.2">
      <c r="A12" s="3" t="s">
        <v>11</v>
      </c>
      <c r="B12" s="3">
        <v>5</v>
      </c>
      <c r="C12" s="3">
        <v>40</v>
      </c>
    </row>
    <row r="13" spans="1:5" x14ac:dyDescent="0.2">
      <c r="A13" t="s">
        <v>12</v>
      </c>
      <c r="B13">
        <f>B12*$E$6</f>
        <v>1000</v>
      </c>
      <c r="C13">
        <f>C12*$E$6</f>
        <v>8000</v>
      </c>
    </row>
    <row r="14" spans="1:5" x14ac:dyDescent="0.2">
      <c r="A14" s="3" t="s">
        <v>13</v>
      </c>
      <c r="B14" s="3">
        <f>B12*$B$7</f>
        <v>600</v>
      </c>
      <c r="C14" s="3">
        <f>C12*$B$7</f>
        <v>4800</v>
      </c>
    </row>
    <row r="15" spans="1:5" x14ac:dyDescent="0.2">
      <c r="A15" t="s">
        <v>14</v>
      </c>
      <c r="B15">
        <f>B13-B14</f>
        <v>400</v>
      </c>
      <c r="C15">
        <f>C13-C14</f>
        <v>3200</v>
      </c>
    </row>
    <row r="17" spans="1:10" x14ac:dyDescent="0.2">
      <c r="A17" s="5"/>
      <c r="B17" s="5" t="s">
        <v>15</v>
      </c>
      <c r="C17" s="6" t="s">
        <v>16</v>
      </c>
    </row>
    <row r="18" spans="1:10" x14ac:dyDescent="0.2">
      <c r="A18" s="9" t="s">
        <v>15</v>
      </c>
      <c r="B18" s="3">
        <f>B15/B12</f>
        <v>80</v>
      </c>
      <c r="C18" s="4">
        <f>E6-B7</f>
        <v>80</v>
      </c>
    </row>
    <row r="20" spans="1:10" ht="26" x14ac:dyDescent="0.3">
      <c r="A20" s="8" t="s">
        <v>17</v>
      </c>
    </row>
    <row r="21" spans="1:10" x14ac:dyDescent="0.2">
      <c r="A21" t="s">
        <v>18</v>
      </c>
      <c r="B21">
        <f>C15/C13</f>
        <v>0.4</v>
      </c>
    </row>
    <row r="23" spans="1:10" ht="26" x14ac:dyDescent="0.3">
      <c r="A23" s="8" t="s">
        <v>19</v>
      </c>
    </row>
    <row r="25" spans="1:10" x14ac:dyDescent="0.2">
      <c r="A25" s="10" t="s">
        <v>11</v>
      </c>
      <c r="B25" s="10">
        <v>0</v>
      </c>
      <c r="C25" s="10">
        <v>5</v>
      </c>
      <c r="D25" s="10">
        <v>10</v>
      </c>
      <c r="E25" s="10">
        <v>15</v>
      </c>
      <c r="F25" s="10">
        <v>20</v>
      </c>
      <c r="G25" s="11">
        <v>25</v>
      </c>
      <c r="H25" s="10">
        <v>30</v>
      </c>
      <c r="I25" s="10">
        <v>35</v>
      </c>
      <c r="J25" s="10">
        <v>40</v>
      </c>
    </row>
    <row r="26" spans="1:10" x14ac:dyDescent="0.2">
      <c r="A26" t="s">
        <v>20</v>
      </c>
      <c r="B26">
        <f>B25*$E$6</f>
        <v>0</v>
      </c>
      <c r="C26">
        <f>C25*$E$6</f>
        <v>1000</v>
      </c>
      <c r="D26">
        <f>D25*$E$6</f>
        <v>2000</v>
      </c>
      <c r="E26">
        <f t="shared" ref="E26:I26" si="0">E25*$E$6</f>
        <v>3000</v>
      </c>
      <c r="F26">
        <f t="shared" si="0"/>
        <v>4000</v>
      </c>
      <c r="G26" s="12">
        <f t="shared" si="0"/>
        <v>5000</v>
      </c>
      <c r="H26">
        <f t="shared" si="0"/>
        <v>6000</v>
      </c>
      <c r="I26">
        <f t="shared" si="0"/>
        <v>7000</v>
      </c>
      <c r="J26">
        <f>J25*$E$6</f>
        <v>8000</v>
      </c>
    </row>
    <row r="27" spans="1:10" x14ac:dyDescent="0.2">
      <c r="A27" s="3" t="s">
        <v>13</v>
      </c>
      <c r="B27" s="3">
        <f>B25*$B$7</f>
        <v>0</v>
      </c>
      <c r="C27" s="3">
        <f>C25*$B$7</f>
        <v>600</v>
      </c>
      <c r="D27" s="3">
        <f>D25*$B$7</f>
        <v>1200</v>
      </c>
      <c r="E27" s="3">
        <f t="shared" ref="E27:I27" si="1">E25*$B$7</f>
        <v>1800</v>
      </c>
      <c r="F27" s="3">
        <f t="shared" si="1"/>
        <v>2400</v>
      </c>
      <c r="G27" s="9">
        <f t="shared" si="1"/>
        <v>3000</v>
      </c>
      <c r="H27" s="3">
        <f t="shared" si="1"/>
        <v>3600</v>
      </c>
      <c r="I27" s="3">
        <f t="shared" si="1"/>
        <v>4200</v>
      </c>
      <c r="J27" s="3">
        <f>J25*$B$7</f>
        <v>4800</v>
      </c>
    </row>
    <row r="28" spans="1:10" x14ac:dyDescent="0.2">
      <c r="A28" s="12" t="s">
        <v>14</v>
      </c>
      <c r="B28">
        <f>B26-B27</f>
        <v>0</v>
      </c>
      <c r="C28">
        <f>C26-C27</f>
        <v>400</v>
      </c>
      <c r="D28">
        <f>D26-D27</f>
        <v>800</v>
      </c>
      <c r="E28">
        <f t="shared" ref="E28:I28" si="2">E26-E27</f>
        <v>1200</v>
      </c>
      <c r="F28">
        <f t="shared" si="2"/>
        <v>1600</v>
      </c>
      <c r="G28" s="12">
        <f t="shared" si="2"/>
        <v>2000</v>
      </c>
      <c r="H28">
        <f t="shared" si="2"/>
        <v>2400</v>
      </c>
      <c r="I28">
        <f t="shared" si="2"/>
        <v>2800</v>
      </c>
      <c r="J28">
        <f>J26-J27</f>
        <v>3200</v>
      </c>
    </row>
    <row r="29" spans="1:10" x14ac:dyDescent="0.2">
      <c r="A29" s="3" t="s">
        <v>21</v>
      </c>
      <c r="B29" s="3">
        <f>$B$6</f>
        <v>2000</v>
      </c>
      <c r="C29" s="3">
        <f t="shared" ref="C29:I29" si="3">$B$6</f>
        <v>2000</v>
      </c>
      <c r="D29" s="3">
        <f t="shared" si="3"/>
        <v>2000</v>
      </c>
      <c r="E29" s="3">
        <f t="shared" si="3"/>
        <v>2000</v>
      </c>
      <c r="F29" s="3">
        <f t="shared" si="3"/>
        <v>2000</v>
      </c>
      <c r="G29" s="9">
        <f t="shared" si="3"/>
        <v>2000</v>
      </c>
      <c r="H29" s="3">
        <f t="shared" si="3"/>
        <v>2000</v>
      </c>
      <c r="I29" s="3">
        <f t="shared" si="3"/>
        <v>2000</v>
      </c>
      <c r="J29" s="3">
        <f>$B$6</f>
        <v>2000</v>
      </c>
    </row>
    <row r="30" spans="1:10" x14ac:dyDescent="0.2">
      <c r="A30" t="s">
        <v>22</v>
      </c>
      <c r="B30">
        <f>B28-B29</f>
        <v>-2000</v>
      </c>
      <c r="C30">
        <f t="shared" ref="C30:I30" si="4">C28-C29</f>
        <v>-1600</v>
      </c>
      <c r="D30">
        <f t="shared" si="4"/>
        <v>-1200</v>
      </c>
      <c r="E30">
        <f t="shared" si="4"/>
        <v>-800</v>
      </c>
      <c r="F30">
        <f t="shared" si="4"/>
        <v>-400</v>
      </c>
      <c r="G30" s="12">
        <f t="shared" si="4"/>
        <v>0</v>
      </c>
      <c r="H30" s="13">
        <f t="shared" si="4"/>
        <v>400</v>
      </c>
      <c r="I30" s="13">
        <f t="shared" si="4"/>
        <v>800</v>
      </c>
      <c r="J30" s="13">
        <f>J28-J29</f>
        <v>1200</v>
      </c>
    </row>
    <row r="32" spans="1:10" ht="26" x14ac:dyDescent="0.3">
      <c r="A32" s="8" t="s">
        <v>23</v>
      </c>
    </row>
    <row r="34" spans="1:10" x14ac:dyDescent="0.2">
      <c r="A34" s="10" t="s">
        <v>11</v>
      </c>
      <c r="B34" s="10">
        <v>0</v>
      </c>
      <c r="C34" s="10">
        <v>5</v>
      </c>
      <c r="D34" s="10">
        <v>10</v>
      </c>
      <c r="E34" s="10">
        <v>15</v>
      </c>
      <c r="F34" s="10">
        <v>20</v>
      </c>
      <c r="G34" s="11">
        <v>25</v>
      </c>
      <c r="H34" s="10">
        <v>30</v>
      </c>
      <c r="I34" s="10">
        <v>35</v>
      </c>
      <c r="J34" s="10">
        <v>40</v>
      </c>
    </row>
    <row r="35" spans="1:10" x14ac:dyDescent="0.2">
      <c r="A35" t="s">
        <v>20</v>
      </c>
      <c r="B35">
        <f>B34*$E$6</f>
        <v>0</v>
      </c>
      <c r="C35">
        <f>C34*$E$6</f>
        <v>1000</v>
      </c>
      <c r="D35">
        <f>D34*$E$6</f>
        <v>2000</v>
      </c>
      <c r="E35">
        <f t="shared" ref="E35:I35" si="5">E34*$E$6</f>
        <v>3000</v>
      </c>
      <c r="F35">
        <f t="shared" si="5"/>
        <v>4000</v>
      </c>
      <c r="G35" s="12">
        <f t="shared" si="5"/>
        <v>5000</v>
      </c>
      <c r="H35">
        <f t="shared" si="5"/>
        <v>6000</v>
      </c>
      <c r="I35">
        <f t="shared" si="5"/>
        <v>7000</v>
      </c>
      <c r="J35">
        <f>J34*$E$6</f>
        <v>8000</v>
      </c>
    </row>
    <row r="36" spans="1:10" x14ac:dyDescent="0.2">
      <c r="A36" t="s">
        <v>18</v>
      </c>
      <c r="B36">
        <f>$B$21</f>
        <v>0.4</v>
      </c>
      <c r="C36">
        <f t="shared" ref="C36:J36" si="6">$B$21</f>
        <v>0.4</v>
      </c>
      <c r="D36">
        <f t="shared" si="6"/>
        <v>0.4</v>
      </c>
      <c r="E36">
        <f t="shared" si="6"/>
        <v>0.4</v>
      </c>
      <c r="F36">
        <f t="shared" si="6"/>
        <v>0.4</v>
      </c>
      <c r="G36" s="12">
        <f t="shared" si="6"/>
        <v>0.4</v>
      </c>
      <c r="H36">
        <f t="shared" si="6"/>
        <v>0.4</v>
      </c>
      <c r="I36">
        <f t="shared" si="6"/>
        <v>0.4</v>
      </c>
      <c r="J36">
        <f t="shared" si="6"/>
        <v>0.4</v>
      </c>
    </row>
    <row r="37" spans="1:10" x14ac:dyDescent="0.2">
      <c r="A37" t="s">
        <v>24</v>
      </c>
      <c r="B37">
        <f>B36*B35</f>
        <v>0</v>
      </c>
      <c r="C37">
        <f t="shared" ref="C37:J37" si="7">C36*C35</f>
        <v>400</v>
      </c>
      <c r="D37">
        <f t="shared" si="7"/>
        <v>800</v>
      </c>
      <c r="E37">
        <f t="shared" si="7"/>
        <v>1200</v>
      </c>
      <c r="F37">
        <f t="shared" si="7"/>
        <v>1600</v>
      </c>
      <c r="G37" s="12">
        <f t="shared" si="7"/>
        <v>2000</v>
      </c>
      <c r="H37">
        <f t="shared" si="7"/>
        <v>2400</v>
      </c>
      <c r="I37">
        <f t="shared" si="7"/>
        <v>2800</v>
      </c>
      <c r="J37">
        <f t="shared" si="7"/>
        <v>3200</v>
      </c>
    </row>
    <row r="38" spans="1:10" x14ac:dyDescent="0.2">
      <c r="A38" s="3" t="s">
        <v>25</v>
      </c>
      <c r="B38" s="3">
        <f>$B$6</f>
        <v>2000</v>
      </c>
      <c r="C38" s="3">
        <f t="shared" ref="C38:J38" si="8">$B$6</f>
        <v>2000</v>
      </c>
      <c r="D38" s="3">
        <f t="shared" si="8"/>
        <v>2000</v>
      </c>
      <c r="E38" s="3">
        <f t="shared" si="8"/>
        <v>2000</v>
      </c>
      <c r="F38" s="3">
        <f t="shared" si="8"/>
        <v>2000</v>
      </c>
      <c r="G38" s="9">
        <f t="shared" si="8"/>
        <v>2000</v>
      </c>
      <c r="H38" s="3">
        <f t="shared" si="8"/>
        <v>2000</v>
      </c>
      <c r="I38" s="3">
        <f t="shared" si="8"/>
        <v>2000</v>
      </c>
      <c r="J38" s="3">
        <f t="shared" si="8"/>
        <v>2000</v>
      </c>
    </row>
    <row r="39" spans="1:10" x14ac:dyDescent="0.2">
      <c r="A39" t="s">
        <v>26</v>
      </c>
      <c r="B39">
        <f>B37-B38</f>
        <v>-2000</v>
      </c>
      <c r="C39">
        <f t="shared" ref="C39:J39" si="9">C37-C38</f>
        <v>-1600</v>
      </c>
      <c r="D39">
        <f t="shared" si="9"/>
        <v>-1200</v>
      </c>
      <c r="E39">
        <f t="shared" si="9"/>
        <v>-800</v>
      </c>
      <c r="F39">
        <f t="shared" si="9"/>
        <v>-400</v>
      </c>
      <c r="G39" s="12">
        <f t="shared" si="9"/>
        <v>0</v>
      </c>
      <c r="H39">
        <f t="shared" si="9"/>
        <v>400</v>
      </c>
      <c r="I39">
        <f t="shared" si="9"/>
        <v>800</v>
      </c>
      <c r="J39">
        <f t="shared" si="9"/>
        <v>1200</v>
      </c>
    </row>
    <row r="41" spans="1:10" ht="26" x14ac:dyDescent="0.3">
      <c r="A41" s="8" t="s">
        <v>27</v>
      </c>
    </row>
    <row r="42" spans="1:10" ht="26" x14ac:dyDescent="0.3">
      <c r="A42" s="8" t="s">
        <v>28</v>
      </c>
    </row>
    <row r="43" spans="1:10" ht="26" x14ac:dyDescent="0.3">
      <c r="A43" s="14" t="s">
        <v>29</v>
      </c>
    </row>
    <row r="45" spans="1:10" ht="26" x14ac:dyDescent="0.3">
      <c r="A45" s="15" t="s">
        <v>30</v>
      </c>
      <c r="B45" s="6"/>
    </row>
    <row r="46" spans="1:10" ht="21" x14ac:dyDescent="0.25">
      <c r="A46" s="16" t="s">
        <v>31</v>
      </c>
      <c r="B46" s="7">
        <v>700</v>
      </c>
    </row>
    <row r="47" spans="1:10" x14ac:dyDescent="0.2">
      <c r="A47" t="s">
        <v>32</v>
      </c>
      <c r="B47" s="7">
        <v>600</v>
      </c>
    </row>
    <row r="48" spans="1:10" x14ac:dyDescent="0.2">
      <c r="A48" s="3" t="s">
        <v>33</v>
      </c>
      <c r="B48" s="4">
        <v>160000</v>
      </c>
    </row>
    <row r="50" spans="1:7" x14ac:dyDescent="0.2">
      <c r="A50" s="3" t="s">
        <v>34</v>
      </c>
      <c r="B50" s="3">
        <v>0</v>
      </c>
      <c r="C50" s="3">
        <v>1000</v>
      </c>
      <c r="D50" s="3">
        <v>2000</v>
      </c>
      <c r="E50" s="3">
        <v>3000</v>
      </c>
      <c r="F50" s="3">
        <v>4000</v>
      </c>
      <c r="G50">
        <v>1600</v>
      </c>
    </row>
    <row r="51" spans="1:7" x14ac:dyDescent="0.2">
      <c r="A51" t="s">
        <v>35</v>
      </c>
      <c r="B51">
        <f t="shared" ref="B51:G51" si="10">B50*$B$46</f>
        <v>0</v>
      </c>
      <c r="C51">
        <f t="shared" si="10"/>
        <v>700000</v>
      </c>
      <c r="D51">
        <f t="shared" si="10"/>
        <v>1400000</v>
      </c>
      <c r="E51">
        <f t="shared" si="10"/>
        <v>2100000</v>
      </c>
      <c r="F51">
        <f t="shared" si="10"/>
        <v>2800000</v>
      </c>
      <c r="G51">
        <f t="shared" si="10"/>
        <v>1120000</v>
      </c>
    </row>
    <row r="52" spans="1:7" x14ac:dyDescent="0.2">
      <c r="A52" s="3" t="s">
        <v>36</v>
      </c>
      <c r="B52" s="3">
        <f>B50*$B$47+$B$48</f>
        <v>160000</v>
      </c>
      <c r="C52" s="3">
        <f>(C50*$B$47)+$B$48</f>
        <v>760000</v>
      </c>
      <c r="D52" s="3">
        <f>(D50*$B$47)+$B$48</f>
        <v>1360000</v>
      </c>
      <c r="E52" s="3">
        <f>(E50*$B$47)+$B$48</f>
        <v>1960000</v>
      </c>
      <c r="F52" s="3">
        <f>(F50*$B$47)+$B$48</f>
        <v>2560000</v>
      </c>
      <c r="G52" s="3">
        <f>(G50*$B$47)+$B$48</f>
        <v>1120000</v>
      </c>
    </row>
    <row r="53" spans="1:7" x14ac:dyDescent="0.2">
      <c r="A53" t="s">
        <v>22</v>
      </c>
      <c r="B53">
        <f t="shared" ref="B53:G53" si="11">B51-B52</f>
        <v>-160000</v>
      </c>
      <c r="C53">
        <f t="shared" si="11"/>
        <v>-60000</v>
      </c>
      <c r="D53">
        <f t="shared" si="11"/>
        <v>40000</v>
      </c>
      <c r="E53">
        <f t="shared" si="11"/>
        <v>140000</v>
      </c>
      <c r="F53">
        <f t="shared" si="11"/>
        <v>240000</v>
      </c>
      <c r="G53">
        <f t="shared" si="11"/>
        <v>0</v>
      </c>
    </row>
    <row r="55" spans="1:7" x14ac:dyDescent="0.2">
      <c r="A55" t="s">
        <v>37</v>
      </c>
    </row>
    <row r="56" spans="1:7" x14ac:dyDescent="0.2">
      <c r="A56" t="s">
        <v>38</v>
      </c>
    </row>
    <row r="58" spans="1:7" x14ac:dyDescent="0.2">
      <c r="A58" s="13" t="s">
        <v>39</v>
      </c>
    </row>
    <row r="59" spans="1:7" x14ac:dyDescent="0.2">
      <c r="A59" t="s">
        <v>40</v>
      </c>
    </row>
    <row r="60" spans="1:7" x14ac:dyDescent="0.2">
      <c r="A60" t="s">
        <v>41</v>
      </c>
    </row>
    <row r="61" spans="1:7" x14ac:dyDescent="0.2">
      <c r="A61" t="s">
        <v>42</v>
      </c>
    </row>
    <row r="62" spans="1:7" x14ac:dyDescent="0.2">
      <c r="B62" t="s">
        <v>43</v>
      </c>
    </row>
    <row r="63" spans="1:7" x14ac:dyDescent="0.2">
      <c r="B63" t="s">
        <v>44</v>
      </c>
    </row>
    <row r="64" spans="1:7" x14ac:dyDescent="0.2">
      <c r="B64" t="s">
        <v>45</v>
      </c>
    </row>
    <row r="65" spans="1:7" x14ac:dyDescent="0.2">
      <c r="A65" t="s">
        <v>46</v>
      </c>
    </row>
    <row r="67" spans="1:7" ht="26" x14ac:dyDescent="0.3">
      <c r="A67" s="17" t="s">
        <v>47</v>
      </c>
      <c r="B67" s="17" t="s">
        <v>48</v>
      </c>
    </row>
    <row r="70" spans="1:7" x14ac:dyDescent="0.2">
      <c r="A70" t="s">
        <v>49</v>
      </c>
    </row>
    <row r="71" spans="1:7" x14ac:dyDescent="0.2">
      <c r="A71" t="s">
        <v>21</v>
      </c>
      <c r="B71">
        <v>2000</v>
      </c>
    </row>
    <row r="72" spans="1:7" x14ac:dyDescent="0.2">
      <c r="A72" t="s">
        <v>15</v>
      </c>
      <c r="B72">
        <v>80</v>
      </c>
    </row>
    <row r="73" spans="1:7" x14ac:dyDescent="0.2">
      <c r="A73" s="12" t="s">
        <v>49</v>
      </c>
      <c r="B73" s="12">
        <f>(B71)/B72</f>
        <v>25</v>
      </c>
    </row>
    <row r="75" spans="1:7" ht="26" x14ac:dyDescent="0.3">
      <c r="A75" s="17" t="s">
        <v>50</v>
      </c>
      <c r="D75" s="17" t="s">
        <v>51</v>
      </c>
      <c r="G75" s="17" t="s">
        <v>52</v>
      </c>
    </row>
    <row r="77" spans="1:7" x14ac:dyDescent="0.2">
      <c r="A77" t="s">
        <v>53</v>
      </c>
    </row>
    <row r="78" spans="1:7" x14ac:dyDescent="0.2">
      <c r="A78" t="s">
        <v>21</v>
      </c>
      <c r="B78">
        <v>2000</v>
      </c>
    </row>
    <row r="79" spans="1:7" x14ac:dyDescent="0.2">
      <c r="A79" t="s">
        <v>18</v>
      </c>
      <c r="B79">
        <v>0.4</v>
      </c>
    </row>
    <row r="80" spans="1:7" x14ac:dyDescent="0.2">
      <c r="A80" s="12" t="s">
        <v>53</v>
      </c>
      <c r="B80" s="12">
        <f>(B78)/B79</f>
        <v>5000</v>
      </c>
    </row>
    <row r="82" spans="1:2" ht="26" x14ac:dyDescent="0.3">
      <c r="A82" s="8" t="s">
        <v>54</v>
      </c>
    </row>
    <row r="83" spans="1:2" ht="26" x14ac:dyDescent="0.3">
      <c r="A83" s="8" t="s">
        <v>55</v>
      </c>
    </row>
    <row r="84" spans="1:2" x14ac:dyDescent="0.2">
      <c r="A84" t="s">
        <v>56</v>
      </c>
    </row>
    <row r="85" spans="1:2" x14ac:dyDescent="0.2">
      <c r="A85" t="s">
        <v>57</v>
      </c>
    </row>
    <row r="87" spans="1:2" x14ac:dyDescent="0.2">
      <c r="A87" t="s">
        <v>58</v>
      </c>
    </row>
    <row r="88" spans="1:2" x14ac:dyDescent="0.2">
      <c r="A88" t="s">
        <v>59</v>
      </c>
      <c r="B88">
        <v>1200</v>
      </c>
    </row>
    <row r="89" spans="1:2" x14ac:dyDescent="0.2">
      <c r="A89" t="s">
        <v>21</v>
      </c>
      <c r="B89">
        <v>2000</v>
      </c>
    </row>
    <row r="90" spans="1:2" x14ac:dyDescent="0.2">
      <c r="A90" t="s">
        <v>15</v>
      </c>
      <c r="B90">
        <v>80</v>
      </c>
    </row>
    <row r="91" spans="1:2" x14ac:dyDescent="0.2">
      <c r="A91" s="12" t="s">
        <v>58</v>
      </c>
      <c r="B91" s="12">
        <f>(B89+B88)/B90</f>
        <v>40</v>
      </c>
    </row>
    <row r="93" spans="1:2" x14ac:dyDescent="0.2">
      <c r="A93" t="s">
        <v>60</v>
      </c>
    </row>
    <row r="94" spans="1:2" x14ac:dyDescent="0.2">
      <c r="A94" t="s">
        <v>59</v>
      </c>
      <c r="B94">
        <v>1200</v>
      </c>
    </row>
    <row r="95" spans="1:2" x14ac:dyDescent="0.2">
      <c r="A95" t="s">
        <v>21</v>
      </c>
      <c r="B95">
        <v>2000</v>
      </c>
    </row>
    <row r="96" spans="1:2" x14ac:dyDescent="0.2">
      <c r="A96" t="s">
        <v>18</v>
      </c>
      <c r="B96">
        <v>0.4</v>
      </c>
    </row>
    <row r="97" spans="1:2" x14ac:dyDescent="0.2">
      <c r="A97" s="12" t="s">
        <v>61</v>
      </c>
      <c r="B97" s="12">
        <f>(B95+B94)/B96</f>
        <v>8000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F15B-0EE5-0246-9CB2-4D43FBCA02E0}">
  <dimension ref="A1:O112"/>
  <sheetViews>
    <sheetView topLeftCell="A86" zoomScale="180" zoomScaleNormal="180" workbookViewId="0">
      <selection activeCell="D100" sqref="D100"/>
    </sheetView>
  </sheetViews>
  <sheetFormatPr baseColWidth="10" defaultRowHeight="16" x14ac:dyDescent="0.2"/>
  <cols>
    <col min="1" max="1" width="20.5" customWidth="1"/>
    <col min="2" max="2" width="13.33203125" bestFit="1" customWidth="1"/>
    <col min="3" max="3" width="13.33203125" customWidth="1"/>
  </cols>
  <sheetData>
    <row r="1" spans="1:5" ht="26" x14ac:dyDescent="0.3">
      <c r="A1" s="8" t="s">
        <v>62</v>
      </c>
    </row>
    <row r="2" spans="1:5" x14ac:dyDescent="0.2">
      <c r="B2" t="s">
        <v>67</v>
      </c>
      <c r="C2">
        <v>40</v>
      </c>
      <c r="D2" t="s">
        <v>34</v>
      </c>
      <c r="E2" s="7"/>
    </row>
    <row r="3" spans="1:5" x14ac:dyDescent="0.2">
      <c r="A3" s="18" t="s">
        <v>3</v>
      </c>
      <c r="C3" s="19"/>
      <c r="D3" s="19" t="s">
        <v>4</v>
      </c>
      <c r="E3" s="20"/>
    </row>
    <row r="4" spans="1:5" x14ac:dyDescent="0.2">
      <c r="A4" s="18" t="s">
        <v>63</v>
      </c>
      <c r="B4" s="19">
        <v>2000</v>
      </c>
      <c r="C4" s="19"/>
      <c r="D4" s="19" t="s">
        <v>64</v>
      </c>
      <c r="E4" s="20"/>
    </row>
    <row r="5" spans="1:5" x14ac:dyDescent="0.2">
      <c r="A5" s="21" t="s">
        <v>65</v>
      </c>
      <c r="B5" s="22">
        <v>120</v>
      </c>
      <c r="C5" s="22" t="s">
        <v>32</v>
      </c>
      <c r="D5" s="22" t="s">
        <v>66</v>
      </c>
      <c r="E5" s="23">
        <v>200</v>
      </c>
    </row>
    <row r="7" spans="1:5" ht="26" x14ac:dyDescent="0.3">
      <c r="A7" s="8" t="s">
        <v>68</v>
      </c>
    </row>
    <row r="9" spans="1:5" x14ac:dyDescent="0.2">
      <c r="A9" t="s">
        <v>69</v>
      </c>
      <c r="B9">
        <v>500</v>
      </c>
      <c r="C9" t="s">
        <v>72</v>
      </c>
      <c r="D9">
        <v>1.1000000000000001</v>
      </c>
    </row>
    <row r="10" spans="1:5" x14ac:dyDescent="0.2">
      <c r="A10" t="s">
        <v>70</v>
      </c>
      <c r="B10">
        <f>C2</f>
        <v>40</v>
      </c>
    </row>
    <row r="11" spans="1:5" x14ac:dyDescent="0.2">
      <c r="A11" t="s">
        <v>71</v>
      </c>
      <c r="B11">
        <f>B10*D9</f>
        <v>44</v>
      </c>
    </row>
    <row r="13" spans="1:5" x14ac:dyDescent="0.2">
      <c r="A13" s="13" t="s">
        <v>73</v>
      </c>
      <c r="B13" s="3" t="s">
        <v>74</v>
      </c>
      <c r="C13" s="3" t="s">
        <v>75</v>
      </c>
      <c r="D13" s="3" t="s">
        <v>76</v>
      </c>
    </row>
    <row r="14" spans="1:5" x14ac:dyDescent="0.2">
      <c r="A14" t="s">
        <v>77</v>
      </c>
      <c r="B14" s="24">
        <f>B10*E5</f>
        <v>8000</v>
      </c>
      <c r="C14" s="24">
        <f>B11*E5</f>
        <v>8800</v>
      </c>
      <c r="D14" s="24">
        <f>C14-B14</f>
        <v>800</v>
      </c>
    </row>
    <row r="15" spans="1:5" x14ac:dyDescent="0.2">
      <c r="A15" s="3" t="s">
        <v>13</v>
      </c>
      <c r="B15" s="3">
        <f>B5*B10</f>
        <v>4800</v>
      </c>
      <c r="C15" s="3">
        <f>B11*B5</f>
        <v>5280</v>
      </c>
      <c r="D15" s="24">
        <f>C15-B15</f>
        <v>480</v>
      </c>
    </row>
    <row r="16" spans="1:5" x14ac:dyDescent="0.2">
      <c r="A16" t="s">
        <v>14</v>
      </c>
      <c r="B16">
        <f>B14-B15</f>
        <v>3200</v>
      </c>
      <c r="C16">
        <f>C14-C15</f>
        <v>3520</v>
      </c>
      <c r="D16" s="5">
        <f>C16-B16</f>
        <v>320</v>
      </c>
    </row>
    <row r="17" spans="1:4" x14ac:dyDescent="0.2">
      <c r="A17" t="s">
        <v>21</v>
      </c>
      <c r="B17" s="3">
        <f>B4</f>
        <v>2000</v>
      </c>
      <c r="C17" s="3">
        <f>B4+B9</f>
        <v>2500</v>
      </c>
      <c r="D17" s="3">
        <f>C17-B17</f>
        <v>500</v>
      </c>
    </row>
    <row r="18" spans="1:4" x14ac:dyDescent="0.2">
      <c r="A18" s="5" t="s">
        <v>22</v>
      </c>
      <c r="B18">
        <f>B16-B17</f>
        <v>1200</v>
      </c>
      <c r="C18">
        <f>C16-C17</f>
        <v>1020</v>
      </c>
      <c r="D18" s="26">
        <f>C18-B18</f>
        <v>-180</v>
      </c>
    </row>
    <row r="20" spans="1:4" x14ac:dyDescent="0.2">
      <c r="A20" s="13" t="s">
        <v>78</v>
      </c>
    </row>
    <row r="22" spans="1:4" ht="26" x14ac:dyDescent="0.3">
      <c r="A22" s="8" t="s">
        <v>79</v>
      </c>
    </row>
    <row r="24" spans="1:4" x14ac:dyDescent="0.2">
      <c r="A24" t="s">
        <v>80</v>
      </c>
      <c r="B24">
        <v>175</v>
      </c>
    </row>
    <row r="25" spans="1:4" x14ac:dyDescent="0.2">
      <c r="A25" t="s">
        <v>81</v>
      </c>
      <c r="B25">
        <v>50</v>
      </c>
    </row>
    <row r="26" spans="1:4" x14ac:dyDescent="0.2">
      <c r="A26" t="s">
        <v>82</v>
      </c>
      <c r="B26">
        <v>115</v>
      </c>
    </row>
    <row r="28" spans="1:4" x14ac:dyDescent="0.2">
      <c r="A28" s="13" t="s">
        <v>73</v>
      </c>
      <c r="B28" s="3" t="s">
        <v>83</v>
      </c>
      <c r="C28" s="3" t="s">
        <v>84</v>
      </c>
      <c r="D28" s="3" t="s">
        <v>76</v>
      </c>
    </row>
    <row r="29" spans="1:4" x14ac:dyDescent="0.2">
      <c r="A29" t="s">
        <v>20</v>
      </c>
      <c r="B29">
        <f>B10*E5</f>
        <v>8000</v>
      </c>
      <c r="C29">
        <f>B25*B24</f>
        <v>8750</v>
      </c>
      <c r="D29" s="3">
        <f t="shared" ref="D29:D33" si="0">C29-B29</f>
        <v>750</v>
      </c>
    </row>
    <row r="30" spans="1:4" x14ac:dyDescent="0.2">
      <c r="A30" s="3" t="s">
        <v>13</v>
      </c>
      <c r="B30">
        <f>B10*B5</f>
        <v>4800</v>
      </c>
      <c r="C30">
        <f>B25*B26</f>
        <v>5750</v>
      </c>
      <c r="D30" s="3">
        <f t="shared" si="0"/>
        <v>950</v>
      </c>
    </row>
    <row r="31" spans="1:4" x14ac:dyDescent="0.2">
      <c r="A31" s="12" t="s">
        <v>14</v>
      </c>
      <c r="B31" s="5">
        <f>B29-B30</f>
        <v>3200</v>
      </c>
      <c r="C31" s="5">
        <f>C29-C30</f>
        <v>3000</v>
      </c>
      <c r="D31" s="28">
        <f t="shared" si="0"/>
        <v>-200</v>
      </c>
    </row>
    <row r="32" spans="1:4" x14ac:dyDescent="0.2">
      <c r="A32" s="3" t="s">
        <v>21</v>
      </c>
      <c r="B32">
        <f>B4</f>
        <v>2000</v>
      </c>
      <c r="C32">
        <f>B4</f>
        <v>2000</v>
      </c>
      <c r="D32" s="3">
        <f t="shared" si="0"/>
        <v>0</v>
      </c>
    </row>
    <row r="33" spans="1:4" x14ac:dyDescent="0.2">
      <c r="A33" s="28" t="s">
        <v>22</v>
      </c>
      <c r="B33" s="5">
        <f>B31-B32</f>
        <v>1200</v>
      </c>
      <c r="C33" s="5">
        <f>C31-C32</f>
        <v>1000</v>
      </c>
      <c r="D33" s="28">
        <f t="shared" si="0"/>
        <v>-200</v>
      </c>
    </row>
    <row r="34" spans="1:4" x14ac:dyDescent="0.2">
      <c r="D34" s="5"/>
    </row>
    <row r="35" spans="1:4" ht="26" x14ac:dyDescent="0.3">
      <c r="A35" s="8" t="s">
        <v>85</v>
      </c>
    </row>
    <row r="36" spans="1:4" x14ac:dyDescent="0.2">
      <c r="A36" t="s">
        <v>86</v>
      </c>
      <c r="B36">
        <f>B25*D9</f>
        <v>55.000000000000007</v>
      </c>
    </row>
    <row r="37" spans="1:4" x14ac:dyDescent="0.2">
      <c r="A37" s="13" t="s">
        <v>73</v>
      </c>
      <c r="B37" s="3" t="s">
        <v>84</v>
      </c>
      <c r="C37" s="3" t="s">
        <v>87</v>
      </c>
      <c r="D37" s="3" t="s">
        <v>76</v>
      </c>
    </row>
    <row r="38" spans="1:4" x14ac:dyDescent="0.2">
      <c r="A38" t="s">
        <v>20</v>
      </c>
      <c r="B38">
        <f>C29</f>
        <v>8750</v>
      </c>
      <c r="C38">
        <f>B24*B36</f>
        <v>9625.0000000000018</v>
      </c>
      <c r="D38">
        <f>C38-B38</f>
        <v>875.00000000000182</v>
      </c>
    </row>
    <row r="39" spans="1:4" x14ac:dyDescent="0.2">
      <c r="A39" s="3" t="s">
        <v>13</v>
      </c>
      <c r="B39" s="3">
        <f t="shared" ref="B39:B42" si="1">C30</f>
        <v>5750</v>
      </c>
      <c r="C39" s="3">
        <f>B36*B26</f>
        <v>6325.0000000000009</v>
      </c>
      <c r="D39" s="3">
        <f>C39-B39</f>
        <v>575.00000000000091</v>
      </c>
    </row>
    <row r="40" spans="1:4" x14ac:dyDescent="0.2">
      <c r="A40" s="12" t="s">
        <v>14</v>
      </c>
      <c r="B40">
        <f t="shared" si="1"/>
        <v>3000</v>
      </c>
      <c r="C40">
        <f>C38-C39</f>
        <v>3300.0000000000009</v>
      </c>
      <c r="D40" s="24">
        <f t="shared" ref="D40:D42" si="2">C40-B40</f>
        <v>300.00000000000091</v>
      </c>
    </row>
    <row r="41" spans="1:4" x14ac:dyDescent="0.2">
      <c r="A41" s="3" t="s">
        <v>21</v>
      </c>
      <c r="B41" s="3">
        <f t="shared" si="1"/>
        <v>2000</v>
      </c>
      <c r="C41" s="3">
        <f>B4+B9</f>
        <v>2500</v>
      </c>
      <c r="D41" s="3">
        <f t="shared" si="2"/>
        <v>500</v>
      </c>
    </row>
    <row r="42" spans="1:4" x14ac:dyDescent="0.2">
      <c r="A42" s="28" t="s">
        <v>22</v>
      </c>
      <c r="B42">
        <f t="shared" si="1"/>
        <v>1000</v>
      </c>
      <c r="C42">
        <f>C40-C41</f>
        <v>800.00000000000091</v>
      </c>
      <c r="D42" s="28">
        <f t="shared" si="2"/>
        <v>-199.99999999999909</v>
      </c>
    </row>
    <row r="44" spans="1:4" ht="26" x14ac:dyDescent="0.3">
      <c r="A44" s="8" t="s">
        <v>88</v>
      </c>
    </row>
    <row r="45" spans="1:4" x14ac:dyDescent="0.2">
      <c r="A45" t="s">
        <v>89</v>
      </c>
    </row>
    <row r="46" spans="1:4" x14ac:dyDescent="0.2">
      <c r="A46" t="s">
        <v>90</v>
      </c>
    </row>
    <row r="48" spans="1:4" x14ac:dyDescent="0.2">
      <c r="A48" t="s">
        <v>59</v>
      </c>
      <c r="B48">
        <v>1200</v>
      </c>
    </row>
    <row r="49" spans="1:11" x14ac:dyDescent="0.2">
      <c r="A49" t="s">
        <v>21</v>
      </c>
      <c r="B49">
        <v>2000</v>
      </c>
    </row>
    <row r="50" spans="1:11" x14ac:dyDescent="0.2">
      <c r="A50" s="5" t="s">
        <v>91</v>
      </c>
      <c r="B50" s="5">
        <f>SUM(B48:B49)</f>
        <v>3200</v>
      </c>
    </row>
    <row r="51" spans="1:11" x14ac:dyDescent="0.2">
      <c r="A51" s="25" t="s">
        <v>34</v>
      </c>
      <c r="B51">
        <v>50</v>
      </c>
    </row>
    <row r="52" spans="1:11" x14ac:dyDescent="0.2">
      <c r="A52" s="5" t="s">
        <v>92</v>
      </c>
      <c r="B52" s="5">
        <f>B50/B51</f>
        <v>64</v>
      </c>
    </row>
    <row r="53" spans="1:11" x14ac:dyDescent="0.2">
      <c r="A53" s="25" t="s">
        <v>32</v>
      </c>
      <c r="B53" s="25">
        <v>115</v>
      </c>
    </row>
    <row r="54" spans="1:11" x14ac:dyDescent="0.2">
      <c r="A54" s="5" t="s">
        <v>31</v>
      </c>
      <c r="B54" s="5">
        <f>B53+B52</f>
        <v>179</v>
      </c>
    </row>
    <row r="56" spans="1:11" ht="26" x14ac:dyDescent="0.3">
      <c r="A56" s="8" t="s">
        <v>107</v>
      </c>
    </row>
    <row r="57" spans="1:11" x14ac:dyDescent="0.2">
      <c r="A57" t="s">
        <v>105</v>
      </c>
    </row>
    <row r="60" spans="1:11" x14ac:dyDescent="0.2">
      <c r="D60" s="27" t="s">
        <v>93</v>
      </c>
      <c r="F60">
        <v>200</v>
      </c>
      <c r="G60" s="7" t="s">
        <v>31</v>
      </c>
    </row>
    <row r="61" spans="1:11" x14ac:dyDescent="0.2">
      <c r="D61" s="27" t="s">
        <v>95</v>
      </c>
      <c r="G61" s="7"/>
      <c r="H61" t="s">
        <v>106</v>
      </c>
    </row>
    <row r="62" spans="1:11" ht="17" thickBot="1" x14ac:dyDescent="0.25">
      <c r="A62" s="3" t="s">
        <v>21</v>
      </c>
      <c r="B62" s="3" t="s">
        <v>32</v>
      </c>
      <c r="C62" s="3" t="s">
        <v>15</v>
      </c>
      <c r="D62" s="27">
        <v>0</v>
      </c>
      <c r="E62" s="24">
        <v>1200</v>
      </c>
      <c r="F62" s="24">
        <v>1600</v>
      </c>
      <c r="G62" s="7">
        <v>2000</v>
      </c>
      <c r="H62" s="27">
        <v>0</v>
      </c>
      <c r="I62" s="24">
        <v>1200</v>
      </c>
      <c r="J62" s="24">
        <v>1600</v>
      </c>
      <c r="K62" s="7">
        <v>2000</v>
      </c>
    </row>
    <row r="63" spans="1:11" x14ac:dyDescent="0.2">
      <c r="A63">
        <v>2000</v>
      </c>
      <c r="B63">
        <v>100</v>
      </c>
      <c r="C63" s="24">
        <f>$F$60-B63</f>
        <v>100</v>
      </c>
      <c r="D63" s="29">
        <f>$A63/$C63</f>
        <v>20</v>
      </c>
      <c r="E63" s="30">
        <f>($A63+E$62)/$C63</f>
        <v>32</v>
      </c>
      <c r="F63" s="30">
        <f t="shared" ref="F63:G71" si="3">($A63+F$62)/$C63</f>
        <v>36</v>
      </c>
      <c r="G63" s="31">
        <f t="shared" si="3"/>
        <v>40</v>
      </c>
      <c r="H63" s="29">
        <f>D63*$F$60</f>
        <v>4000</v>
      </c>
      <c r="I63" s="30">
        <f t="shared" ref="I63:I71" si="4">E63*$F$60</f>
        <v>6400</v>
      </c>
      <c r="J63" s="30">
        <f t="shared" ref="J63:J71" si="5">F63*$F$60</f>
        <v>7200</v>
      </c>
      <c r="K63" s="31">
        <f t="shared" ref="K63:K71" si="6">G63*$F$60</f>
        <v>8000</v>
      </c>
    </row>
    <row r="64" spans="1:11" x14ac:dyDescent="0.2">
      <c r="A64">
        <v>2000</v>
      </c>
      <c r="B64">
        <v>120</v>
      </c>
      <c r="C64" s="24">
        <f t="shared" ref="C64:C71" si="7">$F$60-B64</f>
        <v>80</v>
      </c>
      <c r="D64" s="32">
        <f t="shared" ref="D64:D71" si="8">$A64/$C64</f>
        <v>25</v>
      </c>
      <c r="E64" s="24">
        <f t="shared" ref="E64:E71" si="9">($A64+E$62)/$C64</f>
        <v>40</v>
      </c>
      <c r="F64" s="24">
        <f t="shared" si="3"/>
        <v>45</v>
      </c>
      <c r="G64" s="33">
        <f t="shared" si="3"/>
        <v>50</v>
      </c>
      <c r="H64" s="32">
        <f t="shared" ref="H64:H71" si="10">D64*$F$60</f>
        <v>5000</v>
      </c>
      <c r="I64" s="24">
        <f t="shared" si="4"/>
        <v>8000</v>
      </c>
      <c r="J64" s="24">
        <f t="shared" si="5"/>
        <v>9000</v>
      </c>
      <c r="K64" s="33">
        <f t="shared" si="6"/>
        <v>10000</v>
      </c>
    </row>
    <row r="65" spans="1:15" ht="17" thickBot="1" x14ac:dyDescent="0.25">
      <c r="A65" s="3">
        <v>2000</v>
      </c>
      <c r="B65" s="3">
        <v>150</v>
      </c>
      <c r="C65" s="3">
        <f t="shared" si="7"/>
        <v>50</v>
      </c>
      <c r="D65" s="32">
        <f t="shared" si="8"/>
        <v>40</v>
      </c>
      <c r="E65" s="24">
        <f t="shared" si="9"/>
        <v>64</v>
      </c>
      <c r="F65" s="24">
        <f t="shared" si="3"/>
        <v>72</v>
      </c>
      <c r="G65" s="33">
        <f t="shared" si="3"/>
        <v>80</v>
      </c>
      <c r="H65" s="32">
        <f t="shared" si="10"/>
        <v>8000</v>
      </c>
      <c r="I65" s="24">
        <f t="shared" si="4"/>
        <v>12800</v>
      </c>
      <c r="J65" s="24">
        <f t="shared" si="5"/>
        <v>14400</v>
      </c>
      <c r="K65" s="33">
        <f t="shared" si="6"/>
        <v>16000</v>
      </c>
    </row>
    <row r="66" spans="1:15" x14ac:dyDescent="0.2">
      <c r="A66">
        <v>2400</v>
      </c>
      <c r="B66">
        <v>100</v>
      </c>
      <c r="C66" s="24">
        <f>$F$60-B66</f>
        <v>100</v>
      </c>
      <c r="D66" s="29">
        <f t="shared" si="8"/>
        <v>24</v>
      </c>
      <c r="E66" s="30">
        <f t="shared" si="9"/>
        <v>36</v>
      </c>
      <c r="F66" s="30">
        <f t="shared" si="3"/>
        <v>40</v>
      </c>
      <c r="G66" s="31">
        <f t="shared" si="3"/>
        <v>44</v>
      </c>
      <c r="H66" s="29">
        <f t="shared" si="10"/>
        <v>4800</v>
      </c>
      <c r="I66" s="30">
        <f t="shared" si="4"/>
        <v>7200</v>
      </c>
      <c r="J66" s="30">
        <f t="shared" si="5"/>
        <v>8000</v>
      </c>
      <c r="K66" s="31">
        <f t="shared" si="6"/>
        <v>8800</v>
      </c>
    </row>
    <row r="67" spans="1:15" x14ac:dyDescent="0.2">
      <c r="A67">
        <v>2400</v>
      </c>
      <c r="B67">
        <v>120</v>
      </c>
      <c r="C67" s="24">
        <f t="shared" si="7"/>
        <v>80</v>
      </c>
      <c r="D67" s="32">
        <f t="shared" si="8"/>
        <v>30</v>
      </c>
      <c r="E67" s="24">
        <f t="shared" si="9"/>
        <v>45</v>
      </c>
      <c r="F67" s="24">
        <f t="shared" si="3"/>
        <v>50</v>
      </c>
      <c r="G67" s="33">
        <f t="shared" si="3"/>
        <v>55</v>
      </c>
      <c r="H67" s="32">
        <f t="shared" si="10"/>
        <v>6000</v>
      </c>
      <c r="I67" s="24">
        <f t="shared" si="4"/>
        <v>9000</v>
      </c>
      <c r="J67" s="24">
        <f t="shared" si="5"/>
        <v>10000</v>
      </c>
      <c r="K67" s="33">
        <f t="shared" si="6"/>
        <v>11000</v>
      </c>
    </row>
    <row r="68" spans="1:15" ht="17" thickBot="1" x14ac:dyDescent="0.25">
      <c r="A68" s="3">
        <v>2400</v>
      </c>
      <c r="B68" s="3">
        <v>150</v>
      </c>
      <c r="C68" s="3">
        <f t="shared" si="7"/>
        <v>50</v>
      </c>
      <c r="D68" s="34">
        <f t="shared" si="8"/>
        <v>48</v>
      </c>
      <c r="E68" s="35">
        <f t="shared" si="9"/>
        <v>72</v>
      </c>
      <c r="F68" s="35">
        <f t="shared" si="3"/>
        <v>80</v>
      </c>
      <c r="G68" s="36">
        <f t="shared" si="3"/>
        <v>88</v>
      </c>
      <c r="H68" s="34">
        <f t="shared" si="10"/>
        <v>9600</v>
      </c>
      <c r="I68" s="35">
        <f t="shared" si="4"/>
        <v>14400</v>
      </c>
      <c r="J68" s="35">
        <f t="shared" si="5"/>
        <v>16000</v>
      </c>
      <c r="K68" s="36">
        <f t="shared" si="6"/>
        <v>17600</v>
      </c>
    </row>
    <row r="69" spans="1:15" x14ac:dyDescent="0.2">
      <c r="A69">
        <v>2800</v>
      </c>
      <c r="B69">
        <v>100</v>
      </c>
      <c r="C69" s="24">
        <f>$F$60-B69</f>
        <v>100</v>
      </c>
      <c r="D69" s="32">
        <f t="shared" si="8"/>
        <v>28</v>
      </c>
      <c r="E69" s="24">
        <f t="shared" si="9"/>
        <v>40</v>
      </c>
      <c r="F69" s="24">
        <f t="shared" si="3"/>
        <v>44</v>
      </c>
      <c r="G69" s="33">
        <f t="shared" si="3"/>
        <v>48</v>
      </c>
      <c r="H69" s="32">
        <f t="shared" si="10"/>
        <v>5600</v>
      </c>
      <c r="I69" s="24">
        <f t="shared" si="4"/>
        <v>8000</v>
      </c>
      <c r="J69" s="24">
        <f t="shared" si="5"/>
        <v>8800</v>
      </c>
      <c r="K69" s="33">
        <f t="shared" si="6"/>
        <v>9600</v>
      </c>
    </row>
    <row r="70" spans="1:15" x14ac:dyDescent="0.2">
      <c r="A70">
        <v>2800</v>
      </c>
      <c r="B70">
        <v>120</v>
      </c>
      <c r="C70" s="24">
        <f t="shared" si="7"/>
        <v>80</v>
      </c>
      <c r="D70" s="32">
        <f t="shared" si="8"/>
        <v>35</v>
      </c>
      <c r="E70" s="24">
        <f t="shared" si="9"/>
        <v>50</v>
      </c>
      <c r="F70" s="24">
        <f t="shared" si="3"/>
        <v>55</v>
      </c>
      <c r="G70" s="33">
        <f t="shared" si="3"/>
        <v>60</v>
      </c>
      <c r="H70" s="32">
        <f t="shared" si="10"/>
        <v>7000</v>
      </c>
      <c r="I70" s="24">
        <f t="shared" si="4"/>
        <v>10000</v>
      </c>
      <c r="J70" s="24">
        <f t="shared" si="5"/>
        <v>11000</v>
      </c>
      <c r="K70" s="33">
        <f t="shared" si="6"/>
        <v>12000</v>
      </c>
    </row>
    <row r="71" spans="1:15" ht="17" thickBot="1" x14ac:dyDescent="0.25">
      <c r="A71" s="3">
        <v>2800</v>
      </c>
      <c r="B71" s="3">
        <v>150</v>
      </c>
      <c r="C71" s="3">
        <f t="shared" si="7"/>
        <v>50</v>
      </c>
      <c r="D71" s="34">
        <f t="shared" si="8"/>
        <v>56</v>
      </c>
      <c r="E71" s="35">
        <f t="shared" si="9"/>
        <v>80</v>
      </c>
      <c r="F71" s="35">
        <f t="shared" si="3"/>
        <v>88</v>
      </c>
      <c r="G71" s="36">
        <f t="shared" si="3"/>
        <v>96</v>
      </c>
      <c r="H71" s="34">
        <f t="shared" si="10"/>
        <v>11200</v>
      </c>
      <c r="I71" s="35">
        <f t="shared" si="4"/>
        <v>16000</v>
      </c>
      <c r="J71" s="35">
        <f t="shared" si="5"/>
        <v>17600</v>
      </c>
      <c r="K71" s="36">
        <f t="shared" si="6"/>
        <v>19200</v>
      </c>
    </row>
    <row r="73" spans="1:15" ht="26" x14ac:dyDescent="0.3">
      <c r="A73" s="8" t="s">
        <v>108</v>
      </c>
    </row>
    <row r="74" spans="1:15" x14ac:dyDescent="0.2">
      <c r="A74" t="s">
        <v>94</v>
      </c>
    </row>
    <row r="75" spans="1:15" ht="26" x14ac:dyDescent="0.3">
      <c r="D75" s="17" t="s">
        <v>109</v>
      </c>
      <c r="H75" s="17" t="s">
        <v>111</v>
      </c>
      <c r="L75" s="17" t="s">
        <v>113</v>
      </c>
    </row>
    <row r="76" spans="1:15" x14ac:dyDescent="0.2">
      <c r="D76" t="s">
        <v>110</v>
      </c>
      <c r="H76" t="s">
        <v>112</v>
      </c>
      <c r="L76" t="s">
        <v>114</v>
      </c>
    </row>
    <row r="77" spans="1:15" ht="17" thickBot="1" x14ac:dyDescent="0.25">
      <c r="A77" s="3" t="s">
        <v>21</v>
      </c>
      <c r="B77" s="3" t="s">
        <v>32</v>
      </c>
      <c r="C77" s="3" t="s">
        <v>15</v>
      </c>
      <c r="D77" s="27">
        <v>0</v>
      </c>
      <c r="E77" s="24">
        <v>1200</v>
      </c>
      <c r="F77" s="24">
        <v>1600</v>
      </c>
      <c r="G77" s="7">
        <v>2000</v>
      </c>
      <c r="H77" s="27">
        <v>0</v>
      </c>
      <c r="I77" s="24">
        <v>1200</v>
      </c>
      <c r="J77" s="24">
        <v>1600</v>
      </c>
      <c r="K77" s="7">
        <v>2000</v>
      </c>
      <c r="L77" s="27">
        <v>0</v>
      </c>
      <c r="M77" s="24">
        <v>1200</v>
      </c>
      <c r="N77" s="24">
        <v>1600</v>
      </c>
      <c r="O77" s="7">
        <v>2000</v>
      </c>
    </row>
    <row r="78" spans="1:15" x14ac:dyDescent="0.2">
      <c r="A78">
        <v>2000</v>
      </c>
      <c r="B78">
        <v>100</v>
      </c>
      <c r="C78" s="24">
        <f>$F$60-B78</f>
        <v>100</v>
      </c>
      <c r="D78" s="29">
        <f>D63-$D63</f>
        <v>0</v>
      </c>
      <c r="E78" s="30">
        <f>E63-$D63</f>
        <v>12</v>
      </c>
      <c r="F78" s="30">
        <f t="shared" ref="F78:G78" si="11">F63-$D63</f>
        <v>16</v>
      </c>
      <c r="G78" s="31">
        <f t="shared" si="11"/>
        <v>20</v>
      </c>
      <c r="H78" s="40">
        <f>H63-$H63</f>
        <v>0</v>
      </c>
      <c r="I78" s="41">
        <f t="shared" ref="I78:K78" si="12">I63-$H63</f>
        <v>2400</v>
      </c>
      <c r="J78" s="41">
        <f t="shared" si="12"/>
        <v>3200</v>
      </c>
      <c r="K78" s="42">
        <f t="shared" si="12"/>
        <v>4000</v>
      </c>
      <c r="L78" s="40">
        <f>H78/H63</f>
        <v>0</v>
      </c>
      <c r="M78" s="41">
        <f t="shared" ref="M78:O86" si="13">I78/I63</f>
        <v>0.375</v>
      </c>
      <c r="N78" s="41">
        <f t="shared" si="13"/>
        <v>0.44444444444444442</v>
      </c>
      <c r="O78" s="42">
        <f t="shared" si="13"/>
        <v>0.5</v>
      </c>
    </row>
    <row r="79" spans="1:15" x14ac:dyDescent="0.2">
      <c r="A79">
        <v>2000</v>
      </c>
      <c r="B79">
        <v>120</v>
      </c>
      <c r="C79" s="24">
        <f t="shared" ref="C79:C86" si="14">$F$60-B79</f>
        <v>80</v>
      </c>
      <c r="D79" s="32">
        <f t="shared" ref="D79:G86" si="15">D64-$D64</f>
        <v>0</v>
      </c>
      <c r="E79" s="24">
        <f t="shared" si="15"/>
        <v>15</v>
      </c>
      <c r="F79" s="24">
        <f t="shared" si="15"/>
        <v>20</v>
      </c>
      <c r="G79" s="33">
        <f t="shared" si="15"/>
        <v>25</v>
      </c>
      <c r="H79" s="43">
        <f t="shared" ref="H79:K86" si="16">H64-$H64</f>
        <v>0</v>
      </c>
      <c r="I79" s="25">
        <f t="shared" si="16"/>
        <v>3000</v>
      </c>
      <c r="J79" s="25">
        <f t="shared" si="16"/>
        <v>4000</v>
      </c>
      <c r="K79" s="44">
        <f t="shared" si="16"/>
        <v>5000</v>
      </c>
      <c r="L79" s="43">
        <f t="shared" ref="L79:L86" si="17">H79/H64</f>
        <v>0</v>
      </c>
      <c r="M79" s="25">
        <f t="shared" si="13"/>
        <v>0.375</v>
      </c>
      <c r="N79" s="25">
        <f t="shared" si="13"/>
        <v>0.44444444444444442</v>
      </c>
      <c r="O79" s="44">
        <f t="shared" si="13"/>
        <v>0.5</v>
      </c>
    </row>
    <row r="80" spans="1:15" ht="17" thickBot="1" x14ac:dyDescent="0.25">
      <c r="A80" s="3">
        <v>2000</v>
      </c>
      <c r="B80" s="3">
        <v>150</v>
      </c>
      <c r="C80" s="3">
        <f t="shared" si="14"/>
        <v>50</v>
      </c>
      <c r="D80" s="32">
        <f t="shared" si="15"/>
        <v>0</v>
      </c>
      <c r="E80" s="24">
        <f t="shared" si="15"/>
        <v>24</v>
      </c>
      <c r="F80" s="24">
        <f t="shared" si="15"/>
        <v>32</v>
      </c>
      <c r="G80" s="33">
        <f t="shared" si="15"/>
        <v>40</v>
      </c>
      <c r="H80" s="43">
        <f t="shared" si="16"/>
        <v>0</v>
      </c>
      <c r="I80" s="25">
        <f t="shared" si="16"/>
        <v>4800</v>
      </c>
      <c r="J80" s="25">
        <f t="shared" si="16"/>
        <v>6400</v>
      </c>
      <c r="K80" s="44">
        <f t="shared" si="16"/>
        <v>8000</v>
      </c>
      <c r="L80" s="43">
        <f t="shared" si="17"/>
        <v>0</v>
      </c>
      <c r="M80" s="25">
        <f t="shared" si="13"/>
        <v>0.375</v>
      </c>
      <c r="N80" s="25">
        <f t="shared" si="13"/>
        <v>0.44444444444444442</v>
      </c>
      <c r="O80" s="44">
        <f t="shared" si="13"/>
        <v>0.5</v>
      </c>
    </row>
    <row r="81" spans="1:15" x14ac:dyDescent="0.2">
      <c r="A81">
        <v>2400</v>
      </c>
      <c r="B81">
        <v>100</v>
      </c>
      <c r="C81" s="24">
        <f>$F$60-B81</f>
        <v>100</v>
      </c>
      <c r="D81" s="29">
        <f t="shared" si="15"/>
        <v>0</v>
      </c>
      <c r="E81" s="30">
        <f>E66-$D66</f>
        <v>12</v>
      </c>
      <c r="F81" s="30">
        <f t="shared" ref="F81:G81" si="18">F66-$D66</f>
        <v>16</v>
      </c>
      <c r="G81" s="31">
        <f t="shared" si="18"/>
        <v>20</v>
      </c>
      <c r="H81" s="40">
        <f t="shared" si="16"/>
        <v>0</v>
      </c>
      <c r="I81" s="41">
        <f t="shared" si="16"/>
        <v>2400</v>
      </c>
      <c r="J81" s="41">
        <f t="shared" si="16"/>
        <v>3200</v>
      </c>
      <c r="K81" s="42">
        <f t="shared" si="16"/>
        <v>4000</v>
      </c>
      <c r="L81" s="40">
        <f t="shared" si="17"/>
        <v>0</v>
      </c>
      <c r="M81" s="41">
        <f t="shared" si="13"/>
        <v>0.33333333333333331</v>
      </c>
      <c r="N81" s="41">
        <f t="shared" si="13"/>
        <v>0.4</v>
      </c>
      <c r="O81" s="42">
        <f t="shared" si="13"/>
        <v>0.45454545454545453</v>
      </c>
    </row>
    <row r="82" spans="1:15" x14ac:dyDescent="0.2">
      <c r="A82">
        <v>2400</v>
      </c>
      <c r="B82">
        <v>120</v>
      </c>
      <c r="C82" s="24">
        <f t="shared" si="14"/>
        <v>80</v>
      </c>
      <c r="D82" s="32">
        <f t="shared" si="15"/>
        <v>0</v>
      </c>
      <c r="E82" s="24">
        <f t="shared" ref="E82:G82" si="19">E67-$D67</f>
        <v>15</v>
      </c>
      <c r="F82" s="24">
        <f t="shared" si="19"/>
        <v>20</v>
      </c>
      <c r="G82" s="33">
        <f t="shared" si="19"/>
        <v>25</v>
      </c>
      <c r="H82" s="43">
        <f t="shared" si="16"/>
        <v>0</v>
      </c>
      <c r="I82" s="25">
        <f t="shared" si="16"/>
        <v>3000</v>
      </c>
      <c r="J82" s="25">
        <f t="shared" si="16"/>
        <v>4000</v>
      </c>
      <c r="K82" s="44">
        <f t="shared" si="16"/>
        <v>5000</v>
      </c>
      <c r="L82" s="43">
        <f t="shared" si="17"/>
        <v>0</v>
      </c>
      <c r="M82" s="25">
        <f t="shared" si="13"/>
        <v>0.33333333333333331</v>
      </c>
      <c r="N82" s="25">
        <f t="shared" si="13"/>
        <v>0.4</v>
      </c>
      <c r="O82" s="44">
        <f t="shared" si="13"/>
        <v>0.45454545454545453</v>
      </c>
    </row>
    <row r="83" spans="1:15" ht="17" thickBot="1" x14ac:dyDescent="0.25">
      <c r="A83" s="3">
        <v>2400</v>
      </c>
      <c r="B83" s="3">
        <v>150</v>
      </c>
      <c r="C83" s="3">
        <f t="shared" si="14"/>
        <v>50</v>
      </c>
      <c r="D83" s="34">
        <f t="shared" si="15"/>
        <v>0</v>
      </c>
      <c r="E83" s="35">
        <f t="shared" ref="E83:G83" si="20">E68-$D68</f>
        <v>24</v>
      </c>
      <c r="F83" s="35">
        <f t="shared" si="20"/>
        <v>32</v>
      </c>
      <c r="G83" s="36">
        <f t="shared" si="20"/>
        <v>40</v>
      </c>
      <c r="H83" s="45">
        <f t="shared" si="16"/>
        <v>0</v>
      </c>
      <c r="I83" s="46">
        <f t="shared" si="16"/>
        <v>4800</v>
      </c>
      <c r="J83" s="46">
        <f t="shared" si="16"/>
        <v>6400</v>
      </c>
      <c r="K83" s="47">
        <f t="shared" si="16"/>
        <v>8000</v>
      </c>
      <c r="L83" s="45">
        <f t="shared" si="17"/>
        <v>0</v>
      </c>
      <c r="M83" s="46">
        <f t="shared" si="13"/>
        <v>0.33333333333333331</v>
      </c>
      <c r="N83" s="46">
        <f t="shared" si="13"/>
        <v>0.4</v>
      </c>
      <c r="O83" s="47">
        <f t="shared" si="13"/>
        <v>0.45454545454545453</v>
      </c>
    </row>
    <row r="84" spans="1:15" x14ac:dyDescent="0.2">
      <c r="A84">
        <v>2800</v>
      </c>
      <c r="B84">
        <v>100</v>
      </c>
      <c r="C84" s="24">
        <f>$F$60-B84</f>
        <v>100</v>
      </c>
      <c r="D84" s="32">
        <f t="shared" si="15"/>
        <v>0</v>
      </c>
      <c r="E84" s="24">
        <f>E69-$D69</f>
        <v>12</v>
      </c>
      <c r="F84" s="24">
        <f t="shared" ref="F84:G84" si="21">F69-$D69</f>
        <v>16</v>
      </c>
      <c r="G84" s="33">
        <f t="shared" si="21"/>
        <v>20</v>
      </c>
      <c r="H84" s="43">
        <f t="shared" si="16"/>
        <v>0</v>
      </c>
      <c r="I84" s="25">
        <f t="shared" si="16"/>
        <v>2400</v>
      </c>
      <c r="J84" s="25">
        <f t="shared" si="16"/>
        <v>3200</v>
      </c>
      <c r="K84" s="44">
        <f t="shared" si="16"/>
        <v>4000</v>
      </c>
      <c r="L84" s="43">
        <f t="shared" si="17"/>
        <v>0</v>
      </c>
      <c r="M84" s="25">
        <f t="shared" si="13"/>
        <v>0.3</v>
      </c>
      <c r="N84" s="25">
        <f t="shared" si="13"/>
        <v>0.36363636363636365</v>
      </c>
      <c r="O84" s="44">
        <f t="shared" si="13"/>
        <v>0.41666666666666669</v>
      </c>
    </row>
    <row r="85" spans="1:15" x14ac:dyDescent="0.2">
      <c r="A85">
        <v>2800</v>
      </c>
      <c r="B85">
        <v>120</v>
      </c>
      <c r="C85" s="24">
        <f t="shared" si="14"/>
        <v>80</v>
      </c>
      <c r="D85" s="32">
        <f t="shared" si="15"/>
        <v>0</v>
      </c>
      <c r="E85" s="24">
        <f t="shared" ref="E85:G85" si="22">E70-$D70</f>
        <v>15</v>
      </c>
      <c r="F85" s="24">
        <f t="shared" si="22"/>
        <v>20</v>
      </c>
      <c r="G85" s="33">
        <f t="shared" si="22"/>
        <v>25</v>
      </c>
      <c r="H85" s="43">
        <f t="shared" si="16"/>
        <v>0</v>
      </c>
      <c r="I85" s="25">
        <f t="shared" si="16"/>
        <v>3000</v>
      </c>
      <c r="J85" s="25">
        <f t="shared" si="16"/>
        <v>4000</v>
      </c>
      <c r="K85" s="44">
        <f t="shared" si="16"/>
        <v>5000</v>
      </c>
      <c r="L85" s="43">
        <f t="shared" si="17"/>
        <v>0</v>
      </c>
      <c r="M85" s="25">
        <f t="shared" si="13"/>
        <v>0.3</v>
      </c>
      <c r="N85" s="25">
        <f t="shared" si="13"/>
        <v>0.36363636363636365</v>
      </c>
      <c r="O85" s="44">
        <f t="shared" si="13"/>
        <v>0.41666666666666669</v>
      </c>
    </row>
    <row r="86" spans="1:15" ht="17" thickBot="1" x14ac:dyDescent="0.25">
      <c r="A86" s="3">
        <v>2800</v>
      </c>
      <c r="B86" s="3">
        <v>150</v>
      </c>
      <c r="C86" s="3">
        <f t="shared" si="14"/>
        <v>50</v>
      </c>
      <c r="D86" s="34">
        <f t="shared" si="15"/>
        <v>0</v>
      </c>
      <c r="E86" s="35">
        <f t="shared" ref="E86:G86" si="23">E71-$D71</f>
        <v>24</v>
      </c>
      <c r="F86" s="35">
        <f t="shared" si="23"/>
        <v>32</v>
      </c>
      <c r="G86" s="36">
        <f t="shared" si="23"/>
        <v>40</v>
      </c>
      <c r="H86" s="45">
        <f t="shared" si="16"/>
        <v>0</v>
      </c>
      <c r="I86" s="46">
        <f t="shared" si="16"/>
        <v>4800</v>
      </c>
      <c r="J86" s="46">
        <f t="shared" si="16"/>
        <v>6400</v>
      </c>
      <c r="K86" s="47">
        <f t="shared" si="16"/>
        <v>8000</v>
      </c>
      <c r="L86" s="45">
        <f t="shared" si="17"/>
        <v>0</v>
      </c>
      <c r="M86" s="46">
        <f t="shared" si="13"/>
        <v>0.3</v>
      </c>
      <c r="N86" s="46">
        <f t="shared" si="13"/>
        <v>0.36363636363636365</v>
      </c>
      <c r="O86" s="47">
        <f t="shared" si="13"/>
        <v>0.41666666666666669</v>
      </c>
    </row>
    <row r="88" spans="1:15" ht="26" x14ac:dyDescent="0.3">
      <c r="A88" s="8" t="s">
        <v>96</v>
      </c>
    </row>
    <row r="90" spans="1:15" x14ac:dyDescent="0.2">
      <c r="A90" t="s">
        <v>97</v>
      </c>
      <c r="C90" t="s">
        <v>31</v>
      </c>
      <c r="D90" t="s">
        <v>32</v>
      </c>
    </row>
    <row r="91" spans="1:15" ht="17" thickBot="1" x14ac:dyDescent="0.25">
      <c r="A91" t="s">
        <v>98</v>
      </c>
      <c r="C91">
        <v>200</v>
      </c>
      <c r="D91">
        <v>120</v>
      </c>
    </row>
    <row r="92" spans="1:15" ht="17" thickBot="1" x14ac:dyDescent="0.25">
      <c r="A92" s="37" t="s">
        <v>99</v>
      </c>
      <c r="B92" s="38">
        <v>2000</v>
      </c>
    </row>
    <row r="93" spans="1:15" ht="17" thickBot="1" x14ac:dyDescent="0.25">
      <c r="A93" t="s">
        <v>100</v>
      </c>
    </row>
    <row r="94" spans="1:15" x14ac:dyDescent="0.2">
      <c r="A94" s="29" t="s">
        <v>99</v>
      </c>
      <c r="B94" s="31">
        <v>800</v>
      </c>
    </row>
    <row r="95" spans="1:15" ht="17" thickBot="1" x14ac:dyDescent="0.25">
      <c r="A95" s="34" t="s">
        <v>101</v>
      </c>
      <c r="B95" s="36">
        <v>0.15</v>
      </c>
    </row>
    <row r="96" spans="1:15" ht="17" thickBot="1" x14ac:dyDescent="0.25">
      <c r="A96" t="s">
        <v>102</v>
      </c>
    </row>
    <row r="97" spans="1:7" ht="17" thickBot="1" x14ac:dyDescent="0.25">
      <c r="A97" s="39" t="s">
        <v>103</v>
      </c>
      <c r="B97" s="38">
        <v>0.25</v>
      </c>
    </row>
    <row r="98" spans="1:7" x14ac:dyDescent="0.2">
      <c r="A98" s="25" t="s">
        <v>104</v>
      </c>
    </row>
    <row r="99" spans="1:7" ht="17" thickBot="1" x14ac:dyDescent="0.25">
      <c r="A99" s="3" t="s">
        <v>21</v>
      </c>
      <c r="B99" s="3" t="s">
        <v>32</v>
      </c>
      <c r="C99" s="3" t="s">
        <v>15</v>
      </c>
      <c r="D99" s="27">
        <v>0</v>
      </c>
      <c r="E99" s="24">
        <v>1200</v>
      </c>
      <c r="F99" s="24">
        <v>1600</v>
      </c>
      <c r="G99" s="7">
        <v>2000</v>
      </c>
    </row>
    <row r="100" spans="1:7" x14ac:dyDescent="0.2">
      <c r="A100">
        <v>2000</v>
      </c>
      <c r="B100">
        <v>100</v>
      </c>
      <c r="C100" s="24">
        <f>$F$60-B100</f>
        <v>100</v>
      </c>
      <c r="D100" s="29">
        <f>$A100/$C100</f>
        <v>20</v>
      </c>
      <c r="E100" s="30">
        <f>($A100+E$62)/$C100</f>
        <v>32</v>
      </c>
      <c r="F100" s="30">
        <f t="shared" ref="F100:G102" si="24">($A100+F$62)/$C100</f>
        <v>36</v>
      </c>
      <c r="G100" s="31">
        <f t="shared" si="24"/>
        <v>40</v>
      </c>
    </row>
    <row r="101" spans="1:7" x14ac:dyDescent="0.2">
      <c r="A101">
        <v>2000</v>
      </c>
      <c r="B101">
        <v>120</v>
      </c>
      <c r="C101" s="24">
        <f t="shared" ref="C101:C102" si="25">$F$60-B101</f>
        <v>80</v>
      </c>
      <c r="D101" s="32">
        <f t="shared" ref="D101:D102" si="26">$A101/$C101</f>
        <v>25</v>
      </c>
      <c r="E101" s="24">
        <f t="shared" ref="E101:E102" si="27">($A101+E$62)/$C101</f>
        <v>40</v>
      </c>
      <c r="F101" s="24">
        <f t="shared" si="24"/>
        <v>45</v>
      </c>
      <c r="G101" s="33">
        <f t="shared" si="24"/>
        <v>50</v>
      </c>
    </row>
    <row r="102" spans="1:7" x14ac:dyDescent="0.2">
      <c r="A102" s="3">
        <v>2000</v>
      </c>
      <c r="B102" s="3">
        <v>150</v>
      </c>
      <c r="C102" s="3">
        <f t="shared" si="25"/>
        <v>50</v>
      </c>
      <c r="D102" s="32">
        <f t="shared" si="26"/>
        <v>40</v>
      </c>
      <c r="E102" s="24">
        <f t="shared" si="27"/>
        <v>64</v>
      </c>
      <c r="F102" s="24">
        <f t="shared" si="24"/>
        <v>72</v>
      </c>
      <c r="G102" s="33">
        <f t="shared" si="24"/>
        <v>80</v>
      </c>
    </row>
    <row r="104" spans="1:7" x14ac:dyDescent="0.2">
      <c r="A104" t="s">
        <v>100</v>
      </c>
    </row>
    <row r="105" spans="1:7" x14ac:dyDescent="0.2">
      <c r="A105" s="5">
        <v>800</v>
      </c>
      <c r="B105" s="5">
        <f>B100+($B$95*$F$60)</f>
        <v>130</v>
      </c>
      <c r="C105" s="5">
        <f>F60-$B$105</f>
        <v>70</v>
      </c>
      <c r="D105" s="27">
        <f>A105/C105</f>
        <v>11.428571428571429</v>
      </c>
    </row>
    <row r="106" spans="1:7" x14ac:dyDescent="0.2">
      <c r="A106">
        <v>800</v>
      </c>
      <c r="B106">
        <f t="shared" ref="B106:B107" si="28">B101+($B$95*$F$60)</f>
        <v>150</v>
      </c>
      <c r="C106" s="24">
        <f>$F$60-B106</f>
        <v>50</v>
      </c>
      <c r="D106" s="27">
        <f t="shared" ref="D106:D107" si="29">A106/C106</f>
        <v>16</v>
      </c>
    </row>
    <row r="107" spans="1:7" x14ac:dyDescent="0.2">
      <c r="A107" s="3">
        <v>800</v>
      </c>
      <c r="B107" s="3">
        <f t="shared" si="28"/>
        <v>180</v>
      </c>
      <c r="C107" s="3">
        <f>$F$60-B107</f>
        <v>20</v>
      </c>
      <c r="D107" s="27">
        <f t="shared" si="29"/>
        <v>40</v>
      </c>
    </row>
    <row r="109" spans="1:7" x14ac:dyDescent="0.2">
      <c r="A109" t="s">
        <v>102</v>
      </c>
    </row>
    <row r="110" spans="1:7" x14ac:dyDescent="0.2">
      <c r="A110" s="5">
        <v>0</v>
      </c>
      <c r="B110" s="5">
        <f>B100+($B$97*$F$60)</f>
        <v>150</v>
      </c>
      <c r="C110" s="5">
        <f>$F$60-B110</f>
        <v>50</v>
      </c>
      <c r="D110" s="27">
        <f t="shared" ref="D110:D112" si="30">A110/C110</f>
        <v>0</v>
      </c>
    </row>
    <row r="111" spans="1:7" x14ac:dyDescent="0.2">
      <c r="A111">
        <v>0</v>
      </c>
      <c r="B111">
        <f t="shared" ref="B111:B112" si="31">B101+($B$97*$F$60)</f>
        <v>170</v>
      </c>
      <c r="C111">
        <f t="shared" ref="C111:C112" si="32">$F$60-B111</f>
        <v>30</v>
      </c>
      <c r="D111" s="27">
        <f t="shared" si="30"/>
        <v>0</v>
      </c>
    </row>
    <row r="112" spans="1:7" x14ac:dyDescent="0.2">
      <c r="A112" s="3">
        <v>0</v>
      </c>
      <c r="B112" s="3">
        <f t="shared" si="31"/>
        <v>200</v>
      </c>
      <c r="C112" s="3">
        <f t="shared" si="32"/>
        <v>0</v>
      </c>
      <c r="D112" s="27" t="e">
        <f t="shared" si="3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C178-C73F-824D-AB36-556192F3412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E374-A5B1-7045-98ED-48EC862ECDCA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4D7B-0C73-4E4A-9875-DF8610B3A6B9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CVP</vt:lpstr>
      <vt:lpstr>Decisions</vt:lpstr>
      <vt:lpstr>L2</vt:lpstr>
      <vt:lpstr>L1</vt:lpstr>
      <vt:lpstr>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2022-02-15T01:14:13Z</dcterms:created>
  <dcterms:modified xsi:type="dcterms:W3CDTF">2022-02-16T23:59:20Z</dcterms:modified>
</cp:coreProperties>
</file>