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morris/ACCT3210/S3/"/>
    </mc:Choice>
  </mc:AlternateContent>
  <xr:revisionPtr revIDLastSave="0" documentId="13_ncr:1_{78E01FBC-881F-4A4A-AFD9-941216C9C082}" xr6:coauthVersionLast="47" xr6:coauthVersionMax="47" xr10:uidLastSave="{00000000-0000-0000-0000-000000000000}"/>
  <bookViews>
    <workbookView xWindow="0" yWindow="0" windowWidth="38400" windowHeight="21600" activeTab="3" xr2:uid="{E5649930-828F-E940-AF00-503B4B858DD3}"/>
  </bookViews>
  <sheets>
    <sheet name="CVP" sheetId="4" r:id="rId1"/>
    <sheet name="L2" sheetId="1" r:id="rId2"/>
    <sheet name="L1" sheetId="2" r:id="rId3"/>
    <sheet name="L3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2" i="3" l="1"/>
  <c r="D111" i="3"/>
  <c r="D110" i="3"/>
  <c r="D107" i="3"/>
  <c r="D106" i="3"/>
  <c r="D105" i="3"/>
  <c r="C111" i="3"/>
  <c r="C112" i="3"/>
  <c r="C110" i="3"/>
  <c r="B112" i="3"/>
  <c r="B111" i="3"/>
  <c r="B110" i="3"/>
  <c r="C107" i="3"/>
  <c r="C106" i="3"/>
  <c r="C105" i="3"/>
  <c r="B106" i="3"/>
  <c r="B107" i="3"/>
  <c r="B105" i="3"/>
  <c r="C102" i="3"/>
  <c r="G102" i="3" s="1"/>
  <c r="C101" i="3"/>
  <c r="D101" i="3" s="1"/>
  <c r="G100" i="3"/>
  <c r="F100" i="3"/>
  <c r="C100" i="3"/>
  <c r="E100" i="3" s="1"/>
  <c r="O79" i="3"/>
  <c r="O80" i="3"/>
  <c r="O81" i="3"/>
  <c r="O82" i="3"/>
  <c r="O83" i="3"/>
  <c r="O84" i="3"/>
  <c r="O85" i="3"/>
  <c r="O86" i="3"/>
  <c r="N79" i="3"/>
  <c r="N80" i="3"/>
  <c r="N81" i="3"/>
  <c r="N82" i="3"/>
  <c r="N83" i="3"/>
  <c r="N84" i="3"/>
  <c r="N85" i="3"/>
  <c r="N86" i="3"/>
  <c r="M79" i="3"/>
  <c r="M80" i="3"/>
  <c r="M81" i="3"/>
  <c r="M82" i="3"/>
  <c r="M83" i="3"/>
  <c r="M84" i="3"/>
  <c r="M85" i="3"/>
  <c r="M86" i="3"/>
  <c r="O78" i="3"/>
  <c r="N78" i="3"/>
  <c r="M78" i="3"/>
  <c r="L79" i="3"/>
  <c r="L80" i="3"/>
  <c r="L81" i="3"/>
  <c r="L82" i="3"/>
  <c r="L83" i="3"/>
  <c r="L84" i="3"/>
  <c r="L85" i="3"/>
  <c r="L86" i="3"/>
  <c r="L78" i="3"/>
  <c r="K79" i="3"/>
  <c r="K80" i="3"/>
  <c r="K81" i="3"/>
  <c r="K82" i="3"/>
  <c r="K83" i="3"/>
  <c r="K84" i="3"/>
  <c r="K85" i="3"/>
  <c r="K86" i="3"/>
  <c r="J79" i="3"/>
  <c r="J80" i="3"/>
  <c r="J81" i="3"/>
  <c r="J82" i="3"/>
  <c r="J83" i="3"/>
  <c r="J84" i="3"/>
  <c r="J85" i="3"/>
  <c r="J86" i="3"/>
  <c r="I79" i="3"/>
  <c r="I80" i="3"/>
  <c r="I81" i="3"/>
  <c r="I82" i="3"/>
  <c r="I83" i="3"/>
  <c r="I84" i="3"/>
  <c r="I85" i="3"/>
  <c r="I86" i="3"/>
  <c r="K78" i="3"/>
  <c r="J78" i="3"/>
  <c r="I78" i="3"/>
  <c r="H86" i="3"/>
  <c r="H85" i="3"/>
  <c r="H84" i="3"/>
  <c r="H83" i="3"/>
  <c r="H82" i="3"/>
  <c r="H81" i="3"/>
  <c r="H80" i="3"/>
  <c r="H79" i="3"/>
  <c r="H78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79" i="3"/>
  <c r="G80" i="3"/>
  <c r="F79" i="3"/>
  <c r="F80" i="3"/>
  <c r="E79" i="3"/>
  <c r="E80" i="3"/>
  <c r="F78" i="3"/>
  <c r="G78" i="3"/>
  <c r="E78" i="3"/>
  <c r="D86" i="3"/>
  <c r="D85" i="3"/>
  <c r="D84" i="3"/>
  <c r="D83" i="3"/>
  <c r="D82" i="3"/>
  <c r="D81" i="3"/>
  <c r="D80" i="3"/>
  <c r="D79" i="3"/>
  <c r="D78" i="3"/>
  <c r="C86" i="3"/>
  <c r="C85" i="3"/>
  <c r="C84" i="3"/>
  <c r="C83" i="3"/>
  <c r="C82" i="3"/>
  <c r="C81" i="3"/>
  <c r="C80" i="3"/>
  <c r="C79" i="3"/>
  <c r="C78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7" i="3"/>
  <c r="J67" i="3"/>
  <c r="I67" i="3"/>
  <c r="H67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E64" i="3"/>
  <c r="E65" i="3"/>
  <c r="E66" i="3"/>
  <c r="E67" i="3"/>
  <c r="E68" i="3"/>
  <c r="E69" i="3"/>
  <c r="E70" i="3"/>
  <c r="E71" i="3"/>
  <c r="E63" i="3"/>
  <c r="D64" i="3"/>
  <c r="D65" i="3"/>
  <c r="D66" i="3"/>
  <c r="D67" i="3"/>
  <c r="D68" i="3"/>
  <c r="D69" i="3"/>
  <c r="D70" i="3"/>
  <c r="D71" i="3"/>
  <c r="D63" i="3"/>
  <c r="C71" i="3"/>
  <c r="C70" i="3"/>
  <c r="C69" i="3"/>
  <c r="C68" i="3"/>
  <c r="C67" i="3"/>
  <c r="C66" i="3"/>
  <c r="C64" i="3"/>
  <c r="C65" i="3"/>
  <c r="C63" i="3"/>
  <c r="B54" i="3"/>
  <c r="B52" i="3"/>
  <c r="B50" i="3"/>
  <c r="D40" i="3"/>
  <c r="D41" i="3"/>
  <c r="D42" i="3"/>
  <c r="C42" i="3"/>
  <c r="C41" i="3"/>
  <c r="C40" i="3"/>
  <c r="D39" i="3"/>
  <c r="D38" i="3"/>
  <c r="C39" i="3"/>
  <c r="C38" i="3"/>
  <c r="B39" i="3"/>
  <c r="B40" i="3"/>
  <c r="B41" i="3"/>
  <c r="B42" i="3"/>
  <c r="B38" i="3"/>
  <c r="B36" i="3"/>
  <c r="B33" i="3"/>
  <c r="C32" i="3"/>
  <c r="B32" i="3"/>
  <c r="B31" i="3"/>
  <c r="D32" i="3"/>
  <c r="C30" i="3"/>
  <c r="D30" i="3" s="1"/>
  <c r="C29" i="3"/>
  <c r="D29" i="3" s="1"/>
  <c r="B30" i="3"/>
  <c r="B29" i="3"/>
  <c r="B18" i="3"/>
  <c r="D17" i="3"/>
  <c r="C17" i="3"/>
  <c r="B17" i="3"/>
  <c r="B16" i="3"/>
  <c r="B15" i="3"/>
  <c r="B14" i="3"/>
  <c r="B11" i="3"/>
  <c r="C14" i="3" s="1"/>
  <c r="B10" i="3"/>
  <c r="B105" i="2"/>
  <c r="D115" i="2"/>
  <c r="D114" i="2"/>
  <c r="D113" i="2"/>
  <c r="D107" i="2"/>
  <c r="D106" i="2"/>
  <c r="D105" i="2"/>
  <c r="C115" i="2"/>
  <c r="C114" i="2"/>
  <c r="C113" i="2"/>
  <c r="C107" i="2"/>
  <c r="C106" i="2"/>
  <c r="C105" i="2"/>
  <c r="B114" i="2"/>
  <c r="B115" i="2"/>
  <c r="B113" i="2"/>
  <c r="B106" i="2"/>
  <c r="B107" i="2"/>
  <c r="D98" i="2"/>
  <c r="D99" i="2"/>
  <c r="D97" i="2"/>
  <c r="C99" i="2"/>
  <c r="C98" i="2"/>
  <c r="C97" i="2"/>
  <c r="K73" i="2"/>
  <c r="K74" i="2"/>
  <c r="K75" i="2"/>
  <c r="K76" i="2"/>
  <c r="K77" i="2"/>
  <c r="K78" i="2"/>
  <c r="K79" i="2"/>
  <c r="K80" i="2"/>
  <c r="J73" i="2"/>
  <c r="J74" i="2"/>
  <c r="J75" i="2"/>
  <c r="J76" i="2"/>
  <c r="J77" i="2"/>
  <c r="J78" i="2"/>
  <c r="J79" i="2"/>
  <c r="J80" i="2"/>
  <c r="J72" i="2"/>
  <c r="K72" i="2"/>
  <c r="I73" i="2"/>
  <c r="I74" i="2"/>
  <c r="I75" i="2"/>
  <c r="I76" i="2"/>
  <c r="I77" i="2"/>
  <c r="I78" i="2"/>
  <c r="I79" i="2"/>
  <c r="I80" i="2"/>
  <c r="I72" i="2"/>
  <c r="H73" i="2"/>
  <c r="H74" i="2"/>
  <c r="H75" i="2"/>
  <c r="H76" i="2"/>
  <c r="H77" i="2"/>
  <c r="H78" i="2"/>
  <c r="H79" i="2"/>
  <c r="H80" i="2"/>
  <c r="H72" i="2"/>
  <c r="G76" i="2"/>
  <c r="G77" i="2"/>
  <c r="G78" i="2"/>
  <c r="G79" i="2"/>
  <c r="G80" i="2"/>
  <c r="F76" i="2"/>
  <c r="F77" i="2"/>
  <c r="F78" i="2"/>
  <c r="F79" i="2"/>
  <c r="F80" i="2"/>
  <c r="D80" i="2"/>
  <c r="E76" i="2"/>
  <c r="E77" i="2"/>
  <c r="E78" i="2"/>
  <c r="E79" i="2"/>
  <c r="E80" i="2"/>
  <c r="G74" i="2"/>
  <c r="G73" i="2"/>
  <c r="F73" i="2"/>
  <c r="F74" i="2"/>
  <c r="E73" i="2"/>
  <c r="E74" i="2"/>
  <c r="G75" i="2"/>
  <c r="F75" i="2"/>
  <c r="E75" i="2"/>
  <c r="C80" i="2"/>
  <c r="C79" i="2"/>
  <c r="C78" i="2"/>
  <c r="C77" i="2"/>
  <c r="A77" i="2"/>
  <c r="C76" i="2"/>
  <c r="A76" i="2"/>
  <c r="C75" i="2"/>
  <c r="A75" i="2"/>
  <c r="C74" i="2"/>
  <c r="C73" i="2"/>
  <c r="C72" i="2"/>
  <c r="G72" i="2"/>
  <c r="F72" i="2"/>
  <c r="E72" i="2"/>
  <c r="D73" i="2"/>
  <c r="D74" i="2"/>
  <c r="D75" i="2"/>
  <c r="D76" i="2"/>
  <c r="D77" i="2"/>
  <c r="D78" i="2"/>
  <c r="D79" i="2"/>
  <c r="D72" i="2"/>
  <c r="K59" i="2"/>
  <c r="K60" i="2"/>
  <c r="K61" i="2"/>
  <c r="K62" i="2"/>
  <c r="K63" i="2"/>
  <c r="K64" i="2"/>
  <c r="K65" i="2"/>
  <c r="K66" i="2"/>
  <c r="J59" i="2"/>
  <c r="J60" i="2"/>
  <c r="J61" i="2"/>
  <c r="J62" i="2"/>
  <c r="J63" i="2"/>
  <c r="J64" i="2"/>
  <c r="J65" i="2"/>
  <c r="J66" i="2"/>
  <c r="I59" i="2"/>
  <c r="I60" i="2"/>
  <c r="I61" i="2"/>
  <c r="I62" i="2"/>
  <c r="I63" i="2"/>
  <c r="I64" i="2"/>
  <c r="I65" i="2"/>
  <c r="I66" i="2"/>
  <c r="H66" i="2"/>
  <c r="H65" i="2"/>
  <c r="H64" i="2"/>
  <c r="H63" i="2"/>
  <c r="H62" i="2"/>
  <c r="H61" i="2"/>
  <c r="H60" i="2"/>
  <c r="H59" i="2"/>
  <c r="I58" i="2"/>
  <c r="J58" i="2"/>
  <c r="K58" i="2"/>
  <c r="H58" i="2"/>
  <c r="C66" i="2"/>
  <c r="G66" i="2"/>
  <c r="C65" i="2"/>
  <c r="G65" i="2"/>
  <c r="C64" i="2"/>
  <c r="G64" i="2"/>
  <c r="E63" i="2"/>
  <c r="E62" i="2"/>
  <c r="E61" i="2"/>
  <c r="D63" i="2"/>
  <c r="D62" i="2"/>
  <c r="D61" i="2"/>
  <c r="A63" i="2"/>
  <c r="A62" i="2"/>
  <c r="A61" i="2"/>
  <c r="C63" i="2"/>
  <c r="G63" i="2" s="1"/>
  <c r="F62" i="2"/>
  <c r="C62" i="2"/>
  <c r="G62" i="2" s="1"/>
  <c r="G61" i="2"/>
  <c r="F61" i="2"/>
  <c r="C61" i="2"/>
  <c r="F59" i="2"/>
  <c r="F60" i="2"/>
  <c r="G59" i="2"/>
  <c r="G60" i="2"/>
  <c r="F58" i="2"/>
  <c r="G58" i="2"/>
  <c r="E59" i="2"/>
  <c r="E60" i="2"/>
  <c r="E58" i="2"/>
  <c r="D60" i="2"/>
  <c r="D59" i="2"/>
  <c r="D58" i="2"/>
  <c r="C60" i="2"/>
  <c r="C59" i="2"/>
  <c r="C58" i="2"/>
  <c r="B52" i="2"/>
  <c r="B50" i="2"/>
  <c r="B48" i="2"/>
  <c r="D40" i="2"/>
  <c r="C40" i="2"/>
  <c r="D39" i="2"/>
  <c r="D38" i="2"/>
  <c r="D37" i="2"/>
  <c r="D36" i="2"/>
  <c r="C38" i="2"/>
  <c r="C37" i="2"/>
  <c r="C36" i="2"/>
  <c r="B40" i="2"/>
  <c r="B38" i="2"/>
  <c r="B37" i="2"/>
  <c r="B36" i="2"/>
  <c r="C39" i="2"/>
  <c r="B39" i="2"/>
  <c r="B34" i="2"/>
  <c r="D30" i="2"/>
  <c r="C30" i="2"/>
  <c r="C28" i="2"/>
  <c r="D28" i="2" s="1"/>
  <c r="C27" i="2"/>
  <c r="D27" i="2" s="1"/>
  <c r="B28" i="2"/>
  <c r="B27" i="2"/>
  <c r="B30" i="2"/>
  <c r="B18" i="2"/>
  <c r="D17" i="2"/>
  <c r="C17" i="2"/>
  <c r="B17" i="2"/>
  <c r="B16" i="2"/>
  <c r="B15" i="2"/>
  <c r="B14" i="2"/>
  <c r="B11" i="2"/>
  <c r="C14" i="2" s="1"/>
  <c r="B10" i="2"/>
  <c r="D115" i="1"/>
  <c r="E115" i="1"/>
  <c r="F115" i="1"/>
  <c r="G115" i="1"/>
  <c r="D116" i="1"/>
  <c r="E116" i="1"/>
  <c r="F116" i="1"/>
  <c r="G116" i="1"/>
  <c r="E114" i="1"/>
  <c r="F114" i="1"/>
  <c r="G114" i="1"/>
  <c r="D114" i="1"/>
  <c r="C115" i="1"/>
  <c r="C116" i="1"/>
  <c r="C114" i="1"/>
  <c r="B115" i="1"/>
  <c r="B116" i="1"/>
  <c r="B114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C108" i="1"/>
  <c r="C107" i="1"/>
  <c r="C106" i="1"/>
  <c r="O82" i="1"/>
  <c r="O83" i="1"/>
  <c r="O84" i="1"/>
  <c r="O85" i="1"/>
  <c r="O86" i="1"/>
  <c r="O87" i="1"/>
  <c r="O88" i="1"/>
  <c r="O89" i="1"/>
  <c r="N82" i="1"/>
  <c r="N83" i="1"/>
  <c r="N84" i="1"/>
  <c r="N85" i="1"/>
  <c r="N86" i="1"/>
  <c r="N87" i="1"/>
  <c r="N88" i="1"/>
  <c r="N89" i="1"/>
  <c r="M82" i="1"/>
  <c r="M83" i="1"/>
  <c r="M84" i="1"/>
  <c r="M85" i="1"/>
  <c r="M86" i="1"/>
  <c r="M87" i="1"/>
  <c r="M88" i="1"/>
  <c r="M89" i="1"/>
  <c r="M81" i="1"/>
  <c r="N81" i="1"/>
  <c r="O81" i="1"/>
  <c r="L82" i="1"/>
  <c r="L83" i="1"/>
  <c r="L84" i="1"/>
  <c r="L85" i="1"/>
  <c r="L86" i="1"/>
  <c r="L87" i="1"/>
  <c r="L88" i="1"/>
  <c r="L89" i="1"/>
  <c r="L81" i="1"/>
  <c r="K82" i="1"/>
  <c r="K83" i="1"/>
  <c r="K84" i="1"/>
  <c r="K85" i="1"/>
  <c r="K86" i="1"/>
  <c r="K87" i="1"/>
  <c r="K88" i="1"/>
  <c r="K89" i="1"/>
  <c r="J82" i="1"/>
  <c r="J83" i="1"/>
  <c r="J84" i="1"/>
  <c r="J85" i="1"/>
  <c r="J86" i="1"/>
  <c r="J87" i="1"/>
  <c r="J88" i="1"/>
  <c r="J89" i="1"/>
  <c r="I82" i="1"/>
  <c r="I83" i="1"/>
  <c r="I84" i="1"/>
  <c r="I85" i="1"/>
  <c r="I86" i="1"/>
  <c r="I87" i="1"/>
  <c r="I88" i="1"/>
  <c r="I89" i="1"/>
  <c r="K81" i="1"/>
  <c r="J81" i="1"/>
  <c r="I81" i="1"/>
  <c r="H82" i="1"/>
  <c r="H83" i="1"/>
  <c r="H84" i="1"/>
  <c r="H85" i="1"/>
  <c r="H86" i="1"/>
  <c r="H87" i="1"/>
  <c r="H88" i="1"/>
  <c r="H89" i="1"/>
  <c r="H81" i="1"/>
  <c r="E87" i="1"/>
  <c r="E84" i="1"/>
  <c r="E82" i="1"/>
  <c r="E83" i="1"/>
  <c r="E85" i="1"/>
  <c r="E86" i="1"/>
  <c r="E88" i="1"/>
  <c r="E89" i="1"/>
  <c r="F82" i="1"/>
  <c r="F83" i="1"/>
  <c r="F84" i="1"/>
  <c r="F85" i="1"/>
  <c r="F86" i="1"/>
  <c r="F87" i="1"/>
  <c r="F88" i="1"/>
  <c r="F89" i="1"/>
  <c r="G82" i="1"/>
  <c r="G83" i="1"/>
  <c r="G84" i="1"/>
  <c r="G85" i="1"/>
  <c r="G86" i="1"/>
  <c r="G87" i="1"/>
  <c r="G88" i="1"/>
  <c r="G89" i="1"/>
  <c r="G81" i="1"/>
  <c r="F81" i="1"/>
  <c r="E81" i="1"/>
  <c r="D82" i="1"/>
  <c r="D83" i="1"/>
  <c r="D84" i="1"/>
  <c r="D85" i="1"/>
  <c r="D86" i="1"/>
  <c r="D87" i="1"/>
  <c r="D88" i="1"/>
  <c r="D89" i="1"/>
  <c r="D81" i="1"/>
  <c r="C89" i="1"/>
  <c r="C88" i="1"/>
  <c r="B87" i="1"/>
  <c r="C87" i="1" s="1"/>
  <c r="C86" i="1"/>
  <c r="C85" i="1"/>
  <c r="B84" i="1"/>
  <c r="C84" i="1" s="1"/>
  <c r="C83" i="1"/>
  <c r="C82" i="1"/>
  <c r="B81" i="1"/>
  <c r="C81" i="1" s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I63" i="1"/>
  <c r="J63" i="1"/>
  <c r="K63" i="1"/>
  <c r="H63" i="1"/>
  <c r="G71" i="1"/>
  <c r="F71" i="1"/>
  <c r="E71" i="1"/>
  <c r="C71" i="1"/>
  <c r="D71" i="1" s="1"/>
  <c r="C70" i="1"/>
  <c r="D70" i="1" s="1"/>
  <c r="G69" i="1"/>
  <c r="F69" i="1"/>
  <c r="E69" i="1"/>
  <c r="C69" i="1"/>
  <c r="D69" i="1" s="1"/>
  <c r="B69" i="1"/>
  <c r="C68" i="1"/>
  <c r="G68" i="1" s="1"/>
  <c r="C67" i="1"/>
  <c r="G67" i="1" s="1"/>
  <c r="B66" i="1"/>
  <c r="C66" i="1" s="1"/>
  <c r="E64" i="1"/>
  <c r="F64" i="1"/>
  <c r="G64" i="1"/>
  <c r="E65" i="1"/>
  <c r="F65" i="1"/>
  <c r="G65" i="1"/>
  <c r="G63" i="1"/>
  <c r="F63" i="1"/>
  <c r="E63" i="1"/>
  <c r="C65" i="1"/>
  <c r="D65" i="1" s="1"/>
  <c r="D64" i="1"/>
  <c r="D63" i="1"/>
  <c r="B63" i="1"/>
  <c r="C63" i="1"/>
  <c r="C64" i="1"/>
  <c r="B54" i="1"/>
  <c r="B52" i="1"/>
  <c r="B50" i="1"/>
  <c r="D41" i="1"/>
  <c r="C41" i="1"/>
  <c r="B41" i="1"/>
  <c r="B39" i="1"/>
  <c r="B38" i="1"/>
  <c r="B40" i="1" s="1"/>
  <c r="B42" i="1" s="1"/>
  <c r="B36" i="1"/>
  <c r="C39" i="1" s="1"/>
  <c r="D39" i="1" s="1"/>
  <c r="B33" i="1"/>
  <c r="C32" i="1"/>
  <c r="D32" i="1" s="1"/>
  <c r="B32" i="1"/>
  <c r="B30" i="1"/>
  <c r="C30" i="1"/>
  <c r="D30" i="1" s="1"/>
  <c r="D29" i="1"/>
  <c r="C29" i="1"/>
  <c r="B29" i="1"/>
  <c r="D17" i="1"/>
  <c r="C17" i="1"/>
  <c r="B18" i="1"/>
  <c r="B17" i="1"/>
  <c r="B16" i="1"/>
  <c r="B15" i="1"/>
  <c r="B14" i="1"/>
  <c r="B11" i="1"/>
  <c r="C15" i="1" s="1"/>
  <c r="D15" i="1" s="1"/>
  <c r="B10" i="1"/>
  <c r="E101" i="3" l="1"/>
  <c r="F101" i="3"/>
  <c r="G101" i="3"/>
  <c r="D102" i="3"/>
  <c r="E102" i="3"/>
  <c r="D100" i="3"/>
  <c r="F102" i="3"/>
  <c r="C31" i="3"/>
  <c r="C15" i="3"/>
  <c r="D15" i="3" s="1"/>
  <c r="D14" i="3"/>
  <c r="D65" i="2"/>
  <c r="E65" i="2"/>
  <c r="F65" i="2"/>
  <c r="D64" i="2"/>
  <c r="D66" i="2"/>
  <c r="E64" i="2"/>
  <c r="E66" i="2"/>
  <c r="F64" i="2"/>
  <c r="F66" i="2"/>
  <c r="F63" i="2"/>
  <c r="C29" i="2"/>
  <c r="C31" i="2" s="1"/>
  <c r="D31" i="2" s="1"/>
  <c r="D29" i="2"/>
  <c r="B29" i="2"/>
  <c r="B31" i="2"/>
  <c r="C15" i="2"/>
  <c r="D15" i="2" s="1"/>
  <c r="D14" i="2"/>
  <c r="C16" i="2"/>
  <c r="E70" i="1"/>
  <c r="F70" i="1"/>
  <c r="G70" i="1"/>
  <c r="E66" i="1"/>
  <c r="D66" i="1"/>
  <c r="F66" i="1"/>
  <c r="G66" i="1"/>
  <c r="D67" i="1"/>
  <c r="F67" i="1"/>
  <c r="D68" i="1"/>
  <c r="E67" i="1"/>
  <c r="E68" i="1"/>
  <c r="F68" i="1"/>
  <c r="C38" i="1"/>
  <c r="C31" i="1"/>
  <c r="C33" i="1" s="1"/>
  <c r="D33" i="1" s="1"/>
  <c r="B31" i="1"/>
  <c r="C14" i="1"/>
  <c r="D14" i="1" s="1"/>
  <c r="C16" i="1"/>
  <c r="D16" i="1" s="1"/>
  <c r="C33" i="3" l="1"/>
  <c r="D33" i="3" s="1"/>
  <c r="D31" i="3"/>
  <c r="C16" i="3"/>
  <c r="C18" i="3"/>
  <c r="D18" i="3" s="1"/>
  <c r="D16" i="3"/>
  <c r="C18" i="2"/>
  <c r="D18" i="2" s="1"/>
  <c r="D16" i="2"/>
  <c r="D38" i="1"/>
  <c r="C40" i="1"/>
  <c r="C18" i="1"/>
  <c r="D18" i="1" s="1"/>
  <c r="D31" i="1"/>
  <c r="B97" i="4"/>
  <c r="B91" i="4"/>
  <c r="B80" i="4"/>
  <c r="B73" i="4"/>
  <c r="G52" i="4"/>
  <c r="F52" i="4"/>
  <c r="E52" i="4"/>
  <c r="D52" i="4"/>
  <c r="C52" i="4"/>
  <c r="B52" i="4"/>
  <c r="G51" i="4"/>
  <c r="G53" i="4" s="1"/>
  <c r="F51" i="4"/>
  <c r="F53" i="4" s="1"/>
  <c r="E51" i="4"/>
  <c r="E53" i="4" s="1"/>
  <c r="D51" i="4"/>
  <c r="D53" i="4" s="1"/>
  <c r="C51" i="4"/>
  <c r="C53" i="4" s="1"/>
  <c r="B51" i="4"/>
  <c r="B53" i="4" s="1"/>
  <c r="J38" i="4"/>
  <c r="I38" i="4"/>
  <c r="H38" i="4"/>
  <c r="G38" i="4"/>
  <c r="F38" i="4"/>
  <c r="E38" i="4"/>
  <c r="D38" i="4"/>
  <c r="C38" i="4"/>
  <c r="B38" i="4"/>
  <c r="J35" i="4"/>
  <c r="I35" i="4"/>
  <c r="H35" i="4"/>
  <c r="G35" i="4"/>
  <c r="F35" i="4"/>
  <c r="E35" i="4"/>
  <c r="D35" i="4"/>
  <c r="C35" i="4"/>
  <c r="B35" i="4"/>
  <c r="J29" i="4"/>
  <c r="I29" i="4"/>
  <c r="H29" i="4"/>
  <c r="G29" i="4"/>
  <c r="F29" i="4"/>
  <c r="E29" i="4"/>
  <c r="D29" i="4"/>
  <c r="C29" i="4"/>
  <c r="B29" i="4"/>
  <c r="E28" i="4"/>
  <c r="E30" i="4" s="1"/>
  <c r="D28" i="4"/>
  <c r="D30" i="4" s="1"/>
  <c r="C28" i="4"/>
  <c r="C30" i="4" s="1"/>
  <c r="B28" i="4"/>
  <c r="B30" i="4" s="1"/>
  <c r="J27" i="4"/>
  <c r="I27" i="4"/>
  <c r="H27" i="4"/>
  <c r="G27" i="4"/>
  <c r="F27" i="4"/>
  <c r="E27" i="4"/>
  <c r="D27" i="4"/>
  <c r="C27" i="4"/>
  <c r="B27" i="4"/>
  <c r="J26" i="4"/>
  <c r="J28" i="4" s="1"/>
  <c r="J30" i="4" s="1"/>
  <c r="I26" i="4"/>
  <c r="I28" i="4" s="1"/>
  <c r="I30" i="4" s="1"/>
  <c r="H26" i="4"/>
  <c r="H28" i="4" s="1"/>
  <c r="H30" i="4" s="1"/>
  <c r="G26" i="4"/>
  <c r="G28" i="4" s="1"/>
  <c r="G30" i="4" s="1"/>
  <c r="F26" i="4"/>
  <c r="F28" i="4" s="1"/>
  <c r="F30" i="4" s="1"/>
  <c r="E26" i="4"/>
  <c r="D26" i="4"/>
  <c r="C26" i="4"/>
  <c r="B26" i="4"/>
  <c r="C18" i="4"/>
  <c r="C14" i="4"/>
  <c r="B14" i="4"/>
  <c r="B15" i="4" s="1"/>
  <c r="B18" i="4" s="1"/>
  <c r="C13" i="4"/>
  <c r="C15" i="4" s="1"/>
  <c r="B21" i="4" s="1"/>
  <c r="B13" i="4"/>
  <c r="D40" i="1" l="1"/>
  <c r="C42" i="1"/>
  <c r="D42" i="1" s="1"/>
  <c r="J36" i="4"/>
  <c r="J37" i="4" s="1"/>
  <c r="J39" i="4" s="1"/>
  <c r="H36" i="4"/>
  <c r="H37" i="4" s="1"/>
  <c r="H39" i="4" s="1"/>
  <c r="I36" i="4"/>
  <c r="I37" i="4" s="1"/>
  <c r="I39" i="4" s="1"/>
  <c r="G36" i="4"/>
  <c r="G37" i="4" s="1"/>
  <c r="G39" i="4" s="1"/>
  <c r="F36" i="4"/>
  <c r="F37" i="4" s="1"/>
  <c r="F39" i="4" s="1"/>
  <c r="E36" i="4"/>
  <c r="E37" i="4" s="1"/>
  <c r="E39" i="4" s="1"/>
  <c r="B36" i="4"/>
  <c r="B37" i="4" s="1"/>
  <c r="B39" i="4" s="1"/>
  <c r="D36" i="4"/>
  <c r="D37" i="4" s="1"/>
  <c r="D39" i="4" s="1"/>
  <c r="C36" i="4"/>
  <c r="C37" i="4" s="1"/>
  <c r="C39" i="4" s="1"/>
</calcChain>
</file>

<file path=xl/sharedStrings.xml><?xml version="1.0" encoding="utf-8"?>
<sst xmlns="http://schemas.openxmlformats.org/spreadsheetml/2006/main" count="395" uniqueCount="136">
  <si>
    <t>What is contribution margin? Why do we care?</t>
  </si>
  <si>
    <t>CM is the money we take home at the end of the day for paying rent (and other FC) and making a profit. It's what keeps us in business from day to day!</t>
  </si>
  <si>
    <t>Emma's GMAT book business:</t>
  </si>
  <si>
    <t>Costs:</t>
  </si>
  <si>
    <t>Revenue:</t>
  </si>
  <si>
    <t xml:space="preserve">Booth (FC) </t>
  </si>
  <si>
    <t>Price (R/u)</t>
  </si>
  <si>
    <t>Packets (VC/u)</t>
  </si>
  <si>
    <t>ea.</t>
  </si>
  <si>
    <t>Contribution Margin = Total Revenues - Total Variable Costs</t>
  </si>
  <si>
    <t>CM=R-VC</t>
  </si>
  <si>
    <t>Packs:</t>
  </si>
  <si>
    <t xml:space="preserve">R </t>
  </si>
  <si>
    <t>VC</t>
  </si>
  <si>
    <t>CM</t>
  </si>
  <si>
    <t>CM/u</t>
  </si>
  <si>
    <t>R/u-VC/u</t>
  </si>
  <si>
    <t>Contribution Margin Ratio = Contribution Margin / Rev</t>
  </si>
  <si>
    <t>CM%</t>
  </si>
  <si>
    <t>Operating Income = Contribution Margin - Total Fixed Costs</t>
  </si>
  <si>
    <t>R</t>
  </si>
  <si>
    <t>FC</t>
  </si>
  <si>
    <t>OI</t>
  </si>
  <si>
    <t>Operating Income = CM Ratio X Revenue - FC</t>
  </si>
  <si>
    <t xml:space="preserve">CM </t>
  </si>
  <si>
    <t xml:space="preserve">FC </t>
  </si>
  <si>
    <t xml:space="preserve">OI </t>
  </si>
  <si>
    <t>OI = CM - FC</t>
  </si>
  <si>
    <t>OI = R - VC - FC</t>
  </si>
  <si>
    <t>OI = UxR/u - UxVC/u - FC</t>
  </si>
  <si>
    <t>Best Windows:</t>
  </si>
  <si>
    <t>R/u</t>
  </si>
  <si>
    <t>VC/u</t>
  </si>
  <si>
    <t>FC:</t>
  </si>
  <si>
    <t>Units</t>
  </si>
  <si>
    <t>Rev</t>
  </si>
  <si>
    <t>TC</t>
  </si>
  <si>
    <t>Slope of the TC line = VC/u</t>
  </si>
  <si>
    <t>Slope of the R line = Price = R/u</t>
  </si>
  <si>
    <t xml:space="preserve">This all allows us to answer one key question: </t>
  </si>
  <si>
    <t>How much business do we need to do to stay open?</t>
  </si>
  <si>
    <r>
      <t xml:space="preserve">This is the </t>
    </r>
    <r>
      <rPr>
        <b/>
        <sz val="12"/>
        <color theme="1"/>
        <rFont val="Calibri"/>
        <family val="2"/>
        <scheme val="minor"/>
      </rPr>
      <t>breakeven</t>
    </r>
    <r>
      <rPr>
        <sz val="12"/>
        <color theme="1"/>
        <rFont val="Calibri"/>
        <family val="2"/>
        <scheme val="minor"/>
      </rPr>
      <t xml:space="preserve"> point</t>
    </r>
  </si>
  <si>
    <t>To find it we:</t>
  </si>
  <si>
    <t xml:space="preserve"> can take any one of the formulas for OI</t>
  </si>
  <si>
    <t xml:space="preserve">set equal to zero </t>
  </si>
  <si>
    <t>solve for what we want</t>
  </si>
  <si>
    <t>Often interested in U or R</t>
  </si>
  <si>
    <t xml:space="preserve">BE Units = </t>
  </si>
  <si>
    <t>FC/(R/u-VC/u) = FC/(CM/u)</t>
  </si>
  <si>
    <t>BE units for GMAT</t>
  </si>
  <si>
    <t xml:space="preserve">BE Rev = R/u(BE Units) = </t>
  </si>
  <si>
    <t>R/u(FC/(R/u-VC/u))</t>
  </si>
  <si>
    <t>FC/(CM/R) = FC/CM%</t>
  </si>
  <si>
    <t>BE rev for GMAT</t>
  </si>
  <si>
    <t>Revenue needed for target operating income:</t>
  </si>
  <si>
    <t>TOI = CM - FC</t>
  </si>
  <si>
    <t>U_t = (FC + TOI)/ CM/u</t>
  </si>
  <si>
    <t>R_t = (FC + TOI)/ CM%</t>
  </si>
  <si>
    <t>Target units for GMAT</t>
  </si>
  <si>
    <t>TOI</t>
  </si>
  <si>
    <t>Target revenue for GMAT</t>
  </si>
  <si>
    <t>Target rev for GMAT</t>
  </si>
  <si>
    <t>GMAT Prep Business:</t>
  </si>
  <si>
    <t xml:space="preserve">Booth rental </t>
  </si>
  <si>
    <t>R/u= P</t>
  </si>
  <si>
    <r>
      <t xml:space="preserve">GMAT </t>
    </r>
    <r>
      <rPr>
        <i/>
        <sz val="12"/>
        <color rgb="FF000000"/>
        <rFont val="Calibri"/>
        <family val="2"/>
        <scheme val="minor"/>
      </rPr>
      <t>Success</t>
    </r>
  </si>
  <si>
    <t>GMAT packs</t>
  </si>
  <si>
    <t>Expected Sales</t>
  </si>
  <si>
    <t>The decision to advertise:</t>
  </si>
  <si>
    <t>Cost to Advertise:</t>
  </si>
  <si>
    <t>Expected sales no Ad</t>
  </si>
  <si>
    <t>Expected sales with Ad</t>
  </si>
  <si>
    <t xml:space="preserve">Sales increase </t>
  </si>
  <si>
    <t>Scenarios:</t>
  </si>
  <si>
    <t>No Ad</t>
  </si>
  <si>
    <t>With Ad</t>
  </si>
  <si>
    <t>Diff</t>
  </si>
  <si>
    <t>Revenue</t>
  </si>
  <si>
    <t>We can easily find a BE for the Ad.</t>
  </si>
  <si>
    <t>The decision to reduce sale price:</t>
  </si>
  <si>
    <t>New Price (R/u)</t>
  </si>
  <si>
    <t>New Volume</t>
  </si>
  <si>
    <t>New VC/u</t>
  </si>
  <si>
    <t>&lt;-- this vol. gives us a discount</t>
  </si>
  <si>
    <t>Old Price:</t>
  </si>
  <si>
    <t>New Price</t>
  </si>
  <si>
    <t>What if we added the Ad?</t>
  </si>
  <si>
    <t>Volume with add:</t>
  </si>
  <si>
    <t>with Ad</t>
  </si>
  <si>
    <t>Target Pricing:</t>
  </si>
  <si>
    <t xml:space="preserve">Emma plans to sell 50 units, at 115, with no add. </t>
  </si>
  <si>
    <t>How much does she need to charge in order to earn 1,200?</t>
  </si>
  <si>
    <t>TCM</t>
  </si>
  <si>
    <t>Target CM</t>
  </si>
  <si>
    <t>TCM/u</t>
  </si>
  <si>
    <t>R/u (Price)</t>
  </si>
  <si>
    <t>Sensitivity Analysis and Margin of Safety</t>
  </si>
  <si>
    <t>What if the prices change?</t>
  </si>
  <si>
    <t>Volume required to sell at</t>
  </si>
  <si>
    <t>to Earn these target revenues:</t>
  </si>
  <si>
    <t>shock:</t>
  </si>
  <si>
    <t>Margin of Safety (MOS) is simply the distance to a loss (BE point)</t>
  </si>
  <si>
    <t>MOS_r=R - R_be</t>
  </si>
  <si>
    <t>MOS_u = U - U_be</t>
  </si>
  <si>
    <t>MOS% = MOS_r/R</t>
  </si>
  <si>
    <t>to Earn these target OI:</t>
  </si>
  <si>
    <t>TOI:</t>
  </si>
  <si>
    <t>MOS_r</t>
  </si>
  <si>
    <t>MOS_u</t>
  </si>
  <si>
    <t>MOS%</t>
  </si>
  <si>
    <t>Alternative FC-VC Structures:</t>
  </si>
  <si>
    <t>Three Rental Agreements:</t>
  </si>
  <si>
    <t>Option 1</t>
  </si>
  <si>
    <t xml:space="preserve">  Booth</t>
  </si>
  <si>
    <t>Option 2</t>
  </si>
  <si>
    <t xml:space="preserve">  15% of R</t>
  </si>
  <si>
    <t>Option 3</t>
  </si>
  <si>
    <t xml:space="preserve">  25% of R</t>
  </si>
  <si>
    <t>Option 1:</t>
  </si>
  <si>
    <t>Option 2:</t>
  </si>
  <si>
    <t>Option 3:</t>
  </si>
  <si>
    <t>Revenue required to sell at</t>
  </si>
  <si>
    <t>MOS_u=U_b-U_be</t>
  </si>
  <si>
    <t>MOS_u @ ea. Of the TOI:</t>
  </si>
  <si>
    <t>MOS_r=R_b-R_be</t>
  </si>
  <si>
    <t>MOS_r @ ea. Of the TOI:</t>
  </si>
  <si>
    <t>What if the costs change?</t>
  </si>
  <si>
    <t>Revenue to get TOI:</t>
  </si>
  <si>
    <t>Sensitivity Analysis</t>
  </si>
  <si>
    <t>Margin of Safety</t>
  </si>
  <si>
    <t>MOS_u = U_t - U_be</t>
  </si>
  <si>
    <t>What is the MOS_u at each of these TOI?</t>
  </si>
  <si>
    <t>MOS_r=R_t - R_be</t>
  </si>
  <si>
    <t>What is the MOS_r at each of these TOI?</t>
  </si>
  <si>
    <t>MOS% = MOS_r/R_t</t>
  </si>
  <si>
    <t>What is the MOS% at each of these TOI?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</si>
</sst>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u/>
      <sz val="12"/>
      <color theme="9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5" fillId="0" borderId="1" xfId="0" applyFont="1" applyBorder="1"/>
    <xf numFmtId="0" fontId="0" fillId="0" borderId="7" xfId="0" applyBorder="1"/>
    <xf numFmtId="0" fontId="5" fillId="0" borderId="7" xfId="0" applyFont="1" applyBorder="1"/>
    <xf numFmtId="0" fontId="5" fillId="0" borderId="0" xfId="0" applyFont="1"/>
    <xf numFmtId="0" fontId="2" fillId="0" borderId="0" xfId="0" applyFont="1"/>
    <xf numFmtId="0" fontId="6" fillId="0" borderId="0" xfId="0" applyFont="1"/>
    <xf numFmtId="0" fontId="4" fillId="0" borderId="4" xfId="0" applyFont="1" applyBorder="1"/>
    <xf numFmtId="0" fontId="7" fillId="0" borderId="0" xfId="0" applyFont="1"/>
    <xf numFmtId="0" fontId="8" fillId="0" borderId="0" xfId="0" applyFont="1"/>
    <xf numFmtId="0" fontId="9" fillId="0" borderId="8" xfId="0" applyFont="1" applyBorder="1"/>
    <xf numFmtId="0" fontId="9" fillId="0" borderId="0" xfId="0" applyFont="1"/>
    <xf numFmtId="0" fontId="9" fillId="0" borderId="6" xfId="0" applyFont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0" fillId="0" borderId="0" xfId="0" applyBorder="1"/>
    <xf numFmtId="0" fontId="1" fillId="0" borderId="0" xfId="0" applyFont="1"/>
    <xf numFmtId="0" fontId="0" fillId="0" borderId="9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0" borderId="8" xfId="0" applyBorder="1"/>
    <xf numFmtId="0" fontId="0" fillId="0" borderId="10" xfId="0" applyBorder="1"/>
    <xf numFmtId="0" fontId="5" fillId="0" borderId="9" xfId="0" applyFont="1" applyBorder="1"/>
    <xf numFmtId="0" fontId="5" fillId="0" borderId="3" xfId="0" applyFont="1" applyBorder="1"/>
    <xf numFmtId="0" fontId="5" fillId="0" borderId="0" xfId="0" applyFont="1" applyBorder="1"/>
    <xf numFmtId="0" fontId="0" fillId="0" borderId="0" xfId="0" quotePrefix="1"/>
    <xf numFmtId="0" fontId="9" fillId="0" borderId="0" xfId="0" applyFont="1" applyBorder="1"/>
    <xf numFmtId="0" fontId="11" fillId="0" borderId="0" xfId="0" applyFont="1"/>
    <xf numFmtId="0" fontId="1" fillId="0" borderId="4" xfId="0" applyFont="1" applyBorder="1"/>
    <xf numFmtId="0" fontId="12" fillId="0" borderId="0" xfId="0" applyFont="1"/>
    <xf numFmtId="0" fontId="12" fillId="0" borderId="1" xfId="0" applyFont="1" applyBorder="1"/>
    <xf numFmtId="0" fontId="12" fillId="0" borderId="0" xfId="0" applyFont="1" applyFill="1" applyBorder="1"/>
    <xf numFmtId="0" fontId="0" fillId="0" borderId="4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8" xfId="0" applyFont="1" applyBorder="1"/>
    <xf numFmtId="0" fontId="5" fillId="0" borderId="6" xfId="0" applyFont="1" applyBorder="1"/>
    <xf numFmtId="0" fontId="0" fillId="0" borderId="19" xfId="0" quotePrefix="1" applyBorder="1"/>
    <xf numFmtId="0" fontId="0" fillId="0" borderId="20" xfId="0" applyBorder="1"/>
    <xf numFmtId="0" fontId="0" fillId="0" borderId="19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CVP!$A$26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CVP!$B$26:$J$26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9-974D-9B1F-5B07B17C11CF}"/>
            </c:ext>
          </c:extLst>
        </c:ser>
        <c:ser>
          <c:idx val="1"/>
          <c:order val="1"/>
          <c:tx>
            <c:strRef>
              <c:f>CVP!$A$27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CVP!$B$27:$J$27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  <c:pt idx="5">
                  <c:v>3000</c:v>
                </c:pt>
                <c:pt idx="6">
                  <c:v>3600</c:v>
                </c:pt>
                <c:pt idx="7">
                  <c:v>4200</c:v>
                </c:pt>
                <c:pt idx="8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974D-9B1F-5B07B17C11CF}"/>
            </c:ext>
          </c:extLst>
        </c:ser>
        <c:ser>
          <c:idx val="2"/>
          <c:order val="2"/>
          <c:tx>
            <c:strRef>
              <c:f>CVP!$A$28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CVP!$B$28:$J$28</c:f>
              <c:numCache>
                <c:formatCode>General</c:formatCode>
                <c:ptCount val="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9-974D-9B1F-5B07B17C11CF}"/>
            </c:ext>
          </c:extLst>
        </c:ser>
        <c:ser>
          <c:idx val="3"/>
          <c:order val="3"/>
          <c:tx>
            <c:strRef>
              <c:f>CVP!$A$29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CVP!$B$29:$J$29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9-974D-9B1F-5B07B17C11CF}"/>
            </c:ext>
          </c:extLst>
        </c:ser>
        <c:ser>
          <c:idx val="4"/>
          <c:order val="4"/>
          <c:tx>
            <c:strRef>
              <c:f>CVP!$A$30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CVP!$B$30:$J$30</c:f>
              <c:numCache>
                <c:formatCode>General</c:formatCode>
                <c:ptCount val="9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9-974D-9B1F-5B07B17C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86320"/>
        <c:axId val="1805202352"/>
      </c:lineChart>
      <c:catAx>
        <c:axId val="18429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02352"/>
        <c:crosses val="autoZero"/>
        <c:auto val="1"/>
        <c:lblAlgn val="ctr"/>
        <c:lblOffset val="100"/>
        <c:noMultiLvlLbl val="0"/>
      </c:catAx>
      <c:valAx>
        <c:axId val="1805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CVP!$A$51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CVP!$B$51:$F$51</c:f>
              <c:numCache>
                <c:formatCode>General</c:formatCode>
                <c:ptCount val="5"/>
                <c:pt idx="0">
                  <c:v>0</c:v>
                </c:pt>
                <c:pt idx="1">
                  <c:v>700000</c:v>
                </c:pt>
                <c:pt idx="2">
                  <c:v>1400000</c:v>
                </c:pt>
                <c:pt idx="3">
                  <c:v>2100000</c:v>
                </c:pt>
                <c:pt idx="4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5-B249-9407-4AA7CCF3B040}"/>
            </c:ext>
          </c:extLst>
        </c:ser>
        <c:ser>
          <c:idx val="1"/>
          <c:order val="1"/>
          <c:tx>
            <c:strRef>
              <c:f>CVP!$A$52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CVP!$B$52:$F$52</c:f>
              <c:numCache>
                <c:formatCode>General</c:formatCode>
                <c:ptCount val="5"/>
                <c:pt idx="0">
                  <c:v>160000</c:v>
                </c:pt>
                <c:pt idx="1">
                  <c:v>760000</c:v>
                </c:pt>
                <c:pt idx="2">
                  <c:v>1360000</c:v>
                </c:pt>
                <c:pt idx="3">
                  <c:v>1960000</c:v>
                </c:pt>
                <c:pt idx="4">
                  <c:v>2560000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5-B249-9407-4AA7CCF3B040}"/>
            </c:ext>
          </c:extLst>
        </c:ser>
        <c:ser>
          <c:idx val="2"/>
          <c:order val="2"/>
          <c:tx>
            <c:strRef>
              <c:f>CVP!$A$53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CVP!$B$53:$F$53</c:f>
              <c:numCache>
                <c:formatCode>General</c:formatCode>
                <c:ptCount val="5"/>
                <c:pt idx="0">
                  <c:v>-160000</c:v>
                </c:pt>
                <c:pt idx="1">
                  <c:v>-60000</c:v>
                </c:pt>
                <c:pt idx="2">
                  <c:v>40000</c:v>
                </c:pt>
                <c:pt idx="3">
                  <c:v>140000</c:v>
                </c:pt>
                <c:pt idx="4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5-B249-9407-4AA7CCF3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32944"/>
        <c:axId val="1808472768"/>
      </c:lineChart>
      <c:catAx>
        <c:axId val="18263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72768"/>
        <c:crosses val="autoZero"/>
        <c:auto val="1"/>
        <c:lblAlgn val="ctr"/>
        <c:lblOffset val="100"/>
        <c:noMultiLvlLbl val="0"/>
      </c:catAx>
      <c:valAx>
        <c:axId val="1808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186765</xdr:colOff>
      <xdr:row>0</xdr:row>
      <xdr:rowOff>171076</xdr:rowOff>
    </xdr:from>
    <xdr:to>
      <xdr:col>13</xdr:col>
      <xdr:colOff>612588</xdr:colOff>
      <xdr:row>22</xdr:row>
      <xdr:rowOff>261469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3EE1A-6A23-AD46-A6DE-080BB0D3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776941</xdr:colOff>
      <xdr:row>32</xdr:row>
      <xdr:rowOff>14195</xdr:rowOff>
    </xdr:from>
    <xdr:to>
      <xdr:col>15</xdr:col>
      <xdr:colOff>127001</xdr:colOff>
      <xdr:row>55</xdr:row>
      <xdr:rowOff>37354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4B9AA-C009-2445-B565-188932C2C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hurmorris/ACCT3210/S2/CVP_classN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2"/>
      <sheetName val="L1"/>
      <sheetName val="L3"/>
    </sheetNames>
    <sheetDataSet>
      <sheetData sheetId="0"/>
      <sheetData sheetId="1">
        <row r="23">
          <cell r="B23">
            <v>0</v>
          </cell>
        </row>
      </sheetData>
      <sheetData sheetId="2">
        <row r="25">
          <cell r="B25">
            <v>0</v>
          </cell>
          <cell r="C25">
            <v>5</v>
          </cell>
          <cell r="D25">
            <v>10</v>
          </cell>
          <cell r="E25">
            <v>15</v>
          </cell>
          <cell r="F25">
            <v>20</v>
          </cell>
          <cell r="G25">
            <v>25</v>
          </cell>
          <cell r="H25">
            <v>30</v>
          </cell>
          <cell r="I25">
            <v>35</v>
          </cell>
          <cell r="J25">
            <v>40</v>
          </cell>
        </row>
        <row r="26">
          <cell r="A26" t="str">
            <v>R</v>
          </cell>
          <cell r="B26">
            <v>0</v>
          </cell>
          <cell r="C26">
            <v>1000</v>
          </cell>
          <cell r="D26">
            <v>2000</v>
          </cell>
          <cell r="E26">
            <v>3000</v>
          </cell>
          <cell r="F26">
            <v>4000</v>
          </cell>
          <cell r="G26">
            <v>5000</v>
          </cell>
          <cell r="H26">
            <v>6000</v>
          </cell>
          <cell r="I26">
            <v>7000</v>
          </cell>
          <cell r="J26">
            <v>8000</v>
          </cell>
        </row>
        <row r="27">
          <cell r="A27" t="str">
            <v>VC</v>
          </cell>
          <cell r="B27">
            <v>0</v>
          </cell>
          <cell r="C27">
            <v>600</v>
          </cell>
          <cell r="D27">
            <v>1200</v>
          </cell>
          <cell r="E27">
            <v>1800</v>
          </cell>
          <cell r="F27">
            <v>2400</v>
          </cell>
          <cell r="G27">
            <v>3000</v>
          </cell>
          <cell r="H27">
            <v>3600</v>
          </cell>
          <cell r="I27">
            <v>4200</v>
          </cell>
          <cell r="J27">
            <v>4800</v>
          </cell>
        </row>
        <row r="28">
          <cell r="A28" t="str">
            <v>CM</v>
          </cell>
          <cell r="B28">
            <v>0</v>
          </cell>
          <cell r="C28">
            <v>400</v>
          </cell>
          <cell r="D28">
            <v>800</v>
          </cell>
          <cell r="E28">
            <v>1200</v>
          </cell>
          <cell r="F28">
            <v>1600</v>
          </cell>
          <cell r="G28">
            <v>2000</v>
          </cell>
          <cell r="H28">
            <v>2400</v>
          </cell>
          <cell r="I28">
            <v>2800</v>
          </cell>
          <cell r="J28">
            <v>3200</v>
          </cell>
        </row>
        <row r="29">
          <cell r="A29" t="str">
            <v>FC</v>
          </cell>
          <cell r="B29">
            <v>2000</v>
          </cell>
          <cell r="C29">
            <v>2000</v>
          </cell>
          <cell r="D29">
            <v>2000</v>
          </cell>
          <cell r="E29">
            <v>2000</v>
          </cell>
          <cell r="F29">
            <v>2000</v>
          </cell>
          <cell r="G29">
            <v>2000</v>
          </cell>
          <cell r="H29">
            <v>2000</v>
          </cell>
          <cell r="I29">
            <v>2000</v>
          </cell>
          <cell r="J29">
            <v>2000</v>
          </cell>
        </row>
        <row r="30">
          <cell r="A30" t="str">
            <v>OI</v>
          </cell>
          <cell r="B30">
            <v>-2000</v>
          </cell>
          <cell r="C30">
            <v>-1600</v>
          </cell>
          <cell r="D30">
            <v>-1200</v>
          </cell>
          <cell r="E30">
            <v>-800</v>
          </cell>
          <cell r="F30">
            <v>-400</v>
          </cell>
          <cell r="G30">
            <v>0</v>
          </cell>
          <cell r="H30">
            <v>400</v>
          </cell>
          <cell r="I30">
            <v>800</v>
          </cell>
          <cell r="J30">
            <v>1200</v>
          </cell>
        </row>
        <row r="51">
          <cell r="A51" t="str">
            <v>Rev</v>
          </cell>
          <cell r="B51">
            <v>0</v>
          </cell>
          <cell r="C51">
            <v>700000</v>
          </cell>
          <cell r="D51">
            <v>1400000</v>
          </cell>
          <cell r="E51">
            <v>2100000</v>
          </cell>
          <cell r="F51">
            <v>2800000</v>
          </cell>
        </row>
        <row r="52">
          <cell r="A52" t="str">
            <v>TC</v>
          </cell>
          <cell r="B52">
            <v>160000</v>
          </cell>
          <cell r="C52">
            <v>760000</v>
          </cell>
          <cell r="D52">
            <v>1360000</v>
          </cell>
          <cell r="E52">
            <v>1960000</v>
          </cell>
          <cell r="F52">
            <v>2560000</v>
          </cell>
        </row>
        <row r="53">
          <cell r="A53" t="str">
            <v>OI</v>
          </cell>
          <cell r="B53">
            <v>-160000</v>
          </cell>
          <cell r="C53">
            <v>-60000</v>
          </cell>
          <cell r="D53">
            <v>40000</v>
          </cell>
          <cell r="E53">
            <v>140000</v>
          </cell>
          <cell r="F53">
            <v>240000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B807-C120-5440-B93C-754B5AB74238}">
  <dimension ref="A1:J97"/>
  <sheetViews>
    <sheetView topLeftCell="A60" zoomScale="170" zoomScaleNormal="170" workbookViewId="0">
      <selection activeCell="A98" sqref="A98"/>
    </sheetView>
  </sheetViews>
  <sheetFormatPr baseColWidth="10" defaultRowHeight="16" x14ac:dyDescent="0.2"/>
  <cols>
    <col min="1" max="1" width="20.6640625" customWidth="1"/>
  </cols>
  <sheetData>
    <row r="1" spans="1:5" ht="26" x14ac:dyDescent="0.3">
      <c r="A1" s="1" t="s">
        <v>0</v>
      </c>
    </row>
    <row r="2" spans="1:5" ht="70" customHeight="1" x14ac:dyDescent="0.2">
      <c r="A2" s="2" t="s">
        <v>1</v>
      </c>
      <c r="B2" s="2"/>
      <c r="C2" s="2"/>
      <c r="D2" s="2"/>
      <c r="E2" s="2"/>
    </row>
    <row r="3" spans="1:5" x14ac:dyDescent="0.2">
      <c r="A3" s="3" t="s">
        <v>2</v>
      </c>
      <c r="B3" s="4"/>
      <c r="C3" s="5"/>
    </row>
    <row r="5" spans="1:5" x14ac:dyDescent="0.2">
      <c r="A5" s="6" t="s">
        <v>3</v>
      </c>
      <c r="B5" s="6"/>
      <c r="C5" s="6"/>
      <c r="D5" s="6" t="s">
        <v>4</v>
      </c>
      <c r="E5" s="7"/>
    </row>
    <row r="6" spans="1:5" x14ac:dyDescent="0.2">
      <c r="A6" t="s">
        <v>5</v>
      </c>
      <c r="B6">
        <v>2000</v>
      </c>
      <c r="D6" t="s">
        <v>6</v>
      </c>
      <c r="E6" s="8">
        <v>200</v>
      </c>
    </row>
    <row r="7" spans="1:5" x14ac:dyDescent="0.2">
      <c r="A7" s="4" t="s">
        <v>7</v>
      </c>
      <c r="B7" s="4">
        <v>120</v>
      </c>
      <c r="C7" s="4" t="s">
        <v>8</v>
      </c>
      <c r="D7" s="4"/>
      <c r="E7" s="5"/>
    </row>
    <row r="9" spans="1:5" ht="26" x14ac:dyDescent="0.3">
      <c r="A9" s="9" t="s">
        <v>9</v>
      </c>
    </row>
    <row r="10" spans="1:5" x14ac:dyDescent="0.2">
      <c r="A10" t="s">
        <v>10</v>
      </c>
    </row>
    <row r="12" spans="1:5" x14ac:dyDescent="0.2">
      <c r="A12" s="4" t="s">
        <v>11</v>
      </c>
      <c r="B12" s="4">
        <v>5</v>
      </c>
      <c r="C12" s="4">
        <v>40</v>
      </c>
    </row>
    <row r="13" spans="1:5" x14ac:dyDescent="0.2">
      <c r="A13" t="s">
        <v>12</v>
      </c>
      <c r="B13">
        <f>B12*$E$6</f>
        <v>1000</v>
      </c>
      <c r="C13">
        <f>C12*$E$6</f>
        <v>8000</v>
      </c>
    </row>
    <row r="14" spans="1:5" x14ac:dyDescent="0.2">
      <c r="A14" s="4" t="s">
        <v>13</v>
      </c>
      <c r="B14" s="4">
        <f>B12*$B$7</f>
        <v>600</v>
      </c>
      <c r="C14" s="4">
        <f>C12*$B$7</f>
        <v>4800</v>
      </c>
    </row>
    <row r="15" spans="1:5" x14ac:dyDescent="0.2">
      <c r="A15" t="s">
        <v>14</v>
      </c>
      <c r="B15">
        <f>B13-B14</f>
        <v>400</v>
      </c>
      <c r="C15">
        <f>C13-C14</f>
        <v>3200</v>
      </c>
    </row>
    <row r="17" spans="1:10" x14ac:dyDescent="0.2">
      <c r="A17" s="6"/>
      <c r="B17" s="6" t="s">
        <v>15</v>
      </c>
      <c r="C17" s="7" t="s">
        <v>16</v>
      </c>
    </row>
    <row r="18" spans="1:10" x14ac:dyDescent="0.2">
      <c r="A18" s="10" t="s">
        <v>15</v>
      </c>
      <c r="B18" s="4">
        <f>B15/B12</f>
        <v>80</v>
      </c>
      <c r="C18" s="5">
        <f>E6-B7</f>
        <v>80</v>
      </c>
    </row>
    <row r="20" spans="1:10" ht="26" x14ac:dyDescent="0.3">
      <c r="A20" s="9" t="s">
        <v>17</v>
      </c>
    </row>
    <row r="21" spans="1:10" x14ac:dyDescent="0.2">
      <c r="A21" t="s">
        <v>18</v>
      </c>
      <c r="B21">
        <f>C15/C13</f>
        <v>0.4</v>
      </c>
    </row>
    <row r="23" spans="1:10" ht="26" x14ac:dyDescent="0.3">
      <c r="A23" s="9" t="s">
        <v>19</v>
      </c>
    </row>
    <row r="25" spans="1:10" x14ac:dyDescent="0.2">
      <c r="A25" s="11" t="s">
        <v>11</v>
      </c>
      <c r="B25" s="11">
        <v>0</v>
      </c>
      <c r="C25" s="11">
        <v>5</v>
      </c>
      <c r="D25" s="11">
        <v>10</v>
      </c>
      <c r="E25" s="11">
        <v>15</v>
      </c>
      <c r="F25" s="11">
        <v>20</v>
      </c>
      <c r="G25" s="12">
        <v>25</v>
      </c>
      <c r="H25" s="11">
        <v>30</v>
      </c>
      <c r="I25" s="11">
        <v>35</v>
      </c>
      <c r="J25" s="11">
        <v>40</v>
      </c>
    </row>
    <row r="26" spans="1:10" x14ac:dyDescent="0.2">
      <c r="A26" t="s">
        <v>20</v>
      </c>
      <c r="B26">
        <f>B25*$E$6</f>
        <v>0</v>
      </c>
      <c r="C26">
        <f>C25*$E$6</f>
        <v>1000</v>
      </c>
      <c r="D26">
        <f>D25*$E$6</f>
        <v>2000</v>
      </c>
      <c r="E26">
        <f t="shared" ref="E26:I26" si="0">E25*$E$6</f>
        <v>3000</v>
      </c>
      <c r="F26">
        <f t="shared" si="0"/>
        <v>4000</v>
      </c>
      <c r="G26" s="13">
        <f t="shared" si="0"/>
        <v>5000</v>
      </c>
      <c r="H26">
        <f t="shared" si="0"/>
        <v>6000</v>
      </c>
      <c r="I26">
        <f t="shared" si="0"/>
        <v>7000</v>
      </c>
      <c r="J26">
        <f>J25*$E$6</f>
        <v>8000</v>
      </c>
    </row>
    <row r="27" spans="1:10" x14ac:dyDescent="0.2">
      <c r="A27" s="4" t="s">
        <v>13</v>
      </c>
      <c r="B27" s="4">
        <f>B25*$B$7</f>
        <v>0</v>
      </c>
      <c r="C27" s="4">
        <f>C25*$B$7</f>
        <v>600</v>
      </c>
      <c r="D27" s="4">
        <f>D25*$B$7</f>
        <v>1200</v>
      </c>
      <c r="E27" s="4">
        <f t="shared" ref="E27:I27" si="1">E25*$B$7</f>
        <v>1800</v>
      </c>
      <c r="F27" s="4">
        <f t="shared" si="1"/>
        <v>2400</v>
      </c>
      <c r="G27" s="10">
        <f t="shared" si="1"/>
        <v>3000</v>
      </c>
      <c r="H27" s="4">
        <f t="shared" si="1"/>
        <v>3600</v>
      </c>
      <c r="I27" s="4">
        <f t="shared" si="1"/>
        <v>4200</v>
      </c>
      <c r="J27" s="4">
        <f>J25*$B$7</f>
        <v>4800</v>
      </c>
    </row>
    <row r="28" spans="1:10" x14ac:dyDescent="0.2">
      <c r="A28" s="13" t="s">
        <v>14</v>
      </c>
      <c r="B28">
        <f>B26-B27</f>
        <v>0</v>
      </c>
      <c r="C28">
        <f>C26-C27</f>
        <v>400</v>
      </c>
      <c r="D28">
        <f>D26-D27</f>
        <v>800</v>
      </c>
      <c r="E28">
        <f t="shared" ref="E28:I28" si="2">E26-E27</f>
        <v>1200</v>
      </c>
      <c r="F28">
        <f t="shared" si="2"/>
        <v>1600</v>
      </c>
      <c r="G28" s="13">
        <f t="shared" si="2"/>
        <v>2000</v>
      </c>
      <c r="H28">
        <f t="shared" si="2"/>
        <v>2400</v>
      </c>
      <c r="I28">
        <f t="shared" si="2"/>
        <v>2800</v>
      </c>
      <c r="J28">
        <f>J26-J27</f>
        <v>3200</v>
      </c>
    </row>
    <row r="29" spans="1:10" x14ac:dyDescent="0.2">
      <c r="A29" s="4" t="s">
        <v>21</v>
      </c>
      <c r="B29" s="4">
        <f>$B$6</f>
        <v>2000</v>
      </c>
      <c r="C29" s="4">
        <f t="shared" ref="C29:I29" si="3">$B$6</f>
        <v>2000</v>
      </c>
      <c r="D29" s="4">
        <f t="shared" si="3"/>
        <v>2000</v>
      </c>
      <c r="E29" s="4">
        <f t="shared" si="3"/>
        <v>2000</v>
      </c>
      <c r="F29" s="4">
        <f t="shared" si="3"/>
        <v>2000</v>
      </c>
      <c r="G29" s="10">
        <f t="shared" si="3"/>
        <v>2000</v>
      </c>
      <c r="H29" s="4">
        <f t="shared" si="3"/>
        <v>2000</v>
      </c>
      <c r="I29" s="4">
        <f t="shared" si="3"/>
        <v>2000</v>
      </c>
      <c r="J29" s="4">
        <f>$B$6</f>
        <v>2000</v>
      </c>
    </row>
    <row r="30" spans="1:10" x14ac:dyDescent="0.2">
      <c r="A30" t="s">
        <v>22</v>
      </c>
      <c r="B30">
        <f>B28-B29</f>
        <v>-2000</v>
      </c>
      <c r="C30">
        <f t="shared" ref="C30:I30" si="4">C28-C29</f>
        <v>-1600</v>
      </c>
      <c r="D30">
        <f t="shared" si="4"/>
        <v>-1200</v>
      </c>
      <c r="E30">
        <f t="shared" si="4"/>
        <v>-800</v>
      </c>
      <c r="F30">
        <f t="shared" si="4"/>
        <v>-400</v>
      </c>
      <c r="G30" s="13">
        <f t="shared" si="4"/>
        <v>0</v>
      </c>
      <c r="H30" s="14">
        <f t="shared" si="4"/>
        <v>400</v>
      </c>
      <c r="I30" s="14">
        <f t="shared" si="4"/>
        <v>800</v>
      </c>
      <c r="J30" s="14">
        <f>J28-J29</f>
        <v>1200</v>
      </c>
    </row>
    <row r="32" spans="1:10" ht="26" x14ac:dyDescent="0.3">
      <c r="A32" s="9" t="s">
        <v>23</v>
      </c>
    </row>
    <row r="34" spans="1:10" x14ac:dyDescent="0.2">
      <c r="A34" s="11" t="s">
        <v>11</v>
      </c>
      <c r="B34" s="11">
        <v>0</v>
      </c>
      <c r="C34" s="11">
        <v>5</v>
      </c>
      <c r="D34" s="11">
        <v>10</v>
      </c>
      <c r="E34" s="11">
        <v>15</v>
      </c>
      <c r="F34" s="11">
        <v>20</v>
      </c>
      <c r="G34" s="12">
        <v>25</v>
      </c>
      <c r="H34" s="11">
        <v>30</v>
      </c>
      <c r="I34" s="11">
        <v>35</v>
      </c>
      <c r="J34" s="11">
        <v>40</v>
      </c>
    </row>
    <row r="35" spans="1:10" x14ac:dyDescent="0.2">
      <c r="A35" t="s">
        <v>20</v>
      </c>
      <c r="B35">
        <f>B34*$E$6</f>
        <v>0</v>
      </c>
      <c r="C35">
        <f>C34*$E$6</f>
        <v>1000</v>
      </c>
      <c r="D35">
        <f>D34*$E$6</f>
        <v>2000</v>
      </c>
      <c r="E35">
        <f t="shared" ref="E35:I35" si="5">E34*$E$6</f>
        <v>3000</v>
      </c>
      <c r="F35">
        <f t="shared" si="5"/>
        <v>4000</v>
      </c>
      <c r="G35" s="13">
        <f t="shared" si="5"/>
        <v>5000</v>
      </c>
      <c r="H35">
        <f t="shared" si="5"/>
        <v>6000</v>
      </c>
      <c r="I35">
        <f t="shared" si="5"/>
        <v>7000</v>
      </c>
      <c r="J35">
        <f>J34*$E$6</f>
        <v>8000</v>
      </c>
    </row>
    <row r="36" spans="1:10" x14ac:dyDescent="0.2">
      <c r="A36" t="s">
        <v>18</v>
      </c>
      <c r="B36">
        <f>$B$21</f>
        <v>0.4</v>
      </c>
      <c r="C36">
        <f t="shared" ref="C36:J36" si="6">$B$21</f>
        <v>0.4</v>
      </c>
      <c r="D36">
        <f t="shared" si="6"/>
        <v>0.4</v>
      </c>
      <c r="E36">
        <f t="shared" si="6"/>
        <v>0.4</v>
      </c>
      <c r="F36">
        <f t="shared" si="6"/>
        <v>0.4</v>
      </c>
      <c r="G36" s="13">
        <f t="shared" si="6"/>
        <v>0.4</v>
      </c>
      <c r="H36">
        <f t="shared" si="6"/>
        <v>0.4</v>
      </c>
      <c r="I36">
        <f t="shared" si="6"/>
        <v>0.4</v>
      </c>
      <c r="J36">
        <f t="shared" si="6"/>
        <v>0.4</v>
      </c>
    </row>
    <row r="37" spans="1:10" x14ac:dyDescent="0.2">
      <c r="A37" t="s">
        <v>24</v>
      </c>
      <c r="B37">
        <f>B36*B35</f>
        <v>0</v>
      </c>
      <c r="C37">
        <f t="shared" ref="C37:J37" si="7">C36*C35</f>
        <v>400</v>
      </c>
      <c r="D37">
        <f t="shared" si="7"/>
        <v>800</v>
      </c>
      <c r="E37">
        <f t="shared" si="7"/>
        <v>1200</v>
      </c>
      <c r="F37">
        <f t="shared" si="7"/>
        <v>1600</v>
      </c>
      <c r="G37" s="13">
        <f t="shared" si="7"/>
        <v>2000</v>
      </c>
      <c r="H37">
        <f t="shared" si="7"/>
        <v>2400</v>
      </c>
      <c r="I37">
        <f t="shared" si="7"/>
        <v>2800</v>
      </c>
      <c r="J37">
        <f t="shared" si="7"/>
        <v>3200</v>
      </c>
    </row>
    <row r="38" spans="1:10" x14ac:dyDescent="0.2">
      <c r="A38" s="4" t="s">
        <v>25</v>
      </c>
      <c r="B38" s="4">
        <f>$B$6</f>
        <v>2000</v>
      </c>
      <c r="C38" s="4">
        <f t="shared" ref="C38:J38" si="8">$B$6</f>
        <v>2000</v>
      </c>
      <c r="D38" s="4">
        <f t="shared" si="8"/>
        <v>2000</v>
      </c>
      <c r="E38" s="4">
        <f t="shared" si="8"/>
        <v>2000</v>
      </c>
      <c r="F38" s="4">
        <f t="shared" si="8"/>
        <v>2000</v>
      </c>
      <c r="G38" s="10">
        <f t="shared" si="8"/>
        <v>2000</v>
      </c>
      <c r="H38" s="4">
        <f t="shared" si="8"/>
        <v>2000</v>
      </c>
      <c r="I38" s="4">
        <f t="shared" si="8"/>
        <v>2000</v>
      </c>
      <c r="J38" s="4">
        <f t="shared" si="8"/>
        <v>2000</v>
      </c>
    </row>
    <row r="39" spans="1:10" x14ac:dyDescent="0.2">
      <c r="A39" t="s">
        <v>26</v>
      </c>
      <c r="B39">
        <f>B37-B38</f>
        <v>-2000</v>
      </c>
      <c r="C39">
        <f t="shared" ref="C39:J39" si="9">C37-C38</f>
        <v>-1600</v>
      </c>
      <c r="D39">
        <f t="shared" si="9"/>
        <v>-1200</v>
      </c>
      <c r="E39">
        <f t="shared" si="9"/>
        <v>-800</v>
      </c>
      <c r="F39">
        <f t="shared" si="9"/>
        <v>-400</v>
      </c>
      <c r="G39" s="13">
        <f t="shared" si="9"/>
        <v>0</v>
      </c>
      <c r="H39">
        <f t="shared" si="9"/>
        <v>400</v>
      </c>
      <c r="I39">
        <f t="shared" si="9"/>
        <v>800</v>
      </c>
      <c r="J39">
        <f t="shared" si="9"/>
        <v>1200</v>
      </c>
    </row>
    <row r="41" spans="1:10" ht="26" x14ac:dyDescent="0.3">
      <c r="A41" s="9" t="s">
        <v>27</v>
      </c>
    </row>
    <row r="42" spans="1:10" ht="26" x14ac:dyDescent="0.3">
      <c r="A42" s="9" t="s">
        <v>28</v>
      </c>
    </row>
    <row r="43" spans="1:10" ht="26" x14ac:dyDescent="0.3">
      <c r="A43" s="15" t="s">
        <v>29</v>
      </c>
    </row>
    <row r="45" spans="1:10" ht="26" x14ac:dyDescent="0.3">
      <c r="A45" s="16" t="s">
        <v>30</v>
      </c>
      <c r="B45" s="7"/>
    </row>
    <row r="46" spans="1:10" ht="21" x14ac:dyDescent="0.25">
      <c r="A46" s="17" t="s">
        <v>31</v>
      </c>
      <c r="B46" s="8">
        <v>700</v>
      </c>
    </row>
    <row r="47" spans="1:10" x14ac:dyDescent="0.2">
      <c r="A47" t="s">
        <v>32</v>
      </c>
      <c r="B47" s="8">
        <v>600</v>
      </c>
    </row>
    <row r="48" spans="1:10" x14ac:dyDescent="0.2">
      <c r="A48" s="4" t="s">
        <v>33</v>
      </c>
      <c r="B48" s="5">
        <v>160000</v>
      </c>
    </row>
    <row r="50" spans="1:7" x14ac:dyDescent="0.2">
      <c r="A50" s="4" t="s">
        <v>34</v>
      </c>
      <c r="B50" s="4">
        <v>0</v>
      </c>
      <c r="C50" s="4">
        <v>1000</v>
      </c>
      <c r="D50" s="4">
        <v>2000</v>
      </c>
      <c r="E50" s="4">
        <v>3000</v>
      </c>
      <c r="F50" s="4">
        <v>4000</v>
      </c>
      <c r="G50">
        <v>1600</v>
      </c>
    </row>
    <row r="51" spans="1:7" x14ac:dyDescent="0.2">
      <c r="A51" t="s">
        <v>35</v>
      </c>
      <c r="B51">
        <f t="shared" ref="B51:G51" si="10">B50*$B$46</f>
        <v>0</v>
      </c>
      <c r="C51">
        <f t="shared" si="10"/>
        <v>700000</v>
      </c>
      <c r="D51">
        <f t="shared" si="10"/>
        <v>1400000</v>
      </c>
      <c r="E51">
        <f t="shared" si="10"/>
        <v>2100000</v>
      </c>
      <c r="F51">
        <f t="shared" si="10"/>
        <v>2800000</v>
      </c>
      <c r="G51">
        <f t="shared" si="10"/>
        <v>1120000</v>
      </c>
    </row>
    <row r="52" spans="1:7" x14ac:dyDescent="0.2">
      <c r="A52" s="4" t="s">
        <v>36</v>
      </c>
      <c r="B52" s="4">
        <f>B50*$B$47+$B$48</f>
        <v>160000</v>
      </c>
      <c r="C52" s="4">
        <f>(C50*$B$47)+$B$48</f>
        <v>760000</v>
      </c>
      <c r="D52" s="4">
        <f>(D50*$B$47)+$B$48</f>
        <v>1360000</v>
      </c>
      <c r="E52" s="4">
        <f>(E50*$B$47)+$B$48</f>
        <v>1960000</v>
      </c>
      <c r="F52" s="4">
        <f>(F50*$B$47)+$B$48</f>
        <v>2560000</v>
      </c>
      <c r="G52" s="4">
        <f>(G50*$B$47)+$B$48</f>
        <v>1120000</v>
      </c>
    </row>
    <row r="53" spans="1:7" x14ac:dyDescent="0.2">
      <c r="A53" t="s">
        <v>22</v>
      </c>
      <c r="B53">
        <f t="shared" ref="B53:G53" si="11">B51-B52</f>
        <v>-160000</v>
      </c>
      <c r="C53">
        <f t="shared" si="11"/>
        <v>-60000</v>
      </c>
      <c r="D53">
        <f t="shared" si="11"/>
        <v>40000</v>
      </c>
      <c r="E53">
        <f t="shared" si="11"/>
        <v>140000</v>
      </c>
      <c r="F53">
        <f t="shared" si="11"/>
        <v>240000</v>
      </c>
      <c r="G53">
        <f t="shared" si="11"/>
        <v>0</v>
      </c>
    </row>
    <row r="55" spans="1:7" x14ac:dyDescent="0.2">
      <c r="A55" t="s">
        <v>37</v>
      </c>
    </row>
    <row r="56" spans="1:7" x14ac:dyDescent="0.2">
      <c r="A56" t="s">
        <v>38</v>
      </c>
    </row>
    <row r="58" spans="1:7" x14ac:dyDescent="0.2">
      <c r="A58" s="14" t="s">
        <v>39</v>
      </c>
    </row>
    <row r="59" spans="1:7" x14ac:dyDescent="0.2">
      <c r="A59" t="s">
        <v>40</v>
      </c>
    </row>
    <row r="60" spans="1:7" x14ac:dyDescent="0.2">
      <c r="A60" t="s">
        <v>41</v>
      </c>
    </row>
    <row r="61" spans="1:7" x14ac:dyDescent="0.2">
      <c r="A61" t="s">
        <v>42</v>
      </c>
    </row>
    <row r="62" spans="1:7" x14ac:dyDescent="0.2">
      <c r="B62" t="s">
        <v>43</v>
      </c>
    </row>
    <row r="63" spans="1:7" x14ac:dyDescent="0.2">
      <c r="B63" t="s">
        <v>44</v>
      </c>
    </row>
    <row r="64" spans="1:7" x14ac:dyDescent="0.2">
      <c r="B64" t="s">
        <v>45</v>
      </c>
    </row>
    <row r="65" spans="1:7" x14ac:dyDescent="0.2">
      <c r="A65" t="s">
        <v>46</v>
      </c>
    </row>
    <row r="67" spans="1:7" ht="26" x14ac:dyDescent="0.3">
      <c r="A67" s="18" t="s">
        <v>47</v>
      </c>
      <c r="B67" s="18" t="s">
        <v>48</v>
      </c>
    </row>
    <row r="70" spans="1:7" x14ac:dyDescent="0.2">
      <c r="A70" t="s">
        <v>49</v>
      </c>
    </row>
    <row r="71" spans="1:7" x14ac:dyDescent="0.2">
      <c r="A71" t="s">
        <v>21</v>
      </c>
      <c r="B71">
        <v>2000</v>
      </c>
    </row>
    <row r="72" spans="1:7" x14ac:dyDescent="0.2">
      <c r="A72" t="s">
        <v>15</v>
      </c>
      <c r="B72">
        <v>80</v>
      </c>
    </row>
    <row r="73" spans="1:7" x14ac:dyDescent="0.2">
      <c r="A73" s="13" t="s">
        <v>49</v>
      </c>
      <c r="B73" s="13">
        <f>(B71)/B72</f>
        <v>25</v>
      </c>
    </row>
    <row r="75" spans="1:7" ht="26" x14ac:dyDescent="0.3">
      <c r="A75" s="18" t="s">
        <v>50</v>
      </c>
      <c r="D75" s="18" t="s">
        <v>51</v>
      </c>
      <c r="G75" s="18" t="s">
        <v>52</v>
      </c>
    </row>
    <row r="77" spans="1:7" x14ac:dyDescent="0.2">
      <c r="A77" t="s">
        <v>53</v>
      </c>
    </row>
    <row r="78" spans="1:7" x14ac:dyDescent="0.2">
      <c r="A78" t="s">
        <v>21</v>
      </c>
      <c r="B78">
        <v>2000</v>
      </c>
    </row>
    <row r="79" spans="1:7" x14ac:dyDescent="0.2">
      <c r="A79" t="s">
        <v>18</v>
      </c>
      <c r="B79">
        <v>0.4</v>
      </c>
    </row>
    <row r="80" spans="1:7" x14ac:dyDescent="0.2">
      <c r="A80" s="13" t="s">
        <v>53</v>
      </c>
      <c r="B80" s="13">
        <f>(B78)/B79</f>
        <v>5000</v>
      </c>
    </row>
    <row r="82" spans="1:2" ht="26" x14ac:dyDescent="0.3">
      <c r="A82" s="9" t="s">
        <v>54</v>
      </c>
    </row>
    <row r="83" spans="1:2" ht="26" x14ac:dyDescent="0.3">
      <c r="A83" s="9" t="s">
        <v>55</v>
      </c>
    </row>
    <row r="84" spans="1:2" x14ac:dyDescent="0.2">
      <c r="A84" t="s">
        <v>56</v>
      </c>
    </row>
    <row r="85" spans="1:2" x14ac:dyDescent="0.2">
      <c r="A85" t="s">
        <v>57</v>
      </c>
    </row>
    <row r="87" spans="1:2" x14ac:dyDescent="0.2">
      <c r="A87" t="s">
        <v>58</v>
      </c>
    </row>
    <row r="88" spans="1:2" x14ac:dyDescent="0.2">
      <c r="A88" t="s">
        <v>59</v>
      </c>
      <c r="B88">
        <v>1200</v>
      </c>
    </row>
    <row r="89" spans="1:2" x14ac:dyDescent="0.2">
      <c r="A89" t="s">
        <v>21</v>
      </c>
      <c r="B89">
        <v>2000</v>
      </c>
    </row>
    <row r="90" spans="1:2" x14ac:dyDescent="0.2">
      <c r="A90" t="s">
        <v>15</v>
      </c>
      <c r="B90">
        <v>80</v>
      </c>
    </row>
    <row r="91" spans="1:2" x14ac:dyDescent="0.2">
      <c r="A91" s="13" t="s">
        <v>58</v>
      </c>
      <c r="B91" s="13">
        <f>(B89+B88)/B90</f>
        <v>40</v>
      </c>
    </row>
    <row r="93" spans="1:2" x14ac:dyDescent="0.2">
      <c r="A93" t="s">
        <v>60</v>
      </c>
    </row>
    <row r="94" spans="1:2" x14ac:dyDescent="0.2">
      <c r="A94" t="s">
        <v>59</v>
      </c>
      <c r="B94">
        <v>1200</v>
      </c>
    </row>
    <row r="95" spans="1:2" x14ac:dyDescent="0.2">
      <c r="A95" t="s">
        <v>21</v>
      </c>
      <c r="B95">
        <v>2000</v>
      </c>
    </row>
    <row r="96" spans="1:2" x14ac:dyDescent="0.2">
      <c r="A96" t="s">
        <v>18</v>
      </c>
      <c r="B96">
        <v>0.4</v>
      </c>
    </row>
    <row r="97" spans="1:2" x14ac:dyDescent="0.2">
      <c r="A97" s="13" t="s">
        <v>61</v>
      </c>
      <c r="B97" s="13">
        <f>(B95+B94)/B96</f>
        <v>8000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BEC5-7E48-9B4F-AE1F-5C5F83C75650}">
  <dimension ref="A1:O124"/>
  <sheetViews>
    <sheetView zoomScale="180" zoomScaleNormal="180" workbookViewId="0">
      <selection activeCell="E121" sqref="E121"/>
    </sheetView>
  </sheetViews>
  <sheetFormatPr baseColWidth="10" defaultRowHeight="16" x14ac:dyDescent="0.2"/>
  <cols>
    <col min="1" max="1" width="19.6640625" customWidth="1"/>
    <col min="2" max="2" width="12.6640625" customWidth="1"/>
    <col min="3" max="3" width="12.83203125" customWidth="1"/>
    <col min="5" max="5" width="16.1640625" customWidth="1"/>
  </cols>
  <sheetData>
    <row r="1" spans="1:5" ht="26" x14ac:dyDescent="0.3">
      <c r="A1" s="9" t="s">
        <v>62</v>
      </c>
    </row>
    <row r="2" spans="1:5" x14ac:dyDescent="0.2">
      <c r="A2" s="25"/>
      <c r="B2" s="25" t="s">
        <v>67</v>
      </c>
      <c r="C2" s="25">
        <v>40</v>
      </c>
      <c r="D2" s="25" t="s">
        <v>34</v>
      </c>
      <c r="E2" s="8"/>
    </row>
    <row r="3" spans="1:5" x14ac:dyDescent="0.2">
      <c r="A3" s="19" t="s">
        <v>3</v>
      </c>
      <c r="C3" s="20"/>
      <c r="D3" s="20" t="s">
        <v>4</v>
      </c>
      <c r="E3" s="21"/>
    </row>
    <row r="4" spans="1:5" x14ac:dyDescent="0.2">
      <c r="A4" s="19" t="s">
        <v>63</v>
      </c>
      <c r="B4" s="20">
        <v>2000</v>
      </c>
      <c r="C4" s="20"/>
      <c r="D4" s="20" t="s">
        <v>64</v>
      </c>
      <c r="E4" s="21"/>
    </row>
    <row r="5" spans="1:5" x14ac:dyDescent="0.2">
      <c r="A5" s="22" t="s">
        <v>65</v>
      </c>
      <c r="B5" s="23">
        <v>120</v>
      </c>
      <c r="C5" s="23" t="s">
        <v>32</v>
      </c>
      <c r="D5" s="23" t="s">
        <v>66</v>
      </c>
      <c r="E5" s="24">
        <v>200</v>
      </c>
    </row>
    <row r="7" spans="1:5" ht="26" x14ac:dyDescent="0.3">
      <c r="A7" s="9" t="s">
        <v>68</v>
      </c>
    </row>
    <row r="9" spans="1:5" x14ac:dyDescent="0.2">
      <c r="A9" t="s">
        <v>69</v>
      </c>
      <c r="B9">
        <v>500</v>
      </c>
      <c r="C9" t="s">
        <v>72</v>
      </c>
      <c r="D9">
        <v>1.1000000000000001</v>
      </c>
    </row>
    <row r="10" spans="1:5" x14ac:dyDescent="0.2">
      <c r="A10" t="s">
        <v>70</v>
      </c>
      <c r="B10">
        <f>C2</f>
        <v>40</v>
      </c>
    </row>
    <row r="11" spans="1:5" x14ac:dyDescent="0.2">
      <c r="A11" t="s">
        <v>71</v>
      </c>
      <c r="B11">
        <f>B10*D9</f>
        <v>44</v>
      </c>
    </row>
    <row r="13" spans="1:5" x14ac:dyDescent="0.2">
      <c r="A13" s="14" t="s">
        <v>73</v>
      </c>
      <c r="B13" s="4" t="s">
        <v>74</v>
      </c>
      <c r="C13" s="4" t="s">
        <v>75</v>
      </c>
      <c r="D13" s="4" t="s">
        <v>76</v>
      </c>
    </row>
    <row r="14" spans="1:5" x14ac:dyDescent="0.2">
      <c r="A14" t="s">
        <v>77</v>
      </c>
      <c r="B14">
        <f>$E$5*$B$10</f>
        <v>8000</v>
      </c>
      <c r="C14">
        <f>$E$5*$B$11</f>
        <v>8800</v>
      </c>
      <c r="D14">
        <f>C14-B14</f>
        <v>800</v>
      </c>
    </row>
    <row r="15" spans="1:5" x14ac:dyDescent="0.2">
      <c r="A15" s="4" t="s">
        <v>13</v>
      </c>
      <c r="B15" s="4">
        <f>$B$10*$B$5</f>
        <v>4800</v>
      </c>
      <c r="C15" s="4">
        <f>$B$11*$B$5</f>
        <v>5280</v>
      </c>
      <c r="D15" s="4">
        <f>C15-B15</f>
        <v>480</v>
      </c>
    </row>
    <row r="16" spans="1:5" x14ac:dyDescent="0.2">
      <c r="A16" t="s">
        <v>14</v>
      </c>
      <c r="B16">
        <f>B14-B15</f>
        <v>3200</v>
      </c>
      <c r="C16">
        <f>C14-C15</f>
        <v>3520</v>
      </c>
      <c r="D16">
        <f>C16-B16</f>
        <v>320</v>
      </c>
    </row>
    <row r="17" spans="1:4" x14ac:dyDescent="0.2">
      <c r="A17" t="s">
        <v>21</v>
      </c>
      <c r="B17">
        <f>$B$4</f>
        <v>2000</v>
      </c>
      <c r="C17">
        <f>$B$4+$B$9</f>
        <v>2500</v>
      </c>
      <c r="D17" s="4">
        <f>C17-B17</f>
        <v>500</v>
      </c>
    </row>
    <row r="18" spans="1:4" x14ac:dyDescent="0.2">
      <c r="A18" s="6" t="s">
        <v>22</v>
      </c>
      <c r="B18" s="6">
        <f>B16-B17</f>
        <v>1200</v>
      </c>
      <c r="C18" s="6">
        <f>C16-C17</f>
        <v>1020</v>
      </c>
      <c r="D18" s="26">
        <f>C18-B18</f>
        <v>-180</v>
      </c>
    </row>
    <row r="20" spans="1:4" x14ac:dyDescent="0.2">
      <c r="A20" s="14" t="s">
        <v>78</v>
      </c>
    </row>
    <row r="22" spans="1:4" ht="26" x14ac:dyDescent="0.3">
      <c r="A22" s="9" t="s">
        <v>79</v>
      </c>
    </row>
    <row r="24" spans="1:4" x14ac:dyDescent="0.2">
      <c r="A24" t="s">
        <v>80</v>
      </c>
      <c r="B24">
        <v>175</v>
      </c>
    </row>
    <row r="25" spans="1:4" x14ac:dyDescent="0.2">
      <c r="A25" t="s">
        <v>81</v>
      </c>
      <c r="B25">
        <v>50</v>
      </c>
      <c r="C25" t="s">
        <v>83</v>
      </c>
    </row>
    <row r="26" spans="1:4" x14ac:dyDescent="0.2">
      <c r="A26" t="s">
        <v>82</v>
      </c>
      <c r="B26">
        <v>115</v>
      </c>
    </row>
    <row r="28" spans="1:4" x14ac:dyDescent="0.2">
      <c r="A28" s="14" t="s">
        <v>73</v>
      </c>
      <c r="B28" s="4" t="s">
        <v>84</v>
      </c>
      <c r="C28" s="4" t="s">
        <v>85</v>
      </c>
      <c r="D28" s="4" t="s">
        <v>76</v>
      </c>
    </row>
    <row r="29" spans="1:4" x14ac:dyDescent="0.2">
      <c r="A29" t="s">
        <v>77</v>
      </c>
      <c r="B29">
        <f>$E$5*$B$10</f>
        <v>8000</v>
      </c>
      <c r="C29">
        <f>$B$24*$B$25</f>
        <v>8750</v>
      </c>
      <c r="D29">
        <f>C29-B29</f>
        <v>750</v>
      </c>
    </row>
    <row r="30" spans="1:4" x14ac:dyDescent="0.2">
      <c r="A30" s="4" t="s">
        <v>13</v>
      </c>
      <c r="B30" s="4">
        <f>$B$10*$B$5</f>
        <v>4800</v>
      </c>
      <c r="C30" s="4">
        <f>$B$25*$B$26</f>
        <v>5750</v>
      </c>
      <c r="D30">
        <f t="shared" ref="D30:D32" si="0">C30-B30</f>
        <v>950</v>
      </c>
    </row>
    <row r="31" spans="1:4" x14ac:dyDescent="0.2">
      <c r="A31" s="13" t="s">
        <v>14</v>
      </c>
      <c r="B31" s="13">
        <f>B29-B30</f>
        <v>3200</v>
      </c>
      <c r="C31" s="13">
        <f>C29-C30</f>
        <v>3000</v>
      </c>
      <c r="D31" s="26">
        <f t="shared" si="0"/>
        <v>-200</v>
      </c>
    </row>
    <row r="32" spans="1:4" x14ac:dyDescent="0.2">
      <c r="A32" s="4" t="s">
        <v>21</v>
      </c>
      <c r="B32" s="4">
        <f>$B$4</f>
        <v>2000</v>
      </c>
      <c r="C32" s="4">
        <f>$B$4</f>
        <v>2000</v>
      </c>
      <c r="D32" s="27">
        <f t="shared" si="0"/>
        <v>0</v>
      </c>
    </row>
    <row r="33" spans="1:4" x14ac:dyDescent="0.2">
      <c r="A33" s="28" t="s">
        <v>22</v>
      </c>
      <c r="B33">
        <f>B31-B32</f>
        <v>1200</v>
      </c>
      <c r="C33">
        <f t="shared" ref="C33:D33" si="1">C31-C32</f>
        <v>1000</v>
      </c>
      <c r="D33" s="29">
        <f>C33-B33</f>
        <v>-200</v>
      </c>
    </row>
    <row r="35" spans="1:4" ht="26" x14ac:dyDescent="0.3">
      <c r="A35" s="9" t="s">
        <v>86</v>
      </c>
    </row>
    <row r="36" spans="1:4" x14ac:dyDescent="0.2">
      <c r="A36" t="s">
        <v>87</v>
      </c>
      <c r="B36">
        <f>D9*B25</f>
        <v>55.000000000000007</v>
      </c>
    </row>
    <row r="37" spans="1:4" x14ac:dyDescent="0.2">
      <c r="A37" s="14" t="s">
        <v>73</v>
      </c>
      <c r="B37" s="4" t="s">
        <v>85</v>
      </c>
      <c r="C37" s="4" t="s">
        <v>88</v>
      </c>
      <c r="D37" s="4" t="s">
        <v>76</v>
      </c>
    </row>
    <row r="38" spans="1:4" x14ac:dyDescent="0.2">
      <c r="A38" t="s">
        <v>77</v>
      </c>
      <c r="B38">
        <f>$B$24*$B$25</f>
        <v>8750</v>
      </c>
      <c r="C38">
        <f>B36*B24</f>
        <v>9625.0000000000018</v>
      </c>
      <c r="D38">
        <f>C38-B38</f>
        <v>875.00000000000182</v>
      </c>
    </row>
    <row r="39" spans="1:4" x14ac:dyDescent="0.2">
      <c r="A39" s="4" t="s">
        <v>13</v>
      </c>
      <c r="B39" s="4">
        <f>$B$25*$B$26</f>
        <v>5750</v>
      </c>
      <c r="C39" s="4">
        <f>B36*B26</f>
        <v>6325.0000000000009</v>
      </c>
      <c r="D39" s="4">
        <f t="shared" ref="D39:D42" si="2">C39-B39</f>
        <v>575.00000000000091</v>
      </c>
    </row>
    <row r="40" spans="1:4" x14ac:dyDescent="0.2">
      <c r="A40" s="13" t="s">
        <v>14</v>
      </c>
      <c r="B40" s="13">
        <f>B38-B39</f>
        <v>3000</v>
      </c>
      <c r="C40">
        <f>C38-C39</f>
        <v>3300.0000000000009</v>
      </c>
      <c r="D40">
        <f t="shared" si="2"/>
        <v>300.00000000000091</v>
      </c>
    </row>
    <row r="41" spans="1:4" x14ac:dyDescent="0.2">
      <c r="A41" s="4" t="s">
        <v>21</v>
      </c>
      <c r="B41" s="4">
        <f>$B$4</f>
        <v>2000</v>
      </c>
      <c r="C41" s="4">
        <f>B4+B9</f>
        <v>2500</v>
      </c>
      <c r="D41" s="4">
        <f t="shared" si="2"/>
        <v>500</v>
      </c>
    </row>
    <row r="42" spans="1:4" x14ac:dyDescent="0.2">
      <c r="A42" t="s">
        <v>22</v>
      </c>
      <c r="B42">
        <f>B40-B41</f>
        <v>1000</v>
      </c>
      <c r="C42">
        <f>C40-C41</f>
        <v>800.00000000000091</v>
      </c>
      <c r="D42">
        <f t="shared" si="2"/>
        <v>-199.99999999999909</v>
      </c>
    </row>
    <row r="44" spans="1:4" ht="26" x14ac:dyDescent="0.3">
      <c r="A44" s="9" t="s">
        <v>89</v>
      </c>
    </row>
    <row r="45" spans="1:4" x14ac:dyDescent="0.2">
      <c r="A45" t="s">
        <v>90</v>
      </c>
    </row>
    <row r="46" spans="1:4" x14ac:dyDescent="0.2">
      <c r="A46" t="s">
        <v>91</v>
      </c>
    </row>
    <row r="48" spans="1:4" x14ac:dyDescent="0.2">
      <c r="A48" t="s">
        <v>59</v>
      </c>
      <c r="B48">
        <v>1200</v>
      </c>
    </row>
    <row r="49" spans="1:11" x14ac:dyDescent="0.2">
      <c r="A49" s="4" t="s">
        <v>21</v>
      </c>
      <c r="B49" s="4">
        <v>2000</v>
      </c>
    </row>
    <row r="50" spans="1:11" x14ac:dyDescent="0.2">
      <c r="A50" s="28" t="s">
        <v>92</v>
      </c>
      <c r="B50">
        <f>SUM(B48:B49)</f>
        <v>3200</v>
      </c>
      <c r="C50" t="s">
        <v>93</v>
      </c>
    </row>
    <row r="51" spans="1:11" x14ac:dyDescent="0.2">
      <c r="A51" s="30" t="s">
        <v>34</v>
      </c>
      <c r="B51" s="4">
        <v>50</v>
      </c>
    </row>
    <row r="52" spans="1:11" x14ac:dyDescent="0.2">
      <c r="A52" s="28" t="s">
        <v>94</v>
      </c>
      <c r="B52">
        <f>B50/50</f>
        <v>64</v>
      </c>
    </row>
    <row r="53" spans="1:11" x14ac:dyDescent="0.2">
      <c r="A53" s="30" t="s">
        <v>32</v>
      </c>
      <c r="B53" s="4">
        <v>115</v>
      </c>
    </row>
    <row r="54" spans="1:11" x14ac:dyDescent="0.2">
      <c r="A54" s="28" t="s">
        <v>95</v>
      </c>
      <c r="B54">
        <f>SUM(B52:B53)</f>
        <v>179</v>
      </c>
    </row>
    <row r="56" spans="1:11" ht="26" x14ac:dyDescent="0.3">
      <c r="A56" s="9" t="s">
        <v>96</v>
      </c>
    </row>
    <row r="57" spans="1:11" x14ac:dyDescent="0.2">
      <c r="A57" t="s">
        <v>97</v>
      </c>
    </row>
    <row r="60" spans="1:11" x14ac:dyDescent="0.2">
      <c r="A60" t="s">
        <v>100</v>
      </c>
      <c r="B60">
        <v>20</v>
      </c>
      <c r="D60" s="31" t="s">
        <v>98</v>
      </c>
      <c r="F60">
        <v>200</v>
      </c>
      <c r="G60" s="8" t="s">
        <v>31</v>
      </c>
      <c r="H60" t="s">
        <v>106</v>
      </c>
    </row>
    <row r="61" spans="1:11" x14ac:dyDescent="0.2">
      <c r="D61" s="31" t="s">
        <v>105</v>
      </c>
      <c r="G61" s="8"/>
      <c r="H61" s="33">
        <v>0</v>
      </c>
      <c r="I61" s="10">
        <v>1200</v>
      </c>
      <c r="J61" s="10">
        <v>1600</v>
      </c>
      <c r="K61" s="34">
        <v>2000</v>
      </c>
    </row>
    <row r="62" spans="1:11" x14ac:dyDescent="0.2">
      <c r="A62" s="4" t="s">
        <v>21</v>
      </c>
      <c r="B62" s="4" t="s">
        <v>32</v>
      </c>
      <c r="C62" s="4" t="s">
        <v>15</v>
      </c>
      <c r="D62" s="27">
        <v>0</v>
      </c>
      <c r="E62" s="4">
        <v>1200</v>
      </c>
      <c r="F62" s="4">
        <v>1600</v>
      </c>
      <c r="G62" s="5">
        <v>2000</v>
      </c>
      <c r="H62" s="4" t="s">
        <v>4</v>
      </c>
      <c r="I62" s="4"/>
      <c r="J62" s="4"/>
      <c r="K62" s="4"/>
    </row>
    <row r="63" spans="1:11" x14ac:dyDescent="0.2">
      <c r="A63">
        <v>2000</v>
      </c>
      <c r="B63">
        <f>B64-$B$60</f>
        <v>100</v>
      </c>
      <c r="C63" s="25">
        <f>$F$60-B63</f>
        <v>100</v>
      </c>
      <c r="D63" s="32">
        <f>($A63+D$62)/$C63</f>
        <v>20</v>
      </c>
      <c r="E63" s="6">
        <f>($A63+E$62)/$C63</f>
        <v>32</v>
      </c>
      <c r="F63" s="6">
        <f>($A63+F$62)/$C63</f>
        <v>36</v>
      </c>
      <c r="G63" s="7">
        <f>($A63+G$62)/$C63</f>
        <v>40</v>
      </c>
      <c r="H63" s="28">
        <f>$F$60*D63</f>
        <v>4000</v>
      </c>
      <c r="I63" s="28">
        <f t="shared" ref="I63:K63" si="3">$F$60*E63</f>
        <v>6400</v>
      </c>
      <c r="J63" s="28">
        <f t="shared" si="3"/>
        <v>7200</v>
      </c>
      <c r="K63" s="28">
        <f t="shared" si="3"/>
        <v>8000</v>
      </c>
    </row>
    <row r="64" spans="1:11" x14ac:dyDescent="0.2">
      <c r="A64">
        <v>2000</v>
      </c>
      <c r="B64">
        <v>120</v>
      </c>
      <c r="C64" s="25">
        <f>$F$60-B64</f>
        <v>80</v>
      </c>
      <c r="D64" s="31">
        <f>($A64+D$62)/$C64</f>
        <v>25</v>
      </c>
      <c r="E64" s="25">
        <f t="shared" ref="E64:G71" si="4">($A64+E$62)/$C64</f>
        <v>40</v>
      </c>
      <c r="F64" s="25">
        <f t="shared" si="4"/>
        <v>45</v>
      </c>
      <c r="G64" s="8">
        <f t="shared" si="4"/>
        <v>50</v>
      </c>
      <c r="H64" s="28">
        <f t="shared" ref="H64:H71" si="5">$F$60*D64</f>
        <v>5000</v>
      </c>
      <c r="I64" s="28">
        <f t="shared" ref="I64:I71" si="6">$F$60*E64</f>
        <v>8000</v>
      </c>
      <c r="J64" s="28">
        <f t="shared" ref="J64:J71" si="7">$F$60*F64</f>
        <v>9000</v>
      </c>
      <c r="K64" s="28">
        <f t="shared" ref="K64:K71" si="8">$F$60*G64</f>
        <v>10000</v>
      </c>
    </row>
    <row r="65" spans="1:15" x14ac:dyDescent="0.2">
      <c r="A65" s="4">
        <v>2000</v>
      </c>
      <c r="B65" s="4">
        <v>150</v>
      </c>
      <c r="C65" s="4">
        <f>$F$60-B65</f>
        <v>50</v>
      </c>
      <c r="D65" s="27">
        <f>($A65+D$62)/$C65</f>
        <v>40</v>
      </c>
      <c r="E65" s="4">
        <f t="shared" si="4"/>
        <v>64</v>
      </c>
      <c r="F65" s="4">
        <f t="shared" si="4"/>
        <v>72</v>
      </c>
      <c r="G65" s="5">
        <f t="shared" si="4"/>
        <v>80</v>
      </c>
      <c r="H65" s="30">
        <f t="shared" si="5"/>
        <v>8000</v>
      </c>
      <c r="I65" s="30">
        <f t="shared" si="6"/>
        <v>12800</v>
      </c>
      <c r="J65" s="30">
        <f t="shared" si="7"/>
        <v>14400</v>
      </c>
      <c r="K65" s="30">
        <f t="shared" si="8"/>
        <v>16000</v>
      </c>
    </row>
    <row r="66" spans="1:15" x14ac:dyDescent="0.2">
      <c r="A66">
        <v>2400</v>
      </c>
      <c r="B66">
        <f>B67-$B$60</f>
        <v>100</v>
      </c>
      <c r="C66" s="25">
        <f>$F$60-B66</f>
        <v>100</v>
      </c>
      <c r="D66" s="32">
        <f>($A66+D$62)/$C66</f>
        <v>24</v>
      </c>
      <c r="E66" s="6">
        <f>($A66+E$62)/$C66</f>
        <v>36</v>
      </c>
      <c r="F66" s="6">
        <f>($A66+F$62)/$C66</f>
        <v>40</v>
      </c>
      <c r="G66" s="7">
        <f>($A66+G$62)/$C66</f>
        <v>44</v>
      </c>
      <c r="H66" s="28">
        <f t="shared" si="5"/>
        <v>4800</v>
      </c>
      <c r="I66" s="28">
        <f t="shared" si="6"/>
        <v>7200</v>
      </c>
      <c r="J66" s="28">
        <f t="shared" si="7"/>
        <v>8000</v>
      </c>
      <c r="K66" s="28">
        <f t="shared" si="8"/>
        <v>8800</v>
      </c>
    </row>
    <row r="67" spans="1:15" x14ac:dyDescent="0.2">
      <c r="A67">
        <v>2400</v>
      </c>
      <c r="B67">
        <v>120</v>
      </c>
      <c r="C67" s="25">
        <f>$F$60-B67</f>
        <v>80</v>
      </c>
      <c r="D67" s="31">
        <f>($A67+D$62)/$C67</f>
        <v>30</v>
      </c>
      <c r="E67" s="25">
        <f t="shared" si="4"/>
        <v>45</v>
      </c>
      <c r="F67" s="25">
        <f t="shared" si="4"/>
        <v>50</v>
      </c>
      <c r="G67" s="8">
        <f t="shared" si="4"/>
        <v>55</v>
      </c>
      <c r="H67" s="28">
        <f t="shared" si="5"/>
        <v>6000</v>
      </c>
      <c r="I67" s="28">
        <f t="shared" si="6"/>
        <v>9000</v>
      </c>
      <c r="J67" s="28">
        <f t="shared" si="7"/>
        <v>10000</v>
      </c>
      <c r="K67" s="28">
        <f t="shared" si="8"/>
        <v>11000</v>
      </c>
    </row>
    <row r="68" spans="1:15" x14ac:dyDescent="0.2">
      <c r="A68" s="4">
        <v>2400</v>
      </c>
      <c r="B68" s="4">
        <v>150</v>
      </c>
      <c r="C68" s="4">
        <f>$F$60-B68</f>
        <v>50</v>
      </c>
      <c r="D68" s="27">
        <f>($A68+D$62)/$C68</f>
        <v>48</v>
      </c>
      <c r="E68" s="4">
        <f t="shared" si="4"/>
        <v>72</v>
      </c>
      <c r="F68" s="4">
        <f t="shared" si="4"/>
        <v>80</v>
      </c>
      <c r="G68" s="5">
        <f t="shared" si="4"/>
        <v>88</v>
      </c>
      <c r="H68" s="30">
        <f t="shared" si="5"/>
        <v>9600</v>
      </c>
      <c r="I68" s="30">
        <f t="shared" si="6"/>
        <v>14400</v>
      </c>
      <c r="J68" s="30">
        <f t="shared" si="7"/>
        <v>16000</v>
      </c>
      <c r="K68" s="30">
        <f t="shared" si="8"/>
        <v>17600</v>
      </c>
    </row>
    <row r="69" spans="1:15" x14ac:dyDescent="0.2">
      <c r="A69">
        <v>2800</v>
      </c>
      <c r="B69">
        <f>B70-$B$60</f>
        <v>100</v>
      </c>
      <c r="C69" s="25">
        <f>$F$60-B69</f>
        <v>100</v>
      </c>
      <c r="D69" s="32">
        <f>($A69+D$62)/$C69</f>
        <v>28</v>
      </c>
      <c r="E69" s="6">
        <f>($A69+E$62)/$C69</f>
        <v>40</v>
      </c>
      <c r="F69" s="6">
        <f>($A69+F$62)/$C69</f>
        <v>44</v>
      </c>
      <c r="G69" s="7">
        <f>($A69+G$62)/$C69</f>
        <v>48</v>
      </c>
      <c r="H69" s="28">
        <f t="shared" si="5"/>
        <v>5600</v>
      </c>
      <c r="I69" s="28">
        <f t="shared" si="6"/>
        <v>8000</v>
      </c>
      <c r="J69" s="28">
        <f t="shared" si="7"/>
        <v>8800</v>
      </c>
      <c r="K69" s="28">
        <f t="shared" si="8"/>
        <v>9600</v>
      </c>
    </row>
    <row r="70" spans="1:15" x14ac:dyDescent="0.2">
      <c r="A70">
        <v>2800</v>
      </c>
      <c r="B70">
        <v>120</v>
      </c>
      <c r="C70" s="25">
        <f>$F$60-B70</f>
        <v>80</v>
      </c>
      <c r="D70" s="31">
        <f>($A70+D$62)/$C70</f>
        <v>35</v>
      </c>
      <c r="E70" s="25">
        <f t="shared" si="4"/>
        <v>50</v>
      </c>
      <c r="F70" s="25">
        <f t="shared" si="4"/>
        <v>55</v>
      </c>
      <c r="G70" s="8">
        <f t="shared" si="4"/>
        <v>60</v>
      </c>
      <c r="H70" s="28">
        <f t="shared" si="5"/>
        <v>7000</v>
      </c>
      <c r="I70" s="28">
        <f t="shared" si="6"/>
        <v>10000</v>
      </c>
      <c r="J70" s="28">
        <f t="shared" si="7"/>
        <v>11000</v>
      </c>
      <c r="K70" s="28">
        <f t="shared" si="8"/>
        <v>12000</v>
      </c>
    </row>
    <row r="71" spans="1:15" x14ac:dyDescent="0.2">
      <c r="A71" s="4">
        <v>2800</v>
      </c>
      <c r="B71" s="4">
        <v>150</v>
      </c>
      <c r="C71" s="4">
        <f>$F$60-B71</f>
        <v>50</v>
      </c>
      <c r="D71" s="27">
        <f>($A71+D$62)/$C71</f>
        <v>56</v>
      </c>
      <c r="E71" s="4">
        <f t="shared" si="4"/>
        <v>80</v>
      </c>
      <c r="F71" s="4">
        <f t="shared" si="4"/>
        <v>88</v>
      </c>
      <c r="G71" s="5">
        <f t="shared" si="4"/>
        <v>96</v>
      </c>
      <c r="H71" s="30">
        <f t="shared" si="5"/>
        <v>11200</v>
      </c>
      <c r="I71" s="30">
        <f t="shared" si="6"/>
        <v>16000</v>
      </c>
      <c r="J71" s="30">
        <f t="shared" si="7"/>
        <v>17600</v>
      </c>
      <c r="K71" s="30">
        <f t="shared" si="8"/>
        <v>19200</v>
      </c>
    </row>
    <row r="74" spans="1:15" x14ac:dyDescent="0.2">
      <c r="A74" t="s">
        <v>101</v>
      </c>
    </row>
    <row r="75" spans="1:15" ht="26" x14ac:dyDescent="0.3">
      <c r="A75" s="18" t="s">
        <v>102</v>
      </c>
    </row>
    <row r="76" spans="1:15" ht="26" x14ac:dyDescent="0.3">
      <c r="A76" s="18" t="s">
        <v>103</v>
      </c>
    </row>
    <row r="77" spans="1:15" ht="26" x14ac:dyDescent="0.3">
      <c r="A77" s="18" t="s">
        <v>104</v>
      </c>
    </row>
    <row r="78" spans="1:15" x14ac:dyDescent="0.2">
      <c r="D78" t="s">
        <v>106</v>
      </c>
      <c r="H78" t="s">
        <v>106</v>
      </c>
      <c r="L78" t="s">
        <v>106</v>
      </c>
    </row>
    <row r="79" spans="1:15" x14ac:dyDescent="0.2">
      <c r="D79" s="33">
        <v>0</v>
      </c>
      <c r="E79" s="10">
        <v>1200</v>
      </c>
      <c r="F79" s="10">
        <v>1600</v>
      </c>
      <c r="G79" s="34">
        <v>2000</v>
      </c>
      <c r="H79" s="10">
        <v>0</v>
      </c>
      <c r="I79" s="10">
        <v>1200</v>
      </c>
      <c r="J79" s="10">
        <v>1600</v>
      </c>
      <c r="K79" s="34">
        <v>2000</v>
      </c>
      <c r="L79" s="10">
        <v>0</v>
      </c>
      <c r="M79" s="10">
        <v>1200</v>
      </c>
      <c r="N79" s="10">
        <v>1600</v>
      </c>
      <c r="O79" s="34">
        <v>2000</v>
      </c>
    </row>
    <row r="80" spans="1:15" x14ac:dyDescent="0.2">
      <c r="A80" s="4" t="s">
        <v>21</v>
      </c>
      <c r="B80" s="4" t="s">
        <v>32</v>
      </c>
      <c r="C80" s="4" t="s">
        <v>15</v>
      </c>
      <c r="D80" s="10" t="s">
        <v>107</v>
      </c>
      <c r="E80" s="4"/>
      <c r="F80" s="4"/>
      <c r="G80" s="4"/>
      <c r="H80" s="10" t="s">
        <v>108</v>
      </c>
      <c r="I80" s="4"/>
      <c r="J80" s="4"/>
      <c r="K80" s="4"/>
      <c r="L80" s="10" t="s">
        <v>109</v>
      </c>
      <c r="M80" s="4"/>
      <c r="N80" s="4"/>
      <c r="O80" s="4"/>
    </row>
    <row r="81" spans="1:15" x14ac:dyDescent="0.2">
      <c r="A81">
        <v>2000</v>
      </c>
      <c r="B81">
        <f>B82-$B$60</f>
        <v>100</v>
      </c>
      <c r="C81" s="25">
        <f>$F$60-B81</f>
        <v>100</v>
      </c>
      <c r="D81" s="31">
        <f>H63-$H63</f>
        <v>0</v>
      </c>
      <c r="E81" s="31">
        <f t="shared" ref="E81:G89" si="9">I63-$H63</f>
        <v>2400</v>
      </c>
      <c r="F81" s="31">
        <f t="shared" si="9"/>
        <v>3200</v>
      </c>
      <c r="G81" s="31">
        <f t="shared" si="9"/>
        <v>4000</v>
      </c>
      <c r="H81" s="28">
        <f>D63-$D63</f>
        <v>0</v>
      </c>
      <c r="I81" s="28">
        <f t="shared" ref="I81:K89" si="10">E63-$D63</f>
        <v>12</v>
      </c>
      <c r="J81" s="28">
        <f t="shared" si="10"/>
        <v>16</v>
      </c>
      <c r="K81" s="28">
        <f t="shared" si="10"/>
        <v>20</v>
      </c>
      <c r="L81" s="28">
        <f>D81/H63</f>
        <v>0</v>
      </c>
      <c r="M81" s="28">
        <f t="shared" ref="M81:O89" si="11">E81/I63</f>
        <v>0.375</v>
      </c>
      <c r="N81" s="28">
        <f t="shared" si="11"/>
        <v>0.44444444444444442</v>
      </c>
      <c r="O81" s="28">
        <f t="shared" si="11"/>
        <v>0.5</v>
      </c>
    </row>
    <row r="82" spans="1:15" x14ac:dyDescent="0.2">
      <c r="A82">
        <v>2000</v>
      </c>
      <c r="B82">
        <v>120</v>
      </c>
      <c r="C82" s="25">
        <f>$F$60-B82</f>
        <v>80</v>
      </c>
      <c r="D82" s="31">
        <f t="shared" ref="D82:D89" si="12">H64-$H64</f>
        <v>0</v>
      </c>
      <c r="E82" s="31">
        <f t="shared" si="9"/>
        <v>3000</v>
      </c>
      <c r="F82" s="31">
        <f t="shared" si="9"/>
        <v>4000</v>
      </c>
      <c r="G82" s="31">
        <f t="shared" si="9"/>
        <v>5000</v>
      </c>
      <c r="H82" s="28">
        <f t="shared" ref="H82:H89" si="13">D64-$D64</f>
        <v>0</v>
      </c>
      <c r="I82" s="28">
        <f t="shared" si="10"/>
        <v>15</v>
      </c>
      <c r="J82" s="28">
        <f t="shared" si="10"/>
        <v>20</v>
      </c>
      <c r="K82" s="28">
        <f t="shared" si="10"/>
        <v>25</v>
      </c>
      <c r="L82" s="28">
        <f t="shared" ref="L82:L89" si="14">D82/H64</f>
        <v>0</v>
      </c>
      <c r="M82" s="28">
        <f t="shared" si="11"/>
        <v>0.375</v>
      </c>
      <c r="N82" s="28">
        <f t="shared" si="11"/>
        <v>0.44444444444444442</v>
      </c>
      <c r="O82" s="28">
        <f t="shared" si="11"/>
        <v>0.5</v>
      </c>
    </row>
    <row r="83" spans="1:15" x14ac:dyDescent="0.2">
      <c r="A83" s="4">
        <v>2000</v>
      </c>
      <c r="B83" s="4">
        <v>150</v>
      </c>
      <c r="C83" s="4">
        <f>$F$60-B83</f>
        <v>50</v>
      </c>
      <c r="D83" s="31">
        <f t="shared" si="12"/>
        <v>0</v>
      </c>
      <c r="E83" s="31">
        <f t="shared" si="9"/>
        <v>4800</v>
      </c>
      <c r="F83" s="31">
        <f t="shared" si="9"/>
        <v>6400</v>
      </c>
      <c r="G83" s="31">
        <f t="shared" si="9"/>
        <v>8000</v>
      </c>
      <c r="H83" s="28">
        <f t="shared" si="13"/>
        <v>0</v>
      </c>
      <c r="I83" s="28">
        <f t="shared" si="10"/>
        <v>24</v>
      </c>
      <c r="J83" s="28">
        <f t="shared" si="10"/>
        <v>32</v>
      </c>
      <c r="K83" s="28">
        <f t="shared" si="10"/>
        <v>40</v>
      </c>
      <c r="L83" s="28">
        <f t="shared" si="14"/>
        <v>0</v>
      </c>
      <c r="M83" s="28">
        <f t="shared" si="11"/>
        <v>0.375</v>
      </c>
      <c r="N83" s="28">
        <f t="shared" si="11"/>
        <v>0.44444444444444442</v>
      </c>
      <c r="O83" s="28">
        <f t="shared" si="11"/>
        <v>0.5</v>
      </c>
    </row>
    <row r="84" spans="1:15" x14ac:dyDescent="0.2">
      <c r="A84">
        <v>2400</v>
      </c>
      <c r="B84">
        <f>B85-$B$60</f>
        <v>100</v>
      </c>
      <c r="C84" s="25">
        <f>$F$60-B84</f>
        <v>100</v>
      </c>
      <c r="D84" s="31">
        <f t="shared" si="12"/>
        <v>0</v>
      </c>
      <c r="E84" s="31">
        <f>I66-$H66</f>
        <v>2400</v>
      </c>
      <c r="F84" s="31">
        <f t="shared" si="9"/>
        <v>3200</v>
      </c>
      <c r="G84" s="31">
        <f t="shared" si="9"/>
        <v>4000</v>
      </c>
      <c r="H84" s="28">
        <f t="shared" si="13"/>
        <v>0</v>
      </c>
      <c r="I84" s="28">
        <f t="shared" si="10"/>
        <v>12</v>
      </c>
      <c r="J84" s="28">
        <f t="shared" si="10"/>
        <v>16</v>
      </c>
      <c r="K84" s="28">
        <f t="shared" si="10"/>
        <v>20</v>
      </c>
      <c r="L84" s="28">
        <f t="shared" si="14"/>
        <v>0</v>
      </c>
      <c r="M84" s="28">
        <f t="shared" si="11"/>
        <v>0.33333333333333331</v>
      </c>
      <c r="N84" s="28">
        <f t="shared" si="11"/>
        <v>0.4</v>
      </c>
      <c r="O84" s="28">
        <f t="shared" si="11"/>
        <v>0.45454545454545453</v>
      </c>
    </row>
    <row r="85" spans="1:15" x14ac:dyDescent="0.2">
      <c r="A85">
        <v>2400</v>
      </c>
      <c r="B85">
        <v>120</v>
      </c>
      <c r="C85" s="25">
        <f>$F$60-B85</f>
        <v>80</v>
      </c>
      <c r="D85" s="31">
        <f t="shared" si="12"/>
        <v>0</v>
      </c>
      <c r="E85" s="31">
        <f t="shared" si="9"/>
        <v>3000</v>
      </c>
      <c r="F85" s="31">
        <f t="shared" si="9"/>
        <v>4000</v>
      </c>
      <c r="G85" s="31">
        <f t="shared" si="9"/>
        <v>5000</v>
      </c>
      <c r="H85" s="28">
        <f t="shared" si="13"/>
        <v>0</v>
      </c>
      <c r="I85" s="28">
        <f t="shared" si="10"/>
        <v>15</v>
      </c>
      <c r="J85" s="28">
        <f t="shared" si="10"/>
        <v>20</v>
      </c>
      <c r="K85" s="28">
        <f t="shared" si="10"/>
        <v>25</v>
      </c>
      <c r="L85" s="28">
        <f t="shared" si="14"/>
        <v>0</v>
      </c>
      <c r="M85" s="28">
        <f t="shared" si="11"/>
        <v>0.33333333333333331</v>
      </c>
      <c r="N85" s="28">
        <f t="shared" si="11"/>
        <v>0.4</v>
      </c>
      <c r="O85" s="28">
        <f t="shared" si="11"/>
        <v>0.45454545454545453</v>
      </c>
    </row>
    <row r="86" spans="1:15" x14ac:dyDescent="0.2">
      <c r="A86" s="4">
        <v>2400</v>
      </c>
      <c r="B86" s="4">
        <v>150</v>
      </c>
      <c r="C86" s="4">
        <f>$F$60-B86</f>
        <v>50</v>
      </c>
      <c r="D86" s="31">
        <f t="shared" si="12"/>
        <v>0</v>
      </c>
      <c r="E86" s="31">
        <f t="shared" si="9"/>
        <v>4800</v>
      </c>
      <c r="F86" s="31">
        <f t="shared" si="9"/>
        <v>6400</v>
      </c>
      <c r="G86" s="31">
        <f t="shared" si="9"/>
        <v>8000</v>
      </c>
      <c r="H86" s="28">
        <f t="shared" si="13"/>
        <v>0</v>
      </c>
      <c r="I86" s="28">
        <f t="shared" si="10"/>
        <v>24</v>
      </c>
      <c r="J86" s="28">
        <f t="shared" si="10"/>
        <v>32</v>
      </c>
      <c r="K86" s="28">
        <f t="shared" si="10"/>
        <v>40</v>
      </c>
      <c r="L86" s="28">
        <f t="shared" si="14"/>
        <v>0</v>
      </c>
      <c r="M86" s="28">
        <f t="shared" si="11"/>
        <v>0.33333333333333331</v>
      </c>
      <c r="N86" s="28">
        <f t="shared" si="11"/>
        <v>0.4</v>
      </c>
      <c r="O86" s="28">
        <f t="shared" si="11"/>
        <v>0.45454545454545453</v>
      </c>
    </row>
    <row r="87" spans="1:15" x14ac:dyDescent="0.2">
      <c r="A87">
        <v>2800</v>
      </c>
      <c r="B87">
        <f>B88-$B$60</f>
        <v>100</v>
      </c>
      <c r="C87" s="25">
        <f>$F$60-B87</f>
        <v>100</v>
      </c>
      <c r="D87" s="31">
        <f t="shared" si="12"/>
        <v>0</v>
      </c>
      <c r="E87" s="31">
        <f>I69-$H69</f>
        <v>2400</v>
      </c>
      <c r="F87" s="31">
        <f t="shared" si="9"/>
        <v>3200</v>
      </c>
      <c r="G87" s="31">
        <f t="shared" si="9"/>
        <v>4000</v>
      </c>
      <c r="H87" s="28">
        <f t="shared" si="13"/>
        <v>0</v>
      </c>
      <c r="I87" s="28">
        <f t="shared" si="10"/>
        <v>12</v>
      </c>
      <c r="J87" s="28">
        <f t="shared" si="10"/>
        <v>16</v>
      </c>
      <c r="K87" s="28">
        <f t="shared" si="10"/>
        <v>20</v>
      </c>
      <c r="L87" s="28">
        <f t="shared" si="14"/>
        <v>0</v>
      </c>
      <c r="M87" s="28">
        <f t="shared" si="11"/>
        <v>0.3</v>
      </c>
      <c r="N87" s="28">
        <f t="shared" si="11"/>
        <v>0.36363636363636365</v>
      </c>
      <c r="O87" s="28">
        <f t="shared" si="11"/>
        <v>0.41666666666666669</v>
      </c>
    </row>
    <row r="88" spans="1:15" x14ac:dyDescent="0.2">
      <c r="A88">
        <v>2800</v>
      </c>
      <c r="B88">
        <v>120</v>
      </c>
      <c r="C88" s="25">
        <f>$F$60-B88</f>
        <v>80</v>
      </c>
      <c r="D88" s="31">
        <f t="shared" si="12"/>
        <v>0</v>
      </c>
      <c r="E88" s="31">
        <f t="shared" si="9"/>
        <v>3000</v>
      </c>
      <c r="F88" s="31">
        <f t="shared" si="9"/>
        <v>4000</v>
      </c>
      <c r="G88" s="31">
        <f t="shared" si="9"/>
        <v>5000</v>
      </c>
      <c r="H88" s="28">
        <f t="shared" si="13"/>
        <v>0</v>
      </c>
      <c r="I88" s="28">
        <f t="shared" si="10"/>
        <v>15</v>
      </c>
      <c r="J88" s="28">
        <f t="shared" si="10"/>
        <v>20</v>
      </c>
      <c r="K88" s="28">
        <f t="shared" si="10"/>
        <v>25</v>
      </c>
      <c r="L88" s="28">
        <f t="shared" si="14"/>
        <v>0</v>
      </c>
      <c r="M88" s="28">
        <f t="shared" si="11"/>
        <v>0.3</v>
      </c>
      <c r="N88" s="28">
        <f t="shared" si="11"/>
        <v>0.36363636363636365</v>
      </c>
      <c r="O88" s="28">
        <f t="shared" si="11"/>
        <v>0.41666666666666669</v>
      </c>
    </row>
    <row r="89" spans="1:15" x14ac:dyDescent="0.2">
      <c r="A89" s="4">
        <v>2800</v>
      </c>
      <c r="B89" s="4">
        <v>150</v>
      </c>
      <c r="C89" s="4">
        <f>$F$60-B89</f>
        <v>50</v>
      </c>
      <c r="D89" s="31">
        <f t="shared" si="12"/>
        <v>0</v>
      </c>
      <c r="E89" s="31">
        <f t="shared" si="9"/>
        <v>4800</v>
      </c>
      <c r="F89" s="31">
        <f t="shared" si="9"/>
        <v>6400</v>
      </c>
      <c r="G89" s="31">
        <f t="shared" si="9"/>
        <v>8000</v>
      </c>
      <c r="H89" s="28">
        <f t="shared" si="13"/>
        <v>0</v>
      </c>
      <c r="I89" s="28">
        <f t="shared" si="10"/>
        <v>24</v>
      </c>
      <c r="J89" s="28">
        <f t="shared" si="10"/>
        <v>32</v>
      </c>
      <c r="K89" s="28">
        <f t="shared" si="10"/>
        <v>40</v>
      </c>
      <c r="L89" s="28">
        <f t="shared" si="14"/>
        <v>0</v>
      </c>
      <c r="M89" s="28">
        <f t="shared" si="11"/>
        <v>0.3</v>
      </c>
      <c r="N89" s="28">
        <f t="shared" si="11"/>
        <v>0.36363636363636365</v>
      </c>
      <c r="O89" s="28">
        <f t="shared" si="11"/>
        <v>0.41666666666666669</v>
      </c>
    </row>
    <row r="91" spans="1:15" ht="26" x14ac:dyDescent="0.3">
      <c r="A91" s="9" t="s">
        <v>110</v>
      </c>
    </row>
    <row r="93" spans="1:15" x14ac:dyDescent="0.2">
      <c r="A93" t="s">
        <v>111</v>
      </c>
    </row>
    <row r="94" spans="1:15" x14ac:dyDescent="0.2">
      <c r="A94" t="s">
        <v>112</v>
      </c>
    </row>
    <row r="95" spans="1:15" x14ac:dyDescent="0.2">
      <c r="A95" s="36" t="s">
        <v>113</v>
      </c>
      <c r="B95">
        <v>2000</v>
      </c>
    </row>
    <row r="96" spans="1:15" x14ac:dyDescent="0.2">
      <c r="A96" t="s">
        <v>114</v>
      </c>
    </row>
    <row r="97" spans="1:7" x14ac:dyDescent="0.2">
      <c r="A97" t="s">
        <v>113</v>
      </c>
      <c r="B97">
        <v>800</v>
      </c>
    </row>
    <row r="98" spans="1:7" x14ac:dyDescent="0.2">
      <c r="A98" t="s">
        <v>115</v>
      </c>
      <c r="B98">
        <v>0.15</v>
      </c>
    </row>
    <row r="99" spans="1:7" x14ac:dyDescent="0.2">
      <c r="A99" t="s">
        <v>116</v>
      </c>
    </row>
    <row r="100" spans="1:7" x14ac:dyDescent="0.2">
      <c r="A100" t="s">
        <v>117</v>
      </c>
      <c r="B100">
        <v>0.25</v>
      </c>
    </row>
    <row r="102" spans="1:7" x14ac:dyDescent="0.2">
      <c r="A102" t="s">
        <v>118</v>
      </c>
    </row>
    <row r="103" spans="1:7" x14ac:dyDescent="0.2">
      <c r="A103" s="20"/>
      <c r="B103" s="20"/>
      <c r="C103" s="20"/>
      <c r="D103" s="19" t="s">
        <v>98</v>
      </c>
      <c r="E103" s="20"/>
      <c r="F103" s="20">
        <v>200</v>
      </c>
      <c r="G103" s="21" t="s">
        <v>31</v>
      </c>
    </row>
    <row r="104" spans="1:7" x14ac:dyDescent="0.2">
      <c r="A104" s="20"/>
      <c r="B104" s="20"/>
      <c r="C104" s="20"/>
      <c r="D104" s="19" t="s">
        <v>99</v>
      </c>
      <c r="E104" s="20"/>
      <c r="F104" s="20"/>
      <c r="G104" s="21"/>
    </row>
    <row r="105" spans="1:7" x14ac:dyDescent="0.2">
      <c r="A105" s="23" t="s">
        <v>21</v>
      </c>
      <c r="B105" s="23" t="s">
        <v>32</v>
      </c>
      <c r="C105" s="23" t="s">
        <v>15</v>
      </c>
      <c r="D105" s="22">
        <v>0</v>
      </c>
      <c r="E105" s="23">
        <v>1200</v>
      </c>
      <c r="F105" s="23">
        <v>1600</v>
      </c>
      <c r="G105" s="24">
        <v>2000</v>
      </c>
    </row>
    <row r="106" spans="1:7" x14ac:dyDescent="0.2">
      <c r="A106" s="20">
        <v>2000</v>
      </c>
      <c r="B106" s="20">
        <v>100</v>
      </c>
      <c r="C106">
        <f>$F$103-B106</f>
        <v>100</v>
      </c>
      <c r="D106" s="32">
        <f>($A106+D$62)/$C106</f>
        <v>20</v>
      </c>
      <c r="E106" s="6">
        <f>($A106+E$62)/$C106</f>
        <v>32</v>
      </c>
      <c r="F106" s="6">
        <f>($A106+F$62)/$C106</f>
        <v>36</v>
      </c>
      <c r="G106" s="7">
        <f>($A106+G$62)/$C106</f>
        <v>40</v>
      </c>
    </row>
    <row r="107" spans="1:7" x14ac:dyDescent="0.2">
      <c r="A107" s="20">
        <v>2000</v>
      </c>
      <c r="B107" s="20">
        <v>120</v>
      </c>
      <c r="C107">
        <f t="shared" ref="C107:C108" si="15">$F$103-B107</f>
        <v>80</v>
      </c>
      <c r="D107" s="31">
        <f>($A107+D$62)/$C107</f>
        <v>25</v>
      </c>
      <c r="E107" s="25">
        <f t="shared" ref="E107:G108" si="16">($A107+E$62)/$C107</f>
        <v>40</v>
      </c>
      <c r="F107" s="25">
        <f t="shared" si="16"/>
        <v>45</v>
      </c>
      <c r="G107" s="8">
        <f t="shared" si="16"/>
        <v>50</v>
      </c>
    </row>
    <row r="108" spans="1:7" x14ac:dyDescent="0.2">
      <c r="A108" s="23">
        <v>2000</v>
      </c>
      <c r="B108" s="23">
        <v>150</v>
      </c>
      <c r="C108" s="4">
        <f t="shared" si="15"/>
        <v>50</v>
      </c>
      <c r="D108" s="27">
        <f>($A108+D$62)/$C108</f>
        <v>40</v>
      </c>
      <c r="E108" s="4">
        <f t="shared" si="16"/>
        <v>64</v>
      </c>
      <c r="F108" s="4">
        <f t="shared" si="16"/>
        <v>72</v>
      </c>
      <c r="G108" s="5">
        <f t="shared" si="16"/>
        <v>80</v>
      </c>
    </row>
    <row r="110" spans="1:7" x14ac:dyDescent="0.2">
      <c r="A110" t="s">
        <v>119</v>
      </c>
    </row>
    <row r="111" spans="1:7" x14ac:dyDescent="0.2">
      <c r="A111" s="20"/>
      <c r="B111" s="20"/>
      <c r="C111" s="20"/>
      <c r="D111" s="19" t="s">
        <v>98</v>
      </c>
      <c r="E111" s="20"/>
      <c r="F111" s="20">
        <v>200</v>
      </c>
      <c r="G111" s="21" t="s">
        <v>31</v>
      </c>
    </row>
    <row r="112" spans="1:7" x14ac:dyDescent="0.2">
      <c r="A112" s="20"/>
      <c r="B112" s="20"/>
      <c r="C112" s="20"/>
      <c r="D112" s="19" t="s">
        <v>99</v>
      </c>
      <c r="E112" s="20"/>
      <c r="F112" s="20"/>
      <c r="G112" s="21"/>
    </row>
    <row r="113" spans="1:7" x14ac:dyDescent="0.2">
      <c r="A113" s="23" t="s">
        <v>21</v>
      </c>
      <c r="B113" s="23" t="s">
        <v>32</v>
      </c>
      <c r="C113" s="23" t="s">
        <v>15</v>
      </c>
      <c r="D113" s="22">
        <v>0</v>
      </c>
      <c r="E113" s="23">
        <v>1200</v>
      </c>
      <c r="F113" s="23">
        <v>1600</v>
      </c>
      <c r="G113" s="24">
        <v>2000</v>
      </c>
    </row>
    <row r="114" spans="1:7" x14ac:dyDescent="0.2">
      <c r="A114">
        <v>800</v>
      </c>
      <c r="B114">
        <f>B106+($F$103*$B$98)</f>
        <v>130</v>
      </c>
      <c r="C114">
        <f>$F$111-B114</f>
        <v>70</v>
      </c>
      <c r="D114" s="32">
        <f>($A114+D$62)/$C114</f>
        <v>11.428571428571429</v>
      </c>
      <c r="E114" s="32">
        <f t="shared" ref="E114:G116" si="17">($A114+E$62)/$C114</f>
        <v>28.571428571428573</v>
      </c>
      <c r="F114" s="32">
        <f t="shared" si="17"/>
        <v>34.285714285714285</v>
      </c>
      <c r="G114" s="32">
        <f t="shared" si="17"/>
        <v>40</v>
      </c>
    </row>
    <row r="115" spans="1:7" x14ac:dyDescent="0.2">
      <c r="A115">
        <v>800</v>
      </c>
      <c r="B115">
        <f t="shared" ref="B115:B116" si="18">B107+($F$103*$B$98)</f>
        <v>150</v>
      </c>
      <c r="C115">
        <f t="shared" ref="C115:C116" si="19">$F$111-B115</f>
        <v>50</v>
      </c>
      <c r="D115" s="32">
        <f t="shared" ref="D115:D116" si="20">($A115+D$62)/$C115</f>
        <v>16</v>
      </c>
      <c r="E115" s="32">
        <f t="shared" si="17"/>
        <v>40</v>
      </c>
      <c r="F115" s="32">
        <f t="shared" si="17"/>
        <v>48</v>
      </c>
      <c r="G115" s="32">
        <f t="shared" si="17"/>
        <v>56</v>
      </c>
    </row>
    <row r="116" spans="1:7" x14ac:dyDescent="0.2">
      <c r="A116">
        <v>800</v>
      </c>
      <c r="B116">
        <f t="shared" si="18"/>
        <v>180</v>
      </c>
      <c r="C116">
        <f t="shared" si="19"/>
        <v>20</v>
      </c>
      <c r="D116" s="32">
        <f t="shared" si="20"/>
        <v>40</v>
      </c>
      <c r="E116" s="32">
        <f t="shared" si="17"/>
        <v>100</v>
      </c>
      <c r="F116" s="32">
        <f t="shared" si="17"/>
        <v>120</v>
      </c>
      <c r="G116" s="32">
        <f t="shared" si="17"/>
        <v>140</v>
      </c>
    </row>
    <row r="118" spans="1:7" x14ac:dyDescent="0.2">
      <c r="A118" t="s">
        <v>120</v>
      </c>
    </row>
    <row r="119" spans="1:7" x14ac:dyDescent="0.2">
      <c r="A119" s="20"/>
      <c r="B119" s="20"/>
      <c r="C119" s="20"/>
      <c r="D119" s="19" t="s">
        <v>98</v>
      </c>
      <c r="E119" s="20"/>
      <c r="F119" s="20">
        <v>200</v>
      </c>
      <c r="G119" s="21" t="s">
        <v>31</v>
      </c>
    </row>
    <row r="120" spans="1:7" x14ac:dyDescent="0.2">
      <c r="A120" s="20"/>
      <c r="B120" s="20"/>
      <c r="C120" s="20"/>
      <c r="D120" s="19" t="s">
        <v>99</v>
      </c>
      <c r="E120" s="20"/>
      <c r="F120" s="20"/>
      <c r="G120" s="21"/>
    </row>
    <row r="121" spans="1:7" x14ac:dyDescent="0.2">
      <c r="A121" s="23" t="s">
        <v>21</v>
      </c>
      <c r="B121" s="23" t="s">
        <v>32</v>
      </c>
      <c r="C121" s="23" t="s">
        <v>15</v>
      </c>
      <c r="D121" s="19">
        <v>0</v>
      </c>
      <c r="E121" s="37">
        <v>1200</v>
      </c>
      <c r="F121" s="37">
        <v>1600</v>
      </c>
      <c r="G121" s="21">
        <v>2000</v>
      </c>
    </row>
    <row r="122" spans="1:7" x14ac:dyDescent="0.2">
      <c r="D122" s="25"/>
      <c r="E122" s="25"/>
      <c r="F122" s="25"/>
      <c r="G122" s="25"/>
    </row>
    <row r="123" spans="1:7" x14ac:dyDescent="0.2">
      <c r="D123" s="25"/>
      <c r="E123" s="25"/>
      <c r="F123" s="25"/>
      <c r="G123" s="25"/>
    </row>
    <row r="124" spans="1:7" x14ac:dyDescent="0.2">
      <c r="D124" s="25"/>
      <c r="E124" s="25"/>
      <c r="F124" s="25"/>
      <c r="G12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C277-972C-3D46-BA7A-89046F694847}">
  <dimension ref="A1:K115"/>
  <sheetViews>
    <sheetView topLeftCell="A36" zoomScale="180" zoomScaleNormal="180" workbookViewId="0">
      <selection activeCell="A43" sqref="A43:A44"/>
    </sheetView>
  </sheetViews>
  <sheetFormatPr baseColWidth="10" defaultRowHeight="16" x14ac:dyDescent="0.2"/>
  <cols>
    <col min="1" max="1" width="20.33203125" customWidth="1"/>
    <col min="2" max="2" width="14.83203125" customWidth="1"/>
    <col min="3" max="3" width="13.5" customWidth="1"/>
    <col min="5" max="5" width="14.33203125" customWidth="1"/>
  </cols>
  <sheetData>
    <row r="1" spans="1:5" ht="26" x14ac:dyDescent="0.3">
      <c r="A1" s="9" t="s">
        <v>62</v>
      </c>
    </row>
    <row r="2" spans="1:5" x14ac:dyDescent="0.2">
      <c r="B2" t="s">
        <v>67</v>
      </c>
      <c r="C2">
        <v>40</v>
      </c>
      <c r="D2" t="s">
        <v>34</v>
      </c>
      <c r="E2" s="8"/>
    </row>
    <row r="3" spans="1:5" x14ac:dyDescent="0.2">
      <c r="A3" s="19" t="s">
        <v>3</v>
      </c>
      <c r="C3" s="20"/>
      <c r="D3" s="20" t="s">
        <v>4</v>
      </c>
      <c r="E3" s="21"/>
    </row>
    <row r="4" spans="1:5" x14ac:dyDescent="0.2">
      <c r="A4" s="19" t="s">
        <v>63</v>
      </c>
      <c r="B4" s="20">
        <v>2000</v>
      </c>
      <c r="C4" s="20"/>
      <c r="D4" s="20" t="s">
        <v>64</v>
      </c>
      <c r="E4" s="21"/>
    </row>
    <row r="5" spans="1:5" x14ac:dyDescent="0.2">
      <c r="A5" s="22" t="s">
        <v>65</v>
      </c>
      <c r="B5" s="23">
        <v>120</v>
      </c>
      <c r="C5" s="23" t="s">
        <v>32</v>
      </c>
      <c r="D5" s="23" t="s">
        <v>66</v>
      </c>
      <c r="E5" s="24">
        <v>200</v>
      </c>
    </row>
    <row r="7" spans="1:5" ht="26" x14ac:dyDescent="0.3">
      <c r="A7" s="9" t="s">
        <v>68</v>
      </c>
    </row>
    <row r="9" spans="1:5" x14ac:dyDescent="0.2">
      <c r="A9" t="s">
        <v>69</v>
      </c>
      <c r="B9">
        <v>500</v>
      </c>
      <c r="C9" t="s">
        <v>72</v>
      </c>
      <c r="D9">
        <v>1.1000000000000001</v>
      </c>
    </row>
    <row r="10" spans="1:5" x14ac:dyDescent="0.2">
      <c r="A10" t="s">
        <v>70</v>
      </c>
      <c r="B10">
        <f>C2</f>
        <v>40</v>
      </c>
    </row>
    <row r="11" spans="1:5" x14ac:dyDescent="0.2">
      <c r="A11" t="s">
        <v>71</v>
      </c>
      <c r="B11">
        <f>B10*D9</f>
        <v>44</v>
      </c>
    </row>
    <row r="13" spans="1:5" x14ac:dyDescent="0.2">
      <c r="A13" s="14" t="s">
        <v>73</v>
      </c>
      <c r="B13" s="4" t="s">
        <v>74</v>
      </c>
      <c r="C13" s="4" t="s">
        <v>75</v>
      </c>
      <c r="D13" s="4" t="s">
        <v>76</v>
      </c>
    </row>
    <row r="14" spans="1:5" x14ac:dyDescent="0.2">
      <c r="A14" t="s">
        <v>77</v>
      </c>
      <c r="B14">
        <f>B10*E5</f>
        <v>8000</v>
      </c>
      <c r="C14">
        <f>B11*E5</f>
        <v>8800</v>
      </c>
      <c r="D14">
        <f>C14-B14</f>
        <v>800</v>
      </c>
    </row>
    <row r="15" spans="1:5" x14ac:dyDescent="0.2">
      <c r="A15" s="4" t="s">
        <v>13</v>
      </c>
      <c r="B15" s="4">
        <f>B5*B10</f>
        <v>4800</v>
      </c>
      <c r="C15" s="4">
        <f>B11*B5</f>
        <v>5280</v>
      </c>
      <c r="D15" s="4">
        <f>C15-B15</f>
        <v>480</v>
      </c>
    </row>
    <row r="16" spans="1:5" x14ac:dyDescent="0.2">
      <c r="A16" t="s">
        <v>14</v>
      </c>
      <c r="B16">
        <f>B14-B15</f>
        <v>3200</v>
      </c>
      <c r="C16">
        <f>C14-C15</f>
        <v>3520</v>
      </c>
      <c r="D16" s="38">
        <f>C16-B16</f>
        <v>320</v>
      </c>
    </row>
    <row r="17" spans="1:4" x14ac:dyDescent="0.2">
      <c r="A17" t="s">
        <v>21</v>
      </c>
      <c r="B17" s="4">
        <f>B4</f>
        <v>2000</v>
      </c>
      <c r="C17" s="4">
        <f>B4+B9</f>
        <v>2500</v>
      </c>
      <c r="D17" s="4">
        <f>C17-B17</f>
        <v>500</v>
      </c>
    </row>
    <row r="18" spans="1:4" x14ac:dyDescent="0.2">
      <c r="A18" s="6" t="s">
        <v>22</v>
      </c>
      <c r="B18">
        <f>B16-B17</f>
        <v>1200</v>
      </c>
      <c r="C18">
        <f>C16-C17</f>
        <v>1020</v>
      </c>
      <c r="D18" s="29">
        <f>C18-B18</f>
        <v>-180</v>
      </c>
    </row>
    <row r="20" spans="1:4" ht="26" x14ac:dyDescent="0.3">
      <c r="A20" s="9" t="s">
        <v>79</v>
      </c>
    </row>
    <row r="22" spans="1:4" x14ac:dyDescent="0.2">
      <c r="A22" t="s">
        <v>80</v>
      </c>
      <c r="B22">
        <v>175</v>
      </c>
    </row>
    <row r="23" spans="1:4" x14ac:dyDescent="0.2">
      <c r="A23" t="s">
        <v>81</v>
      </c>
      <c r="B23">
        <v>50</v>
      </c>
    </row>
    <row r="24" spans="1:4" x14ac:dyDescent="0.2">
      <c r="A24" t="s">
        <v>82</v>
      </c>
      <c r="B24">
        <v>115</v>
      </c>
    </row>
    <row r="26" spans="1:4" x14ac:dyDescent="0.2">
      <c r="A26" s="14" t="s">
        <v>73</v>
      </c>
      <c r="B26" s="4" t="s">
        <v>84</v>
      </c>
      <c r="C26" s="4" t="s">
        <v>85</v>
      </c>
      <c r="D26" s="4" t="s">
        <v>76</v>
      </c>
    </row>
    <row r="27" spans="1:4" x14ac:dyDescent="0.2">
      <c r="A27" t="s">
        <v>77</v>
      </c>
      <c r="B27">
        <f>B10*E5</f>
        <v>8000</v>
      </c>
      <c r="C27">
        <f>B23*B22</f>
        <v>8750</v>
      </c>
      <c r="D27">
        <f>C27-B27</f>
        <v>750</v>
      </c>
    </row>
    <row r="28" spans="1:4" x14ac:dyDescent="0.2">
      <c r="A28" s="4" t="s">
        <v>13</v>
      </c>
      <c r="B28" s="4">
        <f>B10*B5</f>
        <v>4800</v>
      </c>
      <c r="C28" s="4">
        <f>B23*B24</f>
        <v>5750</v>
      </c>
      <c r="D28" s="4">
        <f>C28-B28</f>
        <v>950</v>
      </c>
    </row>
    <row r="29" spans="1:4" x14ac:dyDescent="0.2">
      <c r="A29" s="13" t="s">
        <v>14</v>
      </c>
      <c r="B29">
        <f>B27-B28</f>
        <v>3200</v>
      </c>
      <c r="C29">
        <f>C27-C28</f>
        <v>3000</v>
      </c>
      <c r="D29" s="39">
        <f>C29-B29</f>
        <v>-200</v>
      </c>
    </row>
    <row r="30" spans="1:4" x14ac:dyDescent="0.2">
      <c r="A30" s="4" t="s">
        <v>21</v>
      </c>
      <c r="B30" s="4">
        <f>B17</f>
        <v>2000</v>
      </c>
      <c r="C30" s="4">
        <f>B4</f>
        <v>2000</v>
      </c>
      <c r="D30" s="4">
        <f>C30-B30</f>
        <v>0</v>
      </c>
    </row>
    <row r="31" spans="1:4" x14ac:dyDescent="0.2">
      <c r="A31" t="s">
        <v>22</v>
      </c>
      <c r="B31">
        <f>B29-B30</f>
        <v>1200</v>
      </c>
      <c r="C31">
        <f>C29-C30</f>
        <v>1000</v>
      </c>
      <c r="D31" s="26">
        <f>C31-B31</f>
        <v>-200</v>
      </c>
    </row>
    <row r="33" spans="1:4" ht="26" x14ac:dyDescent="0.3">
      <c r="A33" s="9" t="s">
        <v>86</v>
      </c>
    </row>
    <row r="34" spans="1:4" x14ac:dyDescent="0.2">
      <c r="A34" t="s">
        <v>87</v>
      </c>
      <c r="B34">
        <f>B23*D9</f>
        <v>55.000000000000007</v>
      </c>
    </row>
    <row r="35" spans="1:4" x14ac:dyDescent="0.2">
      <c r="A35" s="14" t="s">
        <v>73</v>
      </c>
      <c r="B35" s="4" t="s">
        <v>85</v>
      </c>
      <c r="C35" s="4" t="s">
        <v>88</v>
      </c>
      <c r="D35" s="4" t="s">
        <v>76</v>
      </c>
    </row>
    <row r="36" spans="1:4" x14ac:dyDescent="0.2">
      <c r="A36" t="s">
        <v>77</v>
      </c>
      <c r="B36">
        <f>B22*B23</f>
        <v>8750</v>
      </c>
      <c r="C36">
        <f>B34*B22</f>
        <v>9625.0000000000018</v>
      </c>
      <c r="D36" s="40">
        <f t="shared" ref="D36:D39" si="0">C36-B36</f>
        <v>875.00000000000182</v>
      </c>
    </row>
    <row r="37" spans="1:4" x14ac:dyDescent="0.2">
      <c r="A37" s="4" t="s">
        <v>13</v>
      </c>
      <c r="B37">
        <f>B24*B23</f>
        <v>5750</v>
      </c>
      <c r="C37">
        <f>B34*B24</f>
        <v>6325.0000000000009</v>
      </c>
      <c r="D37" s="41">
        <f t="shared" si="0"/>
        <v>575.00000000000091</v>
      </c>
    </row>
    <row r="38" spans="1:4" x14ac:dyDescent="0.2">
      <c r="A38" s="13" t="s">
        <v>14</v>
      </c>
      <c r="B38" s="6">
        <f>B36-B37</f>
        <v>3000</v>
      </c>
      <c r="C38" s="6">
        <f>C36-C37</f>
        <v>3300.0000000000009</v>
      </c>
      <c r="D38" s="40">
        <f t="shared" si="0"/>
        <v>300.00000000000091</v>
      </c>
    </row>
    <row r="39" spans="1:4" x14ac:dyDescent="0.2">
      <c r="A39" s="4" t="s">
        <v>21</v>
      </c>
      <c r="B39" s="4">
        <f>B4</f>
        <v>2000</v>
      </c>
      <c r="C39" s="4">
        <f>B4+B9</f>
        <v>2500</v>
      </c>
      <c r="D39" s="41">
        <f t="shared" si="0"/>
        <v>500</v>
      </c>
    </row>
    <row r="40" spans="1:4" x14ac:dyDescent="0.2">
      <c r="A40" t="s">
        <v>22</v>
      </c>
      <c r="B40">
        <f>B38-B39</f>
        <v>1000</v>
      </c>
      <c r="C40">
        <f>C38-C39</f>
        <v>800.00000000000091</v>
      </c>
      <c r="D40" s="42">
        <f>C40-B40</f>
        <v>-199.99999999999909</v>
      </c>
    </row>
    <row r="42" spans="1:4" ht="26" x14ac:dyDescent="0.3">
      <c r="A42" s="9" t="s">
        <v>89</v>
      </c>
    </row>
    <row r="43" spans="1:4" x14ac:dyDescent="0.2">
      <c r="A43" t="s">
        <v>90</v>
      </c>
    </row>
    <row r="44" spans="1:4" x14ac:dyDescent="0.2">
      <c r="A44" t="s">
        <v>91</v>
      </c>
    </row>
    <row r="46" spans="1:4" x14ac:dyDescent="0.2">
      <c r="A46" t="s">
        <v>59</v>
      </c>
      <c r="B46">
        <v>1200</v>
      </c>
    </row>
    <row r="47" spans="1:4" x14ac:dyDescent="0.2">
      <c r="A47" t="s">
        <v>21</v>
      </c>
      <c r="B47">
        <v>2000</v>
      </c>
    </row>
    <row r="48" spans="1:4" x14ac:dyDescent="0.2">
      <c r="A48" s="6" t="s">
        <v>92</v>
      </c>
      <c r="B48" s="6">
        <f>SUM(B46:B47)</f>
        <v>3200</v>
      </c>
      <c r="C48" t="s">
        <v>93</v>
      </c>
    </row>
    <row r="49" spans="1:11" x14ac:dyDescent="0.2">
      <c r="A49" s="28" t="s">
        <v>34</v>
      </c>
      <c r="B49">
        <v>50</v>
      </c>
    </row>
    <row r="50" spans="1:11" x14ac:dyDescent="0.2">
      <c r="A50" s="43" t="s">
        <v>94</v>
      </c>
      <c r="B50" s="6">
        <f>B48/B49</f>
        <v>64</v>
      </c>
    </row>
    <row r="51" spans="1:11" x14ac:dyDescent="0.2">
      <c r="A51" s="28" t="s">
        <v>32</v>
      </c>
      <c r="B51" s="28">
        <v>115</v>
      </c>
    </row>
    <row r="52" spans="1:11" x14ac:dyDescent="0.2">
      <c r="A52" s="6" t="s">
        <v>95</v>
      </c>
      <c r="B52" s="6">
        <f>SUM(B50:B51)</f>
        <v>179</v>
      </c>
    </row>
    <row r="54" spans="1:11" ht="26" x14ac:dyDescent="0.3">
      <c r="A54" s="9" t="s">
        <v>96</v>
      </c>
    </row>
    <row r="55" spans="1:11" x14ac:dyDescent="0.2">
      <c r="D55" s="31" t="s">
        <v>98</v>
      </c>
      <c r="F55">
        <v>200</v>
      </c>
      <c r="G55" s="8" t="s">
        <v>31</v>
      </c>
      <c r="H55" s="31" t="s">
        <v>121</v>
      </c>
      <c r="J55">
        <v>200</v>
      </c>
      <c r="K55" s="8" t="s">
        <v>31</v>
      </c>
    </row>
    <row r="56" spans="1:11" x14ac:dyDescent="0.2">
      <c r="D56" s="31" t="s">
        <v>105</v>
      </c>
      <c r="G56" s="8"/>
      <c r="H56" s="31" t="s">
        <v>105</v>
      </c>
      <c r="K56" s="8"/>
    </row>
    <row r="57" spans="1:11" ht="17" thickBot="1" x14ac:dyDescent="0.25">
      <c r="A57" s="4" t="s">
        <v>21</v>
      </c>
      <c r="B57" s="4" t="s">
        <v>32</v>
      </c>
      <c r="C57" s="4" t="s">
        <v>15</v>
      </c>
      <c r="D57" s="52">
        <v>0</v>
      </c>
      <c r="E57" s="35">
        <v>1200</v>
      </c>
      <c r="F57" s="35">
        <v>1600</v>
      </c>
      <c r="G57" s="53">
        <v>2000</v>
      </c>
      <c r="H57" s="52">
        <v>0</v>
      </c>
      <c r="I57" s="35">
        <v>1200</v>
      </c>
      <c r="J57" s="35">
        <v>1600</v>
      </c>
      <c r="K57" s="53">
        <v>2000</v>
      </c>
    </row>
    <row r="58" spans="1:11" x14ac:dyDescent="0.2">
      <c r="A58">
        <v>2000</v>
      </c>
      <c r="B58">
        <v>100</v>
      </c>
      <c r="C58">
        <f>$F$55-B58</f>
        <v>100</v>
      </c>
      <c r="D58" s="44">
        <f>A58/(C58)</f>
        <v>20</v>
      </c>
      <c r="E58" s="45">
        <f>($A58+E$57)/$C58</f>
        <v>32</v>
      </c>
      <c r="F58" s="45">
        <f t="shared" ref="F58:G66" si="1">($A58+F$57)/$C58</f>
        <v>36</v>
      </c>
      <c r="G58" s="46">
        <f t="shared" si="1"/>
        <v>40</v>
      </c>
      <c r="H58" s="44">
        <f>$F$55*D58</f>
        <v>4000</v>
      </c>
      <c r="I58" s="45">
        <f t="shared" ref="I58:K66" si="2">$F$55*E58</f>
        <v>6400</v>
      </c>
      <c r="J58" s="45">
        <f t="shared" si="2"/>
        <v>7200</v>
      </c>
      <c r="K58" s="46">
        <f t="shared" si="2"/>
        <v>8000</v>
      </c>
    </row>
    <row r="59" spans="1:11" x14ac:dyDescent="0.2">
      <c r="A59">
        <v>2000</v>
      </c>
      <c r="B59">
        <v>120</v>
      </c>
      <c r="C59">
        <f t="shared" ref="C59:C66" si="3">$F$55-B59</f>
        <v>80</v>
      </c>
      <c r="D59" s="47">
        <f>A59/(C59)</f>
        <v>25</v>
      </c>
      <c r="E59" s="25">
        <f t="shared" ref="E59:E63" si="4">($A59+E$57)/$C59</f>
        <v>40</v>
      </c>
      <c r="F59" s="25">
        <f t="shared" si="1"/>
        <v>45</v>
      </c>
      <c r="G59" s="48">
        <f t="shared" si="1"/>
        <v>50</v>
      </c>
      <c r="H59" s="47">
        <f t="shared" ref="H59:H66" si="5">$F$55*D59</f>
        <v>5000</v>
      </c>
      <c r="I59" s="25">
        <f t="shared" si="2"/>
        <v>8000</v>
      </c>
      <c r="J59" s="25">
        <f t="shared" si="2"/>
        <v>9000</v>
      </c>
      <c r="K59" s="48">
        <f t="shared" si="2"/>
        <v>10000</v>
      </c>
    </row>
    <row r="60" spans="1:11" ht="17" thickBot="1" x14ac:dyDescent="0.25">
      <c r="A60" s="4">
        <v>2000</v>
      </c>
      <c r="B60" s="4">
        <v>150</v>
      </c>
      <c r="C60" s="4">
        <f t="shared" si="3"/>
        <v>50</v>
      </c>
      <c r="D60" s="49">
        <f>A60/(C60)</f>
        <v>40</v>
      </c>
      <c r="E60" s="50">
        <f t="shared" si="4"/>
        <v>64</v>
      </c>
      <c r="F60" s="50">
        <f t="shared" si="1"/>
        <v>72</v>
      </c>
      <c r="G60" s="51">
        <f t="shared" si="1"/>
        <v>80</v>
      </c>
      <c r="H60" s="49">
        <f t="shared" si="5"/>
        <v>8000</v>
      </c>
      <c r="I60" s="50">
        <f t="shared" si="2"/>
        <v>12800</v>
      </c>
      <c r="J60" s="50">
        <f t="shared" si="2"/>
        <v>14400</v>
      </c>
      <c r="K60" s="51">
        <f t="shared" si="2"/>
        <v>16000</v>
      </c>
    </row>
    <row r="61" spans="1:11" x14ac:dyDescent="0.2">
      <c r="A61">
        <f>2400</f>
        <v>2400</v>
      </c>
      <c r="B61">
        <v>100</v>
      </c>
      <c r="C61">
        <f>$F$55-B61</f>
        <v>100</v>
      </c>
      <c r="D61" s="44">
        <f>A61/(C61)</f>
        <v>24</v>
      </c>
      <c r="E61" s="45">
        <f>($A61+E$57)/$C61</f>
        <v>36</v>
      </c>
      <c r="F61" s="45">
        <f t="shared" si="1"/>
        <v>40</v>
      </c>
      <c r="G61" s="46">
        <f t="shared" si="1"/>
        <v>44</v>
      </c>
      <c r="H61" s="44">
        <f t="shared" si="5"/>
        <v>4800</v>
      </c>
      <c r="I61" s="45">
        <f t="shared" si="2"/>
        <v>7200</v>
      </c>
      <c r="J61" s="45">
        <f t="shared" si="2"/>
        <v>8000</v>
      </c>
      <c r="K61" s="46">
        <f t="shared" si="2"/>
        <v>8800</v>
      </c>
    </row>
    <row r="62" spans="1:11" x14ac:dyDescent="0.2">
      <c r="A62">
        <f>2400</f>
        <v>2400</v>
      </c>
      <c r="B62">
        <v>120</v>
      </c>
      <c r="C62">
        <f t="shared" si="3"/>
        <v>80</v>
      </c>
      <c r="D62" s="47">
        <f>A62/(C62)</f>
        <v>30</v>
      </c>
      <c r="E62" s="25">
        <f>($A62+E$57)/$C62</f>
        <v>45</v>
      </c>
      <c r="F62" s="25">
        <f t="shared" si="1"/>
        <v>50</v>
      </c>
      <c r="G62" s="48">
        <f t="shared" si="1"/>
        <v>55</v>
      </c>
      <c r="H62" s="47">
        <f t="shared" si="5"/>
        <v>6000</v>
      </c>
      <c r="I62" s="25">
        <f t="shared" si="2"/>
        <v>9000</v>
      </c>
      <c r="J62" s="25">
        <f t="shared" si="2"/>
        <v>10000</v>
      </c>
      <c r="K62" s="48">
        <f t="shared" si="2"/>
        <v>11000</v>
      </c>
    </row>
    <row r="63" spans="1:11" ht="17" thickBot="1" x14ac:dyDescent="0.25">
      <c r="A63" s="4">
        <f>2400</f>
        <v>2400</v>
      </c>
      <c r="B63" s="4">
        <v>150</v>
      </c>
      <c r="C63" s="4">
        <f t="shared" si="3"/>
        <v>50</v>
      </c>
      <c r="D63" s="49">
        <f>A63/(C63)</f>
        <v>48</v>
      </c>
      <c r="E63" s="50">
        <f>($A63+E$57)/$C63</f>
        <v>72</v>
      </c>
      <c r="F63" s="50">
        <f t="shared" si="1"/>
        <v>80</v>
      </c>
      <c r="G63" s="51">
        <f t="shared" si="1"/>
        <v>88</v>
      </c>
      <c r="H63" s="49">
        <f t="shared" si="5"/>
        <v>9600</v>
      </c>
      <c r="I63" s="50">
        <f t="shared" si="2"/>
        <v>14400</v>
      </c>
      <c r="J63" s="50">
        <f t="shared" si="2"/>
        <v>16000</v>
      </c>
      <c r="K63" s="51">
        <f t="shared" si="2"/>
        <v>17600</v>
      </c>
    </row>
    <row r="64" spans="1:11" x14ac:dyDescent="0.2">
      <c r="A64">
        <v>2800</v>
      </c>
      <c r="B64">
        <v>100</v>
      </c>
      <c r="C64">
        <f>$F$55-B64</f>
        <v>100</v>
      </c>
      <c r="D64" s="44">
        <f>A64/(C64)</f>
        <v>28</v>
      </c>
      <c r="E64" s="45">
        <f>($A64+E$57)/$C64</f>
        <v>40</v>
      </c>
      <c r="F64" s="45">
        <f t="shared" si="1"/>
        <v>44</v>
      </c>
      <c r="G64" s="46">
        <f t="shared" si="1"/>
        <v>48</v>
      </c>
      <c r="H64" s="44">
        <f t="shared" si="5"/>
        <v>5600</v>
      </c>
      <c r="I64" s="45">
        <f t="shared" si="2"/>
        <v>8000</v>
      </c>
      <c r="J64" s="45">
        <f t="shared" si="2"/>
        <v>8800</v>
      </c>
      <c r="K64" s="46">
        <f t="shared" si="2"/>
        <v>9600</v>
      </c>
    </row>
    <row r="65" spans="1:11" x14ac:dyDescent="0.2">
      <c r="A65">
        <v>2800</v>
      </c>
      <c r="B65">
        <v>120</v>
      </c>
      <c r="C65">
        <f t="shared" si="3"/>
        <v>80</v>
      </c>
      <c r="D65" s="47">
        <f>A65/(C65)</f>
        <v>35</v>
      </c>
      <c r="E65" s="25">
        <f>($A65+E$57)/$C65</f>
        <v>50</v>
      </c>
      <c r="F65" s="25">
        <f t="shared" si="1"/>
        <v>55</v>
      </c>
      <c r="G65" s="48">
        <f t="shared" si="1"/>
        <v>60</v>
      </c>
      <c r="H65" s="47">
        <f t="shared" si="5"/>
        <v>7000</v>
      </c>
      <c r="I65" s="25">
        <f t="shared" si="2"/>
        <v>10000</v>
      </c>
      <c r="J65" s="25">
        <f t="shared" si="2"/>
        <v>11000</v>
      </c>
      <c r="K65" s="48">
        <f t="shared" si="2"/>
        <v>12000</v>
      </c>
    </row>
    <row r="66" spans="1:11" ht="17" thickBot="1" x14ac:dyDescent="0.25">
      <c r="A66" s="4">
        <v>2800</v>
      </c>
      <c r="B66" s="4">
        <v>150</v>
      </c>
      <c r="C66" s="4">
        <f t="shared" si="3"/>
        <v>50</v>
      </c>
      <c r="D66" s="49">
        <f>A66/(C66)</f>
        <v>56</v>
      </c>
      <c r="E66" s="50">
        <f>($A66+E$57)/$C66</f>
        <v>80</v>
      </c>
      <c r="F66" s="50">
        <f t="shared" si="1"/>
        <v>88</v>
      </c>
      <c r="G66" s="51">
        <f t="shared" si="1"/>
        <v>96</v>
      </c>
      <c r="H66" s="49">
        <f t="shared" si="5"/>
        <v>11200</v>
      </c>
      <c r="I66" s="50">
        <f t="shared" si="2"/>
        <v>16000</v>
      </c>
      <c r="J66" s="50">
        <f t="shared" si="2"/>
        <v>17600</v>
      </c>
      <c r="K66" s="51">
        <f t="shared" si="2"/>
        <v>19200</v>
      </c>
    </row>
    <row r="68" spans="1:11" ht="26" x14ac:dyDescent="0.3">
      <c r="A68" s="9" t="s">
        <v>101</v>
      </c>
    </row>
    <row r="69" spans="1:11" x14ac:dyDescent="0.2">
      <c r="D69" t="s">
        <v>122</v>
      </c>
      <c r="H69" t="s">
        <v>124</v>
      </c>
    </row>
    <row r="70" spans="1:11" x14ac:dyDescent="0.2">
      <c r="D70" t="s">
        <v>123</v>
      </c>
      <c r="H70" t="s">
        <v>125</v>
      </c>
    </row>
    <row r="71" spans="1:11" ht="17" thickBot="1" x14ac:dyDescent="0.25">
      <c r="A71" s="4" t="s">
        <v>21</v>
      </c>
      <c r="B71" s="4" t="s">
        <v>32</v>
      </c>
      <c r="C71" s="4" t="s">
        <v>15</v>
      </c>
      <c r="D71" s="52">
        <v>0</v>
      </c>
      <c r="E71" s="35">
        <v>1200</v>
      </c>
      <c r="F71" s="35">
        <v>1600</v>
      </c>
      <c r="G71" s="53">
        <v>2000</v>
      </c>
      <c r="H71" s="52">
        <v>0</v>
      </c>
      <c r="I71" s="35">
        <v>1200</v>
      </c>
      <c r="J71" s="35">
        <v>1600</v>
      </c>
      <c r="K71" s="53">
        <v>2000</v>
      </c>
    </row>
    <row r="72" spans="1:11" x14ac:dyDescent="0.2">
      <c r="A72">
        <v>2000</v>
      </c>
      <c r="B72">
        <v>100</v>
      </c>
      <c r="C72">
        <f>$F$55-B72</f>
        <v>100</v>
      </c>
      <c r="D72" s="44">
        <f>D58-$D58</f>
        <v>0</v>
      </c>
      <c r="E72" s="45">
        <f>E58-$D58</f>
        <v>12</v>
      </c>
      <c r="F72" s="45">
        <f>F58-$D58</f>
        <v>16</v>
      </c>
      <c r="G72" s="46">
        <f>G58-$D58</f>
        <v>20</v>
      </c>
      <c r="H72" s="44">
        <f>H58-$H58</f>
        <v>0</v>
      </c>
      <c r="I72" s="45">
        <f>I58-$H58</f>
        <v>2400</v>
      </c>
      <c r="J72" s="45">
        <f t="shared" ref="J72:K72" si="6">J58-$H58</f>
        <v>3200</v>
      </c>
      <c r="K72" s="46">
        <f t="shared" si="6"/>
        <v>4000</v>
      </c>
    </row>
    <row r="73" spans="1:11" x14ac:dyDescent="0.2">
      <c r="A73">
        <v>2000</v>
      </c>
      <c r="B73">
        <v>120</v>
      </c>
      <c r="C73">
        <f t="shared" ref="C73:C80" si="7">$F$55-B73</f>
        <v>80</v>
      </c>
      <c r="D73" s="47">
        <f t="shared" ref="D73:G80" si="8">D59-$D59</f>
        <v>0</v>
      </c>
      <c r="E73" s="25">
        <f t="shared" si="8"/>
        <v>15</v>
      </c>
      <c r="F73" s="25">
        <f t="shared" si="8"/>
        <v>20</v>
      </c>
      <c r="G73" s="48">
        <f>G59-$D59</f>
        <v>25</v>
      </c>
      <c r="H73" s="47">
        <f t="shared" ref="H73:K80" si="9">H59-$H59</f>
        <v>0</v>
      </c>
      <c r="I73" s="25">
        <f t="shared" si="9"/>
        <v>3000</v>
      </c>
      <c r="J73" s="25">
        <f t="shared" si="9"/>
        <v>4000</v>
      </c>
      <c r="K73" s="48">
        <f t="shared" si="9"/>
        <v>5000</v>
      </c>
    </row>
    <row r="74" spans="1:11" ht="17" thickBot="1" x14ac:dyDescent="0.25">
      <c r="A74" s="4">
        <v>2000</v>
      </c>
      <c r="B74" s="4">
        <v>150</v>
      </c>
      <c r="C74" s="4">
        <f t="shared" si="7"/>
        <v>50</v>
      </c>
      <c r="D74" s="47">
        <f t="shared" si="8"/>
        <v>0</v>
      </c>
      <c r="E74" s="25">
        <f t="shared" si="8"/>
        <v>24</v>
      </c>
      <c r="F74" s="25">
        <f t="shared" si="8"/>
        <v>32</v>
      </c>
      <c r="G74" s="48">
        <f>G60-$D60</f>
        <v>40</v>
      </c>
      <c r="H74" s="47">
        <f t="shared" si="9"/>
        <v>0</v>
      </c>
      <c r="I74" s="25">
        <f t="shared" si="9"/>
        <v>4800</v>
      </c>
      <c r="J74" s="25">
        <f t="shared" si="9"/>
        <v>6400</v>
      </c>
      <c r="K74" s="48">
        <f t="shared" si="9"/>
        <v>8000</v>
      </c>
    </row>
    <row r="75" spans="1:11" x14ac:dyDescent="0.2">
      <c r="A75">
        <f>2400</f>
        <v>2400</v>
      </c>
      <c r="B75">
        <v>100</v>
      </c>
      <c r="C75">
        <f>$F$55-B75</f>
        <v>100</v>
      </c>
      <c r="D75" s="44">
        <f t="shared" si="8"/>
        <v>0</v>
      </c>
      <c r="E75" s="45">
        <f>E61-$D61</f>
        <v>12</v>
      </c>
      <c r="F75" s="45">
        <f>F61-$D61</f>
        <v>16</v>
      </c>
      <c r="G75" s="46">
        <f>G61-$D61</f>
        <v>20</v>
      </c>
      <c r="H75" s="44">
        <f t="shared" si="9"/>
        <v>0</v>
      </c>
      <c r="I75" s="45">
        <f t="shared" si="9"/>
        <v>2400</v>
      </c>
      <c r="J75" s="45">
        <f t="shared" si="9"/>
        <v>3200</v>
      </c>
      <c r="K75" s="46">
        <f t="shared" si="9"/>
        <v>4000</v>
      </c>
    </row>
    <row r="76" spans="1:11" x14ac:dyDescent="0.2">
      <c r="A76">
        <f>2400</f>
        <v>2400</v>
      </c>
      <c r="B76">
        <v>120</v>
      </c>
      <c r="C76">
        <f t="shared" si="7"/>
        <v>80</v>
      </c>
      <c r="D76" s="47">
        <f t="shared" si="8"/>
        <v>0</v>
      </c>
      <c r="E76" s="25">
        <f t="shared" si="8"/>
        <v>15</v>
      </c>
      <c r="F76" s="25">
        <f t="shared" si="8"/>
        <v>20</v>
      </c>
      <c r="G76" s="48">
        <f t="shared" si="8"/>
        <v>25</v>
      </c>
      <c r="H76" s="47">
        <f t="shared" si="9"/>
        <v>0</v>
      </c>
      <c r="I76" s="25">
        <f t="shared" si="9"/>
        <v>3000</v>
      </c>
      <c r="J76" s="25">
        <f t="shared" si="9"/>
        <v>4000</v>
      </c>
      <c r="K76" s="48">
        <f t="shared" si="9"/>
        <v>5000</v>
      </c>
    </row>
    <row r="77" spans="1:11" ht="17" thickBot="1" x14ac:dyDescent="0.25">
      <c r="A77" s="4">
        <f>2400</f>
        <v>2400</v>
      </c>
      <c r="B77" s="4">
        <v>150</v>
      </c>
      <c r="C77" s="4">
        <f t="shared" si="7"/>
        <v>50</v>
      </c>
      <c r="D77" s="49">
        <f t="shared" si="8"/>
        <v>0</v>
      </c>
      <c r="E77" s="50">
        <f t="shared" si="8"/>
        <v>24</v>
      </c>
      <c r="F77" s="50">
        <f t="shared" si="8"/>
        <v>32</v>
      </c>
      <c r="G77" s="51">
        <f t="shared" si="8"/>
        <v>40</v>
      </c>
      <c r="H77" s="49">
        <f t="shared" si="9"/>
        <v>0</v>
      </c>
      <c r="I77" s="50">
        <f t="shared" si="9"/>
        <v>4800</v>
      </c>
      <c r="J77" s="50">
        <f t="shared" si="9"/>
        <v>6400</v>
      </c>
      <c r="K77" s="51">
        <f t="shared" si="9"/>
        <v>8000</v>
      </c>
    </row>
    <row r="78" spans="1:11" x14ac:dyDescent="0.2">
      <c r="A78">
        <v>2800</v>
      </c>
      <c r="B78">
        <v>100</v>
      </c>
      <c r="C78">
        <f>$F$55-B78</f>
        <v>100</v>
      </c>
      <c r="D78" s="47">
        <f t="shared" si="8"/>
        <v>0</v>
      </c>
      <c r="E78" s="25">
        <f t="shared" si="8"/>
        <v>12</v>
      </c>
      <c r="F78" s="25">
        <f t="shared" si="8"/>
        <v>16</v>
      </c>
      <c r="G78" s="48">
        <f t="shared" si="8"/>
        <v>20</v>
      </c>
      <c r="H78" s="47">
        <f t="shared" si="9"/>
        <v>0</v>
      </c>
      <c r="I78" s="25">
        <f t="shared" si="9"/>
        <v>2400</v>
      </c>
      <c r="J78" s="25">
        <f t="shared" si="9"/>
        <v>3200</v>
      </c>
      <c r="K78" s="48">
        <f t="shared" si="9"/>
        <v>4000</v>
      </c>
    </row>
    <row r="79" spans="1:11" x14ac:dyDescent="0.2">
      <c r="A79">
        <v>2800</v>
      </c>
      <c r="B79">
        <v>120</v>
      </c>
      <c r="C79">
        <f t="shared" si="7"/>
        <v>80</v>
      </c>
      <c r="D79" s="47">
        <f t="shared" si="8"/>
        <v>0</v>
      </c>
      <c r="E79" s="25">
        <f t="shared" si="8"/>
        <v>15</v>
      </c>
      <c r="F79" s="25">
        <f t="shared" si="8"/>
        <v>20</v>
      </c>
      <c r="G79" s="48">
        <f t="shared" si="8"/>
        <v>25</v>
      </c>
      <c r="H79" s="47">
        <f t="shared" si="9"/>
        <v>0</v>
      </c>
      <c r="I79" s="25">
        <f t="shared" si="9"/>
        <v>3000</v>
      </c>
      <c r="J79" s="25">
        <f t="shared" si="9"/>
        <v>4000</v>
      </c>
      <c r="K79" s="48">
        <f t="shared" si="9"/>
        <v>5000</v>
      </c>
    </row>
    <row r="80" spans="1:11" ht="17" thickBot="1" x14ac:dyDescent="0.25">
      <c r="A80" s="4">
        <v>2800</v>
      </c>
      <c r="B80" s="4">
        <v>150</v>
      </c>
      <c r="C80" s="4">
        <f t="shared" si="7"/>
        <v>50</v>
      </c>
      <c r="D80" s="49">
        <f t="shared" si="8"/>
        <v>0</v>
      </c>
      <c r="E80" s="50">
        <f t="shared" ref="E80:G80" si="10">E66-$D66</f>
        <v>24</v>
      </c>
      <c r="F80" s="50">
        <f t="shared" si="10"/>
        <v>32</v>
      </c>
      <c r="G80" s="51">
        <f t="shared" si="10"/>
        <v>40</v>
      </c>
      <c r="H80" s="49">
        <f t="shared" si="9"/>
        <v>0</v>
      </c>
      <c r="I80" s="50">
        <f t="shared" si="9"/>
        <v>4800</v>
      </c>
      <c r="J80" s="50">
        <f t="shared" si="9"/>
        <v>6400</v>
      </c>
      <c r="K80" s="51">
        <f t="shared" si="9"/>
        <v>8000</v>
      </c>
    </row>
    <row r="81" spans="1:7" x14ac:dyDescent="0.2">
      <c r="D81" s="25"/>
      <c r="E81" s="25"/>
      <c r="F81" s="25"/>
      <c r="G81" s="25"/>
    </row>
    <row r="82" spans="1:7" ht="26" x14ac:dyDescent="0.3">
      <c r="A82" s="9" t="s">
        <v>110</v>
      </c>
    </row>
    <row r="84" spans="1:7" x14ac:dyDescent="0.2">
      <c r="A84" t="s">
        <v>111</v>
      </c>
    </row>
    <row r="85" spans="1:7" ht="17" thickBot="1" x14ac:dyDescent="0.25">
      <c r="A85" t="s">
        <v>112</v>
      </c>
    </row>
    <row r="86" spans="1:7" ht="17" thickBot="1" x14ac:dyDescent="0.25">
      <c r="A86" s="54" t="s">
        <v>113</v>
      </c>
      <c r="B86" s="55">
        <v>2000</v>
      </c>
    </row>
    <row r="87" spans="1:7" ht="17" thickBot="1" x14ac:dyDescent="0.25">
      <c r="A87" t="s">
        <v>114</v>
      </c>
    </row>
    <row r="88" spans="1:7" x14ac:dyDescent="0.2">
      <c r="A88" s="44" t="s">
        <v>113</v>
      </c>
      <c r="B88" s="46">
        <v>800</v>
      </c>
    </row>
    <row r="89" spans="1:7" ht="17" thickBot="1" x14ac:dyDescent="0.25">
      <c r="A89" s="49" t="s">
        <v>115</v>
      </c>
      <c r="B89" s="51">
        <v>0.15</v>
      </c>
    </row>
    <row r="90" spans="1:7" ht="17" thickBot="1" x14ac:dyDescent="0.25">
      <c r="A90" t="s">
        <v>116</v>
      </c>
    </row>
    <row r="91" spans="1:7" ht="17" thickBot="1" x14ac:dyDescent="0.25">
      <c r="A91" s="56" t="s">
        <v>117</v>
      </c>
      <c r="B91" s="55">
        <v>0.25</v>
      </c>
    </row>
    <row r="93" spans="1:7" x14ac:dyDescent="0.2">
      <c r="A93" t="s">
        <v>118</v>
      </c>
    </row>
    <row r="94" spans="1:7" x14ac:dyDescent="0.2">
      <c r="A94" s="20"/>
      <c r="B94" s="20"/>
      <c r="C94" s="20"/>
      <c r="D94" s="19" t="s">
        <v>98</v>
      </c>
      <c r="E94" s="20"/>
      <c r="F94" s="20">
        <v>200</v>
      </c>
      <c r="G94" s="21" t="s">
        <v>31</v>
      </c>
    </row>
    <row r="95" spans="1:7" x14ac:dyDescent="0.2">
      <c r="A95" s="20"/>
      <c r="B95" s="20"/>
      <c r="C95" s="20"/>
      <c r="D95" s="19" t="s">
        <v>99</v>
      </c>
      <c r="E95" s="20"/>
      <c r="F95" s="20"/>
      <c r="G95" s="21"/>
    </row>
    <row r="96" spans="1:7" ht="17" thickBot="1" x14ac:dyDescent="0.25">
      <c r="A96" s="23" t="s">
        <v>21</v>
      </c>
      <c r="B96" s="23" t="s">
        <v>32</v>
      </c>
      <c r="C96" s="23" t="s">
        <v>15</v>
      </c>
      <c r="D96" s="19">
        <v>0</v>
      </c>
      <c r="E96" s="37">
        <v>1200</v>
      </c>
      <c r="F96" s="37">
        <v>1600</v>
      </c>
      <c r="G96" s="21">
        <v>2000</v>
      </c>
    </row>
    <row r="97" spans="1:7" x14ac:dyDescent="0.2">
      <c r="A97" s="20">
        <v>2000</v>
      </c>
      <c r="B97" s="20">
        <v>100</v>
      </c>
      <c r="C97">
        <f>$F$94-B97</f>
        <v>100</v>
      </c>
      <c r="D97" s="44">
        <f>A97/(C97)</f>
        <v>20</v>
      </c>
      <c r="E97" s="44"/>
      <c r="F97" s="45"/>
      <c r="G97" s="46"/>
    </row>
    <row r="98" spans="1:7" x14ac:dyDescent="0.2">
      <c r="A98" s="20">
        <v>2000</v>
      </c>
      <c r="B98" s="20">
        <v>120</v>
      </c>
      <c r="C98">
        <f t="shared" ref="C98:C99" si="11">$F$94-B98</f>
        <v>80</v>
      </c>
      <c r="D98" s="47">
        <f t="shared" ref="D98:E99" si="12">A98/(C98)</f>
        <v>25</v>
      </c>
      <c r="E98" s="47"/>
      <c r="F98" s="25"/>
      <c r="G98" s="48"/>
    </row>
    <row r="99" spans="1:7" ht="17" thickBot="1" x14ac:dyDescent="0.25">
      <c r="A99" s="23">
        <v>2000</v>
      </c>
      <c r="B99" s="23">
        <v>150</v>
      </c>
      <c r="C99" s="4">
        <f t="shared" si="11"/>
        <v>50</v>
      </c>
      <c r="D99" s="49">
        <f t="shared" si="12"/>
        <v>40</v>
      </c>
      <c r="E99" s="49"/>
      <c r="F99" s="50"/>
      <c r="G99" s="51"/>
    </row>
    <row r="101" spans="1:7" x14ac:dyDescent="0.2">
      <c r="A101" t="s">
        <v>119</v>
      </c>
    </row>
    <row r="102" spans="1:7" x14ac:dyDescent="0.2">
      <c r="D102" s="19" t="s">
        <v>98</v>
      </c>
      <c r="E102" s="20"/>
      <c r="F102" s="20">
        <v>200</v>
      </c>
      <c r="G102" s="21" t="s">
        <v>31</v>
      </c>
    </row>
    <row r="103" spans="1:7" x14ac:dyDescent="0.2">
      <c r="D103" s="19" t="s">
        <v>99</v>
      </c>
      <c r="E103" s="20"/>
      <c r="F103" s="20"/>
      <c r="G103" s="21"/>
    </row>
    <row r="104" spans="1:7" ht="17" thickBot="1" x14ac:dyDescent="0.25">
      <c r="A104" s="23" t="s">
        <v>21</v>
      </c>
      <c r="B104" t="s">
        <v>32</v>
      </c>
      <c r="C104" t="s">
        <v>15</v>
      </c>
      <c r="D104" s="19">
        <v>0</v>
      </c>
      <c r="E104" s="37">
        <v>1200</v>
      </c>
      <c r="F104" s="37">
        <v>1600</v>
      </c>
      <c r="G104" s="21">
        <v>2000</v>
      </c>
    </row>
    <row r="105" spans="1:7" x14ac:dyDescent="0.2">
      <c r="A105" s="20">
        <v>800</v>
      </c>
      <c r="B105" s="6">
        <f>B97+($B$89*$F$94)</f>
        <v>130</v>
      </c>
      <c r="C105" s="6">
        <f>$F$94-B105</f>
        <v>70</v>
      </c>
      <c r="D105" s="44">
        <f>A105/(C105)</f>
        <v>11.428571428571429</v>
      </c>
      <c r="E105" s="44"/>
    </row>
    <row r="106" spans="1:7" x14ac:dyDescent="0.2">
      <c r="A106" s="20">
        <v>800</v>
      </c>
      <c r="B106">
        <f t="shared" ref="B106:B107" si="13">B98+($B$89*$F$94)</f>
        <v>150</v>
      </c>
      <c r="C106" s="25">
        <f t="shared" ref="C106:C107" si="14">$F$94-B106</f>
        <v>50</v>
      </c>
      <c r="D106" s="47">
        <f t="shared" ref="D106:E107" si="15">A106/(C106)</f>
        <v>16</v>
      </c>
      <c r="E106" s="47"/>
    </row>
    <row r="107" spans="1:7" ht="17" thickBot="1" x14ac:dyDescent="0.25">
      <c r="A107" s="20">
        <v>800</v>
      </c>
      <c r="B107">
        <f t="shared" si="13"/>
        <v>180</v>
      </c>
      <c r="C107" s="4">
        <f t="shared" si="14"/>
        <v>20</v>
      </c>
      <c r="D107" s="49">
        <f t="shared" si="15"/>
        <v>40</v>
      </c>
      <c r="E107" s="49"/>
    </row>
    <row r="109" spans="1:7" x14ac:dyDescent="0.2">
      <c r="A109" t="s">
        <v>119</v>
      </c>
    </row>
    <row r="112" spans="1:7" ht="17" thickBot="1" x14ac:dyDescent="0.25">
      <c r="A112" s="23" t="s">
        <v>21</v>
      </c>
      <c r="B112" t="s">
        <v>32</v>
      </c>
      <c r="C112" t="s">
        <v>15</v>
      </c>
      <c r="D112" s="19">
        <v>0</v>
      </c>
    </row>
    <row r="113" spans="1:4" x14ac:dyDescent="0.2">
      <c r="A113" s="20">
        <v>800</v>
      </c>
      <c r="B113" s="6">
        <f>B97+($B$91*$F$94)</f>
        <v>150</v>
      </c>
      <c r="C113" s="6">
        <f>$F$94-B113</f>
        <v>50</v>
      </c>
      <c r="D113" s="44">
        <f>A113/(C113)</f>
        <v>16</v>
      </c>
    </row>
    <row r="114" spans="1:4" x14ac:dyDescent="0.2">
      <c r="A114" s="20">
        <v>800</v>
      </c>
      <c r="B114">
        <f t="shared" ref="B114:B115" si="16">B98+($B$91*$F$94)</f>
        <v>170</v>
      </c>
      <c r="C114" s="25">
        <f t="shared" ref="C114:C115" si="17">$F$94-B114</f>
        <v>30</v>
      </c>
      <c r="D114" s="47">
        <f t="shared" ref="D114:D115" si="18">A114/(C114)</f>
        <v>26.666666666666668</v>
      </c>
    </row>
    <row r="115" spans="1:4" ht="17" thickBot="1" x14ac:dyDescent="0.25">
      <c r="A115" s="20">
        <v>800</v>
      </c>
      <c r="B115">
        <f t="shared" si="16"/>
        <v>200</v>
      </c>
      <c r="C115" s="4">
        <f t="shared" si="17"/>
        <v>0</v>
      </c>
      <c r="D115" s="49" t="e">
        <f t="shared" si="18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F15B-0EE5-0246-9CB2-4D43FBCA02E0}">
  <dimension ref="A1:O112"/>
  <sheetViews>
    <sheetView tabSelected="1" topLeftCell="A90" zoomScale="180" zoomScaleNormal="180" workbookViewId="0">
      <selection activeCell="I109" sqref="I109"/>
    </sheetView>
  </sheetViews>
  <sheetFormatPr baseColWidth="10" defaultRowHeight="16" x14ac:dyDescent="0.2"/>
  <cols>
    <col min="1" max="1" width="20.5" customWidth="1"/>
    <col min="2" max="2" width="13.33203125" bestFit="1" customWidth="1"/>
    <col min="3" max="3" width="13.33203125" customWidth="1"/>
  </cols>
  <sheetData>
    <row r="1" spans="1:5" ht="26" x14ac:dyDescent="0.3">
      <c r="A1" s="9" t="s">
        <v>62</v>
      </c>
    </row>
    <row r="2" spans="1:5" x14ac:dyDescent="0.2">
      <c r="B2" t="s">
        <v>67</v>
      </c>
      <c r="C2">
        <v>40</v>
      </c>
      <c r="D2" t="s">
        <v>34</v>
      </c>
      <c r="E2" s="8"/>
    </row>
    <row r="3" spans="1:5" x14ac:dyDescent="0.2">
      <c r="A3" s="19" t="s">
        <v>3</v>
      </c>
      <c r="C3" s="20"/>
      <c r="D3" s="20" t="s">
        <v>4</v>
      </c>
      <c r="E3" s="21"/>
    </row>
    <row r="4" spans="1:5" x14ac:dyDescent="0.2">
      <c r="A4" s="19" t="s">
        <v>63</v>
      </c>
      <c r="B4" s="20">
        <v>2000</v>
      </c>
      <c r="C4" s="20"/>
      <c r="D4" s="20" t="s">
        <v>64</v>
      </c>
      <c r="E4" s="21"/>
    </row>
    <row r="5" spans="1:5" x14ac:dyDescent="0.2">
      <c r="A5" s="22" t="s">
        <v>65</v>
      </c>
      <c r="B5" s="23">
        <v>120</v>
      </c>
      <c r="C5" s="23" t="s">
        <v>32</v>
      </c>
      <c r="D5" s="23" t="s">
        <v>66</v>
      </c>
      <c r="E5" s="24">
        <v>200</v>
      </c>
    </row>
    <row r="7" spans="1:5" ht="26" x14ac:dyDescent="0.3">
      <c r="A7" s="9" t="s">
        <v>68</v>
      </c>
    </row>
    <row r="9" spans="1:5" x14ac:dyDescent="0.2">
      <c r="A9" t="s">
        <v>69</v>
      </c>
      <c r="B9">
        <v>500</v>
      </c>
      <c r="C9" t="s">
        <v>72</v>
      </c>
      <c r="D9">
        <v>1.1000000000000001</v>
      </c>
    </row>
    <row r="10" spans="1:5" x14ac:dyDescent="0.2">
      <c r="A10" t="s">
        <v>70</v>
      </c>
      <c r="B10">
        <f>C2</f>
        <v>40</v>
      </c>
    </row>
    <row r="11" spans="1:5" x14ac:dyDescent="0.2">
      <c r="A11" t="s">
        <v>71</v>
      </c>
      <c r="B11">
        <f>B10*D9</f>
        <v>44</v>
      </c>
    </row>
    <row r="13" spans="1:5" x14ac:dyDescent="0.2">
      <c r="A13" s="14" t="s">
        <v>73</v>
      </c>
      <c r="B13" s="4" t="s">
        <v>74</v>
      </c>
      <c r="C13" s="4" t="s">
        <v>75</v>
      </c>
      <c r="D13" s="4" t="s">
        <v>76</v>
      </c>
    </row>
    <row r="14" spans="1:5" x14ac:dyDescent="0.2">
      <c r="A14" t="s">
        <v>77</v>
      </c>
      <c r="B14" s="25">
        <f>B10*E5</f>
        <v>8000</v>
      </c>
      <c r="C14" s="25">
        <f>B11*E5</f>
        <v>8800</v>
      </c>
      <c r="D14" s="25">
        <f>C14-B14</f>
        <v>800</v>
      </c>
    </row>
    <row r="15" spans="1:5" x14ac:dyDescent="0.2">
      <c r="A15" s="4" t="s">
        <v>13</v>
      </c>
      <c r="B15" s="4">
        <f>B5*B10</f>
        <v>4800</v>
      </c>
      <c r="C15" s="4">
        <f>B11*B5</f>
        <v>5280</v>
      </c>
      <c r="D15" s="25">
        <f>C15-B15</f>
        <v>480</v>
      </c>
    </row>
    <row r="16" spans="1:5" x14ac:dyDescent="0.2">
      <c r="A16" t="s">
        <v>14</v>
      </c>
      <c r="B16">
        <f>B14-B15</f>
        <v>3200</v>
      </c>
      <c r="C16">
        <f>C14-C15</f>
        <v>3520</v>
      </c>
      <c r="D16" s="6">
        <f>C16-B16</f>
        <v>320</v>
      </c>
    </row>
    <row r="17" spans="1:4" x14ac:dyDescent="0.2">
      <c r="A17" t="s">
        <v>21</v>
      </c>
      <c r="B17" s="4">
        <f>B4</f>
        <v>2000</v>
      </c>
      <c r="C17" s="4">
        <f>B4+B9</f>
        <v>2500</v>
      </c>
      <c r="D17" s="4">
        <f>C17-B17</f>
        <v>500</v>
      </c>
    </row>
    <row r="18" spans="1:4" x14ac:dyDescent="0.2">
      <c r="A18" s="6" t="s">
        <v>22</v>
      </c>
      <c r="B18">
        <f>B16-B17</f>
        <v>1200</v>
      </c>
      <c r="C18">
        <f>C16-C17</f>
        <v>1020</v>
      </c>
      <c r="D18" s="29">
        <f>C18-B18</f>
        <v>-180</v>
      </c>
    </row>
    <row r="20" spans="1:4" x14ac:dyDescent="0.2">
      <c r="A20" s="14" t="s">
        <v>78</v>
      </c>
    </row>
    <row r="22" spans="1:4" ht="26" x14ac:dyDescent="0.3">
      <c r="A22" s="9" t="s">
        <v>79</v>
      </c>
    </row>
    <row r="24" spans="1:4" x14ac:dyDescent="0.2">
      <c r="A24" t="s">
        <v>80</v>
      </c>
      <c r="B24">
        <v>175</v>
      </c>
    </row>
    <row r="25" spans="1:4" x14ac:dyDescent="0.2">
      <c r="A25" t="s">
        <v>81</v>
      </c>
      <c r="B25">
        <v>50</v>
      </c>
    </row>
    <row r="26" spans="1:4" x14ac:dyDescent="0.2">
      <c r="A26" t="s">
        <v>82</v>
      </c>
      <c r="B26">
        <v>115</v>
      </c>
    </row>
    <row r="28" spans="1:4" x14ac:dyDescent="0.2">
      <c r="A28" s="14" t="s">
        <v>73</v>
      </c>
      <c r="B28" s="4" t="s">
        <v>84</v>
      </c>
      <c r="C28" s="4" t="s">
        <v>85</v>
      </c>
      <c r="D28" s="4" t="s">
        <v>76</v>
      </c>
    </row>
    <row r="29" spans="1:4" x14ac:dyDescent="0.2">
      <c r="A29" t="s">
        <v>20</v>
      </c>
      <c r="B29">
        <f>B10*E5</f>
        <v>8000</v>
      </c>
      <c r="C29">
        <f>B25*B24</f>
        <v>8750</v>
      </c>
      <c r="D29" s="4">
        <f t="shared" ref="D29:D33" si="0">C29-B29</f>
        <v>750</v>
      </c>
    </row>
    <row r="30" spans="1:4" x14ac:dyDescent="0.2">
      <c r="A30" s="4" t="s">
        <v>13</v>
      </c>
      <c r="B30">
        <f>B10*B5</f>
        <v>4800</v>
      </c>
      <c r="C30">
        <f>B25*B26</f>
        <v>5750</v>
      </c>
      <c r="D30" s="4">
        <f t="shared" si="0"/>
        <v>950</v>
      </c>
    </row>
    <row r="31" spans="1:4" x14ac:dyDescent="0.2">
      <c r="A31" s="13" t="s">
        <v>14</v>
      </c>
      <c r="B31" s="6">
        <f>B29-B30</f>
        <v>3200</v>
      </c>
      <c r="C31" s="6">
        <f>C29-C30</f>
        <v>3000</v>
      </c>
      <c r="D31" s="35">
        <f t="shared" si="0"/>
        <v>-200</v>
      </c>
    </row>
    <row r="32" spans="1:4" x14ac:dyDescent="0.2">
      <c r="A32" s="4" t="s">
        <v>21</v>
      </c>
      <c r="B32">
        <f>B4</f>
        <v>2000</v>
      </c>
      <c r="C32">
        <f>B4</f>
        <v>2000</v>
      </c>
      <c r="D32" s="4">
        <f t="shared" si="0"/>
        <v>0</v>
      </c>
    </row>
    <row r="33" spans="1:4" x14ac:dyDescent="0.2">
      <c r="A33" s="35" t="s">
        <v>22</v>
      </c>
      <c r="B33" s="6">
        <f>B31-B32</f>
        <v>1200</v>
      </c>
      <c r="C33" s="6">
        <f>C31-C32</f>
        <v>1000</v>
      </c>
      <c r="D33" s="35">
        <f t="shared" si="0"/>
        <v>-200</v>
      </c>
    </row>
    <row r="34" spans="1:4" x14ac:dyDescent="0.2">
      <c r="D34" s="6"/>
    </row>
    <row r="35" spans="1:4" ht="26" x14ac:dyDescent="0.3">
      <c r="A35" s="9" t="s">
        <v>86</v>
      </c>
    </row>
    <row r="36" spans="1:4" x14ac:dyDescent="0.2">
      <c r="A36" t="s">
        <v>87</v>
      </c>
      <c r="B36">
        <f>B25*D9</f>
        <v>55.000000000000007</v>
      </c>
    </row>
    <row r="37" spans="1:4" x14ac:dyDescent="0.2">
      <c r="A37" s="14" t="s">
        <v>73</v>
      </c>
      <c r="B37" s="4" t="s">
        <v>85</v>
      </c>
      <c r="C37" s="4" t="s">
        <v>88</v>
      </c>
      <c r="D37" s="4" t="s">
        <v>76</v>
      </c>
    </row>
    <row r="38" spans="1:4" x14ac:dyDescent="0.2">
      <c r="A38" t="s">
        <v>20</v>
      </c>
      <c r="B38">
        <f>C29</f>
        <v>8750</v>
      </c>
      <c r="C38">
        <f>B24*B36</f>
        <v>9625.0000000000018</v>
      </c>
      <c r="D38">
        <f>C38-B38</f>
        <v>875.00000000000182</v>
      </c>
    </row>
    <row r="39" spans="1:4" x14ac:dyDescent="0.2">
      <c r="A39" s="4" t="s">
        <v>13</v>
      </c>
      <c r="B39" s="4">
        <f t="shared" ref="B39:B42" si="1">C30</f>
        <v>5750</v>
      </c>
      <c r="C39" s="4">
        <f>B36*B26</f>
        <v>6325.0000000000009</v>
      </c>
      <c r="D39" s="4">
        <f>C39-B39</f>
        <v>575.00000000000091</v>
      </c>
    </row>
    <row r="40" spans="1:4" x14ac:dyDescent="0.2">
      <c r="A40" s="13" t="s">
        <v>14</v>
      </c>
      <c r="B40">
        <f t="shared" si="1"/>
        <v>3000</v>
      </c>
      <c r="C40">
        <f>C38-C39</f>
        <v>3300.0000000000009</v>
      </c>
      <c r="D40" s="25">
        <f t="shared" ref="D40:D42" si="2">C40-B40</f>
        <v>300.00000000000091</v>
      </c>
    </row>
    <row r="41" spans="1:4" x14ac:dyDescent="0.2">
      <c r="A41" s="4" t="s">
        <v>21</v>
      </c>
      <c r="B41" s="4">
        <f t="shared" si="1"/>
        <v>2000</v>
      </c>
      <c r="C41" s="4">
        <f>B4+B9</f>
        <v>2500</v>
      </c>
      <c r="D41" s="4">
        <f t="shared" si="2"/>
        <v>500</v>
      </c>
    </row>
    <row r="42" spans="1:4" x14ac:dyDescent="0.2">
      <c r="A42" s="35" t="s">
        <v>22</v>
      </c>
      <c r="B42">
        <f t="shared" si="1"/>
        <v>1000</v>
      </c>
      <c r="C42">
        <f>C40-C41</f>
        <v>800.00000000000091</v>
      </c>
      <c r="D42" s="35">
        <f t="shared" si="2"/>
        <v>-199.99999999999909</v>
      </c>
    </row>
    <row r="44" spans="1:4" ht="26" x14ac:dyDescent="0.3">
      <c r="A44" s="9" t="s">
        <v>89</v>
      </c>
    </row>
    <row r="45" spans="1:4" x14ac:dyDescent="0.2">
      <c r="A45" t="s">
        <v>90</v>
      </c>
    </row>
    <row r="46" spans="1:4" x14ac:dyDescent="0.2">
      <c r="A46" t="s">
        <v>91</v>
      </c>
    </row>
    <row r="48" spans="1:4" x14ac:dyDescent="0.2">
      <c r="A48" t="s">
        <v>59</v>
      </c>
      <c r="B48">
        <v>1200</v>
      </c>
    </row>
    <row r="49" spans="1:11" x14ac:dyDescent="0.2">
      <c r="A49" t="s">
        <v>21</v>
      </c>
      <c r="B49">
        <v>2000</v>
      </c>
    </row>
    <row r="50" spans="1:11" x14ac:dyDescent="0.2">
      <c r="A50" s="6" t="s">
        <v>92</v>
      </c>
      <c r="B50" s="6">
        <f>SUM(B48:B49)</f>
        <v>3200</v>
      </c>
    </row>
    <row r="51" spans="1:11" x14ac:dyDescent="0.2">
      <c r="A51" s="28" t="s">
        <v>34</v>
      </c>
      <c r="B51">
        <v>50</v>
      </c>
    </row>
    <row r="52" spans="1:11" x14ac:dyDescent="0.2">
      <c r="A52" s="6" t="s">
        <v>94</v>
      </c>
      <c r="B52" s="6">
        <f>B50/B51</f>
        <v>64</v>
      </c>
    </row>
    <row r="53" spans="1:11" x14ac:dyDescent="0.2">
      <c r="A53" s="28" t="s">
        <v>32</v>
      </c>
      <c r="B53" s="28">
        <v>115</v>
      </c>
    </row>
    <row r="54" spans="1:11" x14ac:dyDescent="0.2">
      <c r="A54" s="6" t="s">
        <v>31</v>
      </c>
      <c r="B54" s="6">
        <f>B53+B52</f>
        <v>179</v>
      </c>
    </row>
    <row r="56" spans="1:11" ht="26" x14ac:dyDescent="0.3">
      <c r="A56" s="9" t="s">
        <v>128</v>
      </c>
    </row>
    <row r="57" spans="1:11" x14ac:dyDescent="0.2">
      <c r="A57" t="s">
        <v>126</v>
      </c>
    </row>
    <row r="60" spans="1:11" x14ac:dyDescent="0.2">
      <c r="D60" s="31" t="s">
        <v>98</v>
      </c>
      <c r="F60">
        <v>200</v>
      </c>
      <c r="G60" s="8" t="s">
        <v>31</v>
      </c>
    </row>
    <row r="61" spans="1:11" x14ac:dyDescent="0.2">
      <c r="D61" s="31" t="s">
        <v>105</v>
      </c>
      <c r="G61" s="8"/>
      <c r="H61" t="s">
        <v>127</v>
      </c>
    </row>
    <row r="62" spans="1:11" ht="17" thickBot="1" x14ac:dyDescent="0.25">
      <c r="A62" s="4" t="s">
        <v>21</v>
      </c>
      <c r="B62" s="4" t="s">
        <v>32</v>
      </c>
      <c r="C62" s="4" t="s">
        <v>15</v>
      </c>
      <c r="D62" s="31">
        <v>0</v>
      </c>
      <c r="E62" s="25">
        <v>1200</v>
      </c>
      <c r="F62" s="25">
        <v>1600</v>
      </c>
      <c r="G62" s="8">
        <v>2000</v>
      </c>
      <c r="H62" s="31">
        <v>0</v>
      </c>
      <c r="I62" s="25">
        <v>1200</v>
      </c>
      <c r="J62" s="25">
        <v>1600</v>
      </c>
      <c r="K62" s="8">
        <v>2000</v>
      </c>
    </row>
    <row r="63" spans="1:11" x14ac:dyDescent="0.2">
      <c r="A63">
        <v>2000</v>
      </c>
      <c r="B63">
        <v>100</v>
      </c>
      <c r="C63" s="25">
        <f>$F$60-B63</f>
        <v>100</v>
      </c>
      <c r="D63" s="44">
        <f>$A63/$C63</f>
        <v>20</v>
      </c>
      <c r="E63" s="45">
        <f>($A63+E$62)/$C63</f>
        <v>32</v>
      </c>
      <c r="F63" s="45">
        <f t="shared" ref="F63:G71" si="3">($A63+F$62)/$C63</f>
        <v>36</v>
      </c>
      <c r="G63" s="46">
        <f t="shared" si="3"/>
        <v>40</v>
      </c>
      <c r="H63" s="44">
        <f>D63*$F$60</f>
        <v>4000</v>
      </c>
      <c r="I63" s="45">
        <f t="shared" ref="I63:I71" si="4">E63*$F$60</f>
        <v>6400</v>
      </c>
      <c r="J63" s="45">
        <f t="shared" ref="J63:J71" si="5">F63*$F$60</f>
        <v>7200</v>
      </c>
      <c r="K63" s="46">
        <f t="shared" ref="K63:K71" si="6">G63*$F$60</f>
        <v>8000</v>
      </c>
    </row>
    <row r="64" spans="1:11" x14ac:dyDescent="0.2">
      <c r="A64">
        <v>2000</v>
      </c>
      <c r="B64">
        <v>120</v>
      </c>
      <c r="C64" s="25">
        <f t="shared" ref="C64:C71" si="7">$F$60-B64</f>
        <v>80</v>
      </c>
      <c r="D64" s="47">
        <f t="shared" ref="D64:D71" si="8">$A64/$C64</f>
        <v>25</v>
      </c>
      <c r="E64" s="25">
        <f t="shared" ref="E64:E71" si="9">($A64+E$62)/$C64</f>
        <v>40</v>
      </c>
      <c r="F64" s="25">
        <f t="shared" si="3"/>
        <v>45</v>
      </c>
      <c r="G64" s="48">
        <f t="shared" si="3"/>
        <v>50</v>
      </c>
      <c r="H64" s="47">
        <f t="shared" ref="H64:H71" si="10">D64*$F$60</f>
        <v>5000</v>
      </c>
      <c r="I64" s="25">
        <f t="shared" si="4"/>
        <v>8000</v>
      </c>
      <c r="J64" s="25">
        <f t="shared" si="5"/>
        <v>9000</v>
      </c>
      <c r="K64" s="48">
        <f t="shared" si="6"/>
        <v>10000</v>
      </c>
    </row>
    <row r="65" spans="1:15" ht="17" thickBot="1" x14ac:dyDescent="0.25">
      <c r="A65" s="4">
        <v>2000</v>
      </c>
      <c r="B65" s="4">
        <v>150</v>
      </c>
      <c r="C65" s="4">
        <f t="shared" si="7"/>
        <v>50</v>
      </c>
      <c r="D65" s="47">
        <f t="shared" si="8"/>
        <v>40</v>
      </c>
      <c r="E65" s="25">
        <f t="shared" si="9"/>
        <v>64</v>
      </c>
      <c r="F65" s="25">
        <f t="shared" si="3"/>
        <v>72</v>
      </c>
      <c r="G65" s="48">
        <f t="shared" si="3"/>
        <v>80</v>
      </c>
      <c r="H65" s="47">
        <f t="shared" si="10"/>
        <v>8000</v>
      </c>
      <c r="I65" s="25">
        <f t="shared" si="4"/>
        <v>12800</v>
      </c>
      <c r="J65" s="25">
        <f t="shared" si="5"/>
        <v>14400</v>
      </c>
      <c r="K65" s="48">
        <f t="shared" si="6"/>
        <v>16000</v>
      </c>
    </row>
    <row r="66" spans="1:15" x14ac:dyDescent="0.2">
      <c r="A66">
        <v>2400</v>
      </c>
      <c r="B66">
        <v>100</v>
      </c>
      <c r="C66" s="25">
        <f>$F$60-B66</f>
        <v>100</v>
      </c>
      <c r="D66" s="44">
        <f t="shared" si="8"/>
        <v>24</v>
      </c>
      <c r="E66" s="45">
        <f t="shared" si="9"/>
        <v>36</v>
      </c>
      <c r="F66" s="45">
        <f t="shared" si="3"/>
        <v>40</v>
      </c>
      <c r="G66" s="46">
        <f t="shared" si="3"/>
        <v>44</v>
      </c>
      <c r="H66" s="44">
        <f t="shared" si="10"/>
        <v>4800</v>
      </c>
      <c r="I66" s="45">
        <f t="shared" si="4"/>
        <v>7200</v>
      </c>
      <c r="J66" s="45">
        <f t="shared" si="5"/>
        <v>8000</v>
      </c>
      <c r="K66" s="46">
        <f t="shared" si="6"/>
        <v>8800</v>
      </c>
    </row>
    <row r="67" spans="1:15" x14ac:dyDescent="0.2">
      <c r="A67">
        <v>2400</v>
      </c>
      <c r="B67">
        <v>120</v>
      </c>
      <c r="C67" s="25">
        <f t="shared" si="7"/>
        <v>80</v>
      </c>
      <c r="D67" s="47">
        <f t="shared" si="8"/>
        <v>30</v>
      </c>
      <c r="E67" s="25">
        <f t="shared" si="9"/>
        <v>45</v>
      </c>
      <c r="F67" s="25">
        <f t="shared" si="3"/>
        <v>50</v>
      </c>
      <c r="G67" s="48">
        <f t="shared" si="3"/>
        <v>55</v>
      </c>
      <c r="H67" s="47">
        <f t="shared" si="10"/>
        <v>6000</v>
      </c>
      <c r="I67" s="25">
        <f t="shared" si="4"/>
        <v>9000</v>
      </c>
      <c r="J67" s="25">
        <f t="shared" si="5"/>
        <v>10000</v>
      </c>
      <c r="K67" s="48">
        <f t="shared" si="6"/>
        <v>11000</v>
      </c>
    </row>
    <row r="68" spans="1:15" ht="17" thickBot="1" x14ac:dyDescent="0.25">
      <c r="A68" s="4">
        <v>2400</v>
      </c>
      <c r="B68" s="4">
        <v>150</v>
      </c>
      <c r="C68" s="4">
        <f t="shared" si="7"/>
        <v>50</v>
      </c>
      <c r="D68" s="49">
        <f t="shared" si="8"/>
        <v>48</v>
      </c>
      <c r="E68" s="50">
        <f t="shared" si="9"/>
        <v>72</v>
      </c>
      <c r="F68" s="50">
        <f t="shared" si="3"/>
        <v>80</v>
      </c>
      <c r="G68" s="51">
        <f t="shared" si="3"/>
        <v>88</v>
      </c>
      <c r="H68" s="49">
        <f t="shared" si="10"/>
        <v>9600</v>
      </c>
      <c r="I68" s="50">
        <f t="shared" si="4"/>
        <v>14400</v>
      </c>
      <c r="J68" s="50">
        <f t="shared" si="5"/>
        <v>16000</v>
      </c>
      <c r="K68" s="51">
        <f t="shared" si="6"/>
        <v>17600</v>
      </c>
    </row>
    <row r="69" spans="1:15" x14ac:dyDescent="0.2">
      <c r="A69">
        <v>2800</v>
      </c>
      <c r="B69">
        <v>100</v>
      </c>
      <c r="C69" s="25">
        <f>$F$60-B69</f>
        <v>100</v>
      </c>
      <c r="D69" s="47">
        <f t="shared" si="8"/>
        <v>28</v>
      </c>
      <c r="E69" s="25">
        <f t="shared" si="9"/>
        <v>40</v>
      </c>
      <c r="F69" s="25">
        <f t="shared" si="3"/>
        <v>44</v>
      </c>
      <c r="G69" s="48">
        <f t="shared" si="3"/>
        <v>48</v>
      </c>
      <c r="H69" s="47">
        <f t="shared" si="10"/>
        <v>5600</v>
      </c>
      <c r="I69" s="25">
        <f t="shared" si="4"/>
        <v>8000</v>
      </c>
      <c r="J69" s="25">
        <f t="shared" si="5"/>
        <v>8800</v>
      </c>
      <c r="K69" s="48">
        <f t="shared" si="6"/>
        <v>9600</v>
      </c>
    </row>
    <row r="70" spans="1:15" x14ac:dyDescent="0.2">
      <c r="A70">
        <v>2800</v>
      </c>
      <c r="B70">
        <v>120</v>
      </c>
      <c r="C70" s="25">
        <f t="shared" si="7"/>
        <v>80</v>
      </c>
      <c r="D70" s="47">
        <f t="shared" si="8"/>
        <v>35</v>
      </c>
      <c r="E70" s="25">
        <f t="shared" si="9"/>
        <v>50</v>
      </c>
      <c r="F70" s="25">
        <f t="shared" si="3"/>
        <v>55</v>
      </c>
      <c r="G70" s="48">
        <f t="shared" si="3"/>
        <v>60</v>
      </c>
      <c r="H70" s="47">
        <f t="shared" si="10"/>
        <v>7000</v>
      </c>
      <c r="I70" s="25">
        <f t="shared" si="4"/>
        <v>10000</v>
      </c>
      <c r="J70" s="25">
        <f t="shared" si="5"/>
        <v>11000</v>
      </c>
      <c r="K70" s="48">
        <f t="shared" si="6"/>
        <v>12000</v>
      </c>
    </row>
    <row r="71" spans="1:15" ht="17" thickBot="1" x14ac:dyDescent="0.25">
      <c r="A71" s="4">
        <v>2800</v>
      </c>
      <c r="B71" s="4">
        <v>150</v>
      </c>
      <c r="C71" s="4">
        <f t="shared" si="7"/>
        <v>50</v>
      </c>
      <c r="D71" s="49">
        <f t="shared" si="8"/>
        <v>56</v>
      </c>
      <c r="E71" s="50">
        <f t="shared" si="9"/>
        <v>80</v>
      </c>
      <c r="F71" s="50">
        <f t="shared" si="3"/>
        <v>88</v>
      </c>
      <c r="G71" s="51">
        <f t="shared" si="3"/>
        <v>96</v>
      </c>
      <c r="H71" s="49">
        <f t="shared" si="10"/>
        <v>11200</v>
      </c>
      <c r="I71" s="50">
        <f t="shared" si="4"/>
        <v>16000</v>
      </c>
      <c r="J71" s="50">
        <f t="shared" si="5"/>
        <v>17600</v>
      </c>
      <c r="K71" s="51">
        <f t="shared" si="6"/>
        <v>19200</v>
      </c>
    </row>
    <row r="73" spans="1:15" ht="26" x14ac:dyDescent="0.3">
      <c r="A73" s="9" t="s">
        <v>129</v>
      </c>
    </row>
    <row r="74" spans="1:15" x14ac:dyDescent="0.2">
      <c r="A74" t="s">
        <v>101</v>
      </c>
    </row>
    <row r="75" spans="1:15" ht="26" x14ac:dyDescent="0.3">
      <c r="D75" s="18" t="s">
        <v>130</v>
      </c>
      <c r="H75" s="18" t="s">
        <v>132</v>
      </c>
      <c r="L75" s="18" t="s">
        <v>134</v>
      </c>
    </row>
    <row r="76" spans="1:15" x14ac:dyDescent="0.2">
      <c r="D76" t="s">
        <v>131</v>
      </c>
      <c r="H76" t="s">
        <v>133</v>
      </c>
      <c r="L76" t="s">
        <v>135</v>
      </c>
    </row>
    <row r="77" spans="1:15" ht="17" thickBot="1" x14ac:dyDescent="0.25">
      <c r="A77" s="4" t="s">
        <v>21</v>
      </c>
      <c r="B77" s="4" t="s">
        <v>32</v>
      </c>
      <c r="C77" s="4" t="s">
        <v>15</v>
      </c>
      <c r="D77" s="31">
        <v>0</v>
      </c>
      <c r="E77" s="25">
        <v>1200</v>
      </c>
      <c r="F77" s="25">
        <v>1600</v>
      </c>
      <c r="G77" s="8">
        <v>2000</v>
      </c>
      <c r="H77" s="31">
        <v>0</v>
      </c>
      <c r="I77" s="25">
        <v>1200</v>
      </c>
      <c r="J77" s="25">
        <v>1600</v>
      </c>
      <c r="K77" s="8">
        <v>2000</v>
      </c>
      <c r="L77" s="31">
        <v>0</v>
      </c>
      <c r="M77" s="25">
        <v>1200</v>
      </c>
      <c r="N77" s="25">
        <v>1600</v>
      </c>
      <c r="O77" s="8">
        <v>2000</v>
      </c>
    </row>
    <row r="78" spans="1:15" x14ac:dyDescent="0.2">
      <c r="A78">
        <v>2000</v>
      </c>
      <c r="B78">
        <v>100</v>
      </c>
      <c r="C78" s="25">
        <f>$F$60-B78</f>
        <v>100</v>
      </c>
      <c r="D78" s="44">
        <f>D63-$D63</f>
        <v>0</v>
      </c>
      <c r="E78" s="45">
        <f>E63-$D63</f>
        <v>12</v>
      </c>
      <c r="F78" s="45">
        <f t="shared" ref="F78:G78" si="11">F63-$D63</f>
        <v>16</v>
      </c>
      <c r="G78" s="46">
        <f t="shared" si="11"/>
        <v>20</v>
      </c>
      <c r="H78" s="57">
        <f>H63-$H63</f>
        <v>0</v>
      </c>
      <c r="I78" s="58">
        <f t="shared" ref="I78:K78" si="12">I63-$H63</f>
        <v>2400</v>
      </c>
      <c r="J78" s="58">
        <f t="shared" si="12"/>
        <v>3200</v>
      </c>
      <c r="K78" s="59">
        <f t="shared" si="12"/>
        <v>4000</v>
      </c>
      <c r="L78" s="57">
        <f>H78/H63</f>
        <v>0</v>
      </c>
      <c r="M78" s="58">
        <f t="shared" ref="M78:O86" si="13">I78/I63</f>
        <v>0.375</v>
      </c>
      <c r="N78" s="58">
        <f t="shared" si="13"/>
        <v>0.44444444444444442</v>
      </c>
      <c r="O78" s="59">
        <f t="shared" si="13"/>
        <v>0.5</v>
      </c>
    </row>
    <row r="79" spans="1:15" x14ac:dyDescent="0.2">
      <c r="A79">
        <v>2000</v>
      </c>
      <c r="B79">
        <v>120</v>
      </c>
      <c r="C79" s="25">
        <f t="shared" ref="C79:C86" si="14">$F$60-B79</f>
        <v>80</v>
      </c>
      <c r="D79" s="47">
        <f t="shared" ref="D79:G86" si="15">D64-$D64</f>
        <v>0</v>
      </c>
      <c r="E79" s="25">
        <f t="shared" si="15"/>
        <v>15</v>
      </c>
      <c r="F79" s="25">
        <f t="shared" si="15"/>
        <v>20</v>
      </c>
      <c r="G79" s="48">
        <f t="shared" si="15"/>
        <v>25</v>
      </c>
      <c r="H79" s="60">
        <f t="shared" ref="H79:K86" si="16">H64-$H64</f>
        <v>0</v>
      </c>
      <c r="I79" s="28">
        <f t="shared" si="16"/>
        <v>3000</v>
      </c>
      <c r="J79" s="28">
        <f t="shared" si="16"/>
        <v>4000</v>
      </c>
      <c r="K79" s="61">
        <f t="shared" si="16"/>
        <v>5000</v>
      </c>
      <c r="L79" s="60">
        <f t="shared" ref="L79:L86" si="17">H79/H64</f>
        <v>0</v>
      </c>
      <c r="M79" s="28">
        <f t="shared" si="13"/>
        <v>0.375</v>
      </c>
      <c r="N79" s="28">
        <f t="shared" si="13"/>
        <v>0.44444444444444442</v>
      </c>
      <c r="O79" s="61">
        <f t="shared" si="13"/>
        <v>0.5</v>
      </c>
    </row>
    <row r="80" spans="1:15" ht="17" thickBot="1" x14ac:dyDescent="0.25">
      <c r="A80" s="4">
        <v>2000</v>
      </c>
      <c r="B80" s="4">
        <v>150</v>
      </c>
      <c r="C80" s="4">
        <f t="shared" si="14"/>
        <v>50</v>
      </c>
      <c r="D80" s="47">
        <f t="shared" si="15"/>
        <v>0</v>
      </c>
      <c r="E80" s="25">
        <f t="shared" si="15"/>
        <v>24</v>
      </c>
      <c r="F80" s="25">
        <f t="shared" si="15"/>
        <v>32</v>
      </c>
      <c r="G80" s="48">
        <f t="shared" si="15"/>
        <v>40</v>
      </c>
      <c r="H80" s="60">
        <f t="shared" si="16"/>
        <v>0</v>
      </c>
      <c r="I80" s="28">
        <f t="shared" si="16"/>
        <v>4800</v>
      </c>
      <c r="J80" s="28">
        <f t="shared" si="16"/>
        <v>6400</v>
      </c>
      <c r="K80" s="61">
        <f t="shared" si="16"/>
        <v>8000</v>
      </c>
      <c r="L80" s="60">
        <f t="shared" si="17"/>
        <v>0</v>
      </c>
      <c r="M80" s="28">
        <f t="shared" si="13"/>
        <v>0.375</v>
      </c>
      <c r="N80" s="28">
        <f t="shared" si="13"/>
        <v>0.44444444444444442</v>
      </c>
      <c r="O80" s="61">
        <f t="shared" si="13"/>
        <v>0.5</v>
      </c>
    </row>
    <row r="81" spans="1:15" x14ac:dyDescent="0.2">
      <c r="A81">
        <v>2400</v>
      </c>
      <c r="B81">
        <v>100</v>
      </c>
      <c r="C81" s="25">
        <f>$F$60-B81</f>
        <v>100</v>
      </c>
      <c r="D81" s="44">
        <f t="shared" si="15"/>
        <v>0</v>
      </c>
      <c r="E81" s="45">
        <f>E66-$D66</f>
        <v>12</v>
      </c>
      <c r="F81" s="45">
        <f t="shared" ref="F81:G81" si="18">F66-$D66</f>
        <v>16</v>
      </c>
      <c r="G81" s="46">
        <f t="shared" si="18"/>
        <v>20</v>
      </c>
      <c r="H81" s="57">
        <f t="shared" si="16"/>
        <v>0</v>
      </c>
      <c r="I81" s="58">
        <f t="shared" si="16"/>
        <v>2400</v>
      </c>
      <c r="J81" s="58">
        <f t="shared" si="16"/>
        <v>3200</v>
      </c>
      <c r="K81" s="59">
        <f t="shared" si="16"/>
        <v>4000</v>
      </c>
      <c r="L81" s="57">
        <f t="shared" si="17"/>
        <v>0</v>
      </c>
      <c r="M81" s="58">
        <f t="shared" si="13"/>
        <v>0.33333333333333331</v>
      </c>
      <c r="N81" s="58">
        <f t="shared" si="13"/>
        <v>0.4</v>
      </c>
      <c r="O81" s="59">
        <f t="shared" si="13"/>
        <v>0.45454545454545453</v>
      </c>
    </row>
    <row r="82" spans="1:15" x14ac:dyDescent="0.2">
      <c r="A82">
        <v>2400</v>
      </c>
      <c r="B82">
        <v>120</v>
      </c>
      <c r="C82" s="25">
        <f t="shared" si="14"/>
        <v>80</v>
      </c>
      <c r="D82" s="47">
        <f t="shared" si="15"/>
        <v>0</v>
      </c>
      <c r="E82" s="25">
        <f t="shared" ref="E82:G82" si="19">E67-$D67</f>
        <v>15</v>
      </c>
      <c r="F82" s="25">
        <f t="shared" si="19"/>
        <v>20</v>
      </c>
      <c r="G82" s="48">
        <f t="shared" si="19"/>
        <v>25</v>
      </c>
      <c r="H82" s="60">
        <f t="shared" si="16"/>
        <v>0</v>
      </c>
      <c r="I82" s="28">
        <f t="shared" si="16"/>
        <v>3000</v>
      </c>
      <c r="J82" s="28">
        <f t="shared" si="16"/>
        <v>4000</v>
      </c>
      <c r="K82" s="61">
        <f t="shared" si="16"/>
        <v>5000</v>
      </c>
      <c r="L82" s="60">
        <f t="shared" si="17"/>
        <v>0</v>
      </c>
      <c r="M82" s="28">
        <f t="shared" si="13"/>
        <v>0.33333333333333331</v>
      </c>
      <c r="N82" s="28">
        <f t="shared" si="13"/>
        <v>0.4</v>
      </c>
      <c r="O82" s="61">
        <f t="shared" si="13"/>
        <v>0.45454545454545453</v>
      </c>
    </row>
    <row r="83" spans="1:15" ht="17" thickBot="1" x14ac:dyDescent="0.25">
      <c r="A83" s="4">
        <v>2400</v>
      </c>
      <c r="B83" s="4">
        <v>150</v>
      </c>
      <c r="C83" s="4">
        <f t="shared" si="14"/>
        <v>50</v>
      </c>
      <c r="D83" s="49">
        <f t="shared" si="15"/>
        <v>0</v>
      </c>
      <c r="E83" s="50">
        <f t="shared" ref="E83:G83" si="20">E68-$D68</f>
        <v>24</v>
      </c>
      <c r="F83" s="50">
        <f t="shared" si="20"/>
        <v>32</v>
      </c>
      <c r="G83" s="51">
        <f t="shared" si="20"/>
        <v>40</v>
      </c>
      <c r="H83" s="62">
        <f t="shared" si="16"/>
        <v>0</v>
      </c>
      <c r="I83" s="63">
        <f t="shared" si="16"/>
        <v>4800</v>
      </c>
      <c r="J83" s="63">
        <f t="shared" si="16"/>
        <v>6400</v>
      </c>
      <c r="K83" s="64">
        <f t="shared" si="16"/>
        <v>8000</v>
      </c>
      <c r="L83" s="62">
        <f t="shared" si="17"/>
        <v>0</v>
      </c>
      <c r="M83" s="63">
        <f t="shared" si="13"/>
        <v>0.33333333333333331</v>
      </c>
      <c r="N83" s="63">
        <f t="shared" si="13"/>
        <v>0.4</v>
      </c>
      <c r="O83" s="64">
        <f t="shared" si="13"/>
        <v>0.45454545454545453</v>
      </c>
    </row>
    <row r="84" spans="1:15" x14ac:dyDescent="0.2">
      <c r="A84">
        <v>2800</v>
      </c>
      <c r="B84">
        <v>100</v>
      </c>
      <c r="C84" s="25">
        <f>$F$60-B84</f>
        <v>100</v>
      </c>
      <c r="D84" s="47">
        <f t="shared" si="15"/>
        <v>0</v>
      </c>
      <c r="E84" s="25">
        <f>E69-$D69</f>
        <v>12</v>
      </c>
      <c r="F84" s="25">
        <f t="shared" ref="F84:G84" si="21">F69-$D69</f>
        <v>16</v>
      </c>
      <c r="G84" s="48">
        <f t="shared" si="21"/>
        <v>20</v>
      </c>
      <c r="H84" s="60">
        <f t="shared" si="16"/>
        <v>0</v>
      </c>
      <c r="I84" s="28">
        <f t="shared" si="16"/>
        <v>2400</v>
      </c>
      <c r="J84" s="28">
        <f t="shared" si="16"/>
        <v>3200</v>
      </c>
      <c r="K84" s="61">
        <f t="shared" si="16"/>
        <v>4000</v>
      </c>
      <c r="L84" s="60">
        <f t="shared" si="17"/>
        <v>0</v>
      </c>
      <c r="M84" s="28">
        <f t="shared" si="13"/>
        <v>0.3</v>
      </c>
      <c r="N84" s="28">
        <f t="shared" si="13"/>
        <v>0.36363636363636365</v>
      </c>
      <c r="O84" s="61">
        <f t="shared" si="13"/>
        <v>0.41666666666666669</v>
      </c>
    </row>
    <row r="85" spans="1:15" x14ac:dyDescent="0.2">
      <c r="A85">
        <v>2800</v>
      </c>
      <c r="B85">
        <v>120</v>
      </c>
      <c r="C85" s="25">
        <f t="shared" si="14"/>
        <v>80</v>
      </c>
      <c r="D85" s="47">
        <f t="shared" si="15"/>
        <v>0</v>
      </c>
      <c r="E85" s="25">
        <f t="shared" ref="E85:G85" si="22">E70-$D70</f>
        <v>15</v>
      </c>
      <c r="F85" s="25">
        <f t="shared" si="22"/>
        <v>20</v>
      </c>
      <c r="G85" s="48">
        <f t="shared" si="22"/>
        <v>25</v>
      </c>
      <c r="H85" s="60">
        <f t="shared" si="16"/>
        <v>0</v>
      </c>
      <c r="I85" s="28">
        <f t="shared" si="16"/>
        <v>3000</v>
      </c>
      <c r="J85" s="28">
        <f t="shared" si="16"/>
        <v>4000</v>
      </c>
      <c r="K85" s="61">
        <f t="shared" si="16"/>
        <v>5000</v>
      </c>
      <c r="L85" s="60">
        <f t="shared" si="17"/>
        <v>0</v>
      </c>
      <c r="M85" s="28">
        <f t="shared" si="13"/>
        <v>0.3</v>
      </c>
      <c r="N85" s="28">
        <f t="shared" si="13"/>
        <v>0.36363636363636365</v>
      </c>
      <c r="O85" s="61">
        <f t="shared" si="13"/>
        <v>0.41666666666666669</v>
      </c>
    </row>
    <row r="86" spans="1:15" ht="17" thickBot="1" x14ac:dyDescent="0.25">
      <c r="A86" s="4">
        <v>2800</v>
      </c>
      <c r="B86" s="4">
        <v>150</v>
      </c>
      <c r="C86" s="4">
        <f t="shared" si="14"/>
        <v>50</v>
      </c>
      <c r="D86" s="49">
        <f t="shared" si="15"/>
        <v>0</v>
      </c>
      <c r="E86" s="50">
        <f t="shared" ref="E86:G86" si="23">E71-$D71</f>
        <v>24</v>
      </c>
      <c r="F86" s="50">
        <f t="shared" si="23"/>
        <v>32</v>
      </c>
      <c r="G86" s="51">
        <f t="shared" si="23"/>
        <v>40</v>
      </c>
      <c r="H86" s="62">
        <f t="shared" si="16"/>
        <v>0</v>
      </c>
      <c r="I86" s="63">
        <f t="shared" si="16"/>
        <v>4800</v>
      </c>
      <c r="J86" s="63">
        <f t="shared" si="16"/>
        <v>6400</v>
      </c>
      <c r="K86" s="64">
        <f t="shared" si="16"/>
        <v>8000</v>
      </c>
      <c r="L86" s="62">
        <f t="shared" si="17"/>
        <v>0</v>
      </c>
      <c r="M86" s="63">
        <f t="shared" si="13"/>
        <v>0.3</v>
      </c>
      <c r="N86" s="63">
        <f t="shared" si="13"/>
        <v>0.36363636363636365</v>
      </c>
      <c r="O86" s="64">
        <f t="shared" si="13"/>
        <v>0.41666666666666669</v>
      </c>
    </row>
    <row r="88" spans="1:15" ht="26" x14ac:dyDescent="0.3">
      <c r="A88" s="9" t="s">
        <v>110</v>
      </c>
    </row>
    <row r="90" spans="1:15" x14ac:dyDescent="0.2">
      <c r="A90" t="s">
        <v>111</v>
      </c>
    </row>
    <row r="91" spans="1:15" ht="17" thickBot="1" x14ac:dyDescent="0.25">
      <c r="A91" t="s">
        <v>112</v>
      </c>
    </row>
    <row r="92" spans="1:15" ht="17" thickBot="1" x14ac:dyDescent="0.25">
      <c r="A92" s="54" t="s">
        <v>113</v>
      </c>
      <c r="B92" s="55">
        <v>2000</v>
      </c>
    </row>
    <row r="93" spans="1:15" ht="17" thickBot="1" x14ac:dyDescent="0.25">
      <c r="A93" t="s">
        <v>114</v>
      </c>
    </row>
    <row r="94" spans="1:15" x14ac:dyDescent="0.2">
      <c r="A94" s="44" t="s">
        <v>113</v>
      </c>
      <c r="B94" s="46">
        <v>800</v>
      </c>
    </row>
    <row r="95" spans="1:15" ht="17" thickBot="1" x14ac:dyDescent="0.25">
      <c r="A95" s="49" t="s">
        <v>115</v>
      </c>
      <c r="B95" s="51">
        <v>0.15</v>
      </c>
    </row>
    <row r="96" spans="1:15" ht="17" thickBot="1" x14ac:dyDescent="0.25">
      <c r="A96" t="s">
        <v>116</v>
      </c>
    </row>
    <row r="97" spans="1:7" ht="17" thickBot="1" x14ac:dyDescent="0.25">
      <c r="A97" s="56" t="s">
        <v>117</v>
      </c>
      <c r="B97" s="55">
        <v>0.25</v>
      </c>
    </row>
    <row r="98" spans="1:7" x14ac:dyDescent="0.2">
      <c r="A98" s="28" t="s">
        <v>118</v>
      </c>
    </row>
    <row r="99" spans="1:7" ht="17" thickBot="1" x14ac:dyDescent="0.25">
      <c r="A99" s="4" t="s">
        <v>21</v>
      </c>
      <c r="B99" s="4" t="s">
        <v>32</v>
      </c>
      <c r="C99" s="4" t="s">
        <v>15</v>
      </c>
      <c r="D99" s="31">
        <v>0</v>
      </c>
      <c r="E99" s="25">
        <v>1200</v>
      </c>
      <c r="F99" s="25">
        <v>1600</v>
      </c>
      <c r="G99" s="8">
        <v>2000</v>
      </c>
    </row>
    <row r="100" spans="1:7" x14ac:dyDescent="0.2">
      <c r="A100">
        <v>2000</v>
      </c>
      <c r="B100">
        <v>100</v>
      </c>
      <c r="C100" s="25">
        <f>$F$60-B100</f>
        <v>100</v>
      </c>
      <c r="D100" s="44">
        <f>$A100/$C100</f>
        <v>20</v>
      </c>
      <c r="E100" s="45">
        <f>($A100+E$62)/$C100</f>
        <v>32</v>
      </c>
      <c r="F100" s="45">
        <f t="shared" ref="F100:G102" si="24">($A100+F$62)/$C100</f>
        <v>36</v>
      </c>
      <c r="G100" s="46">
        <f t="shared" si="24"/>
        <v>40</v>
      </c>
    </row>
    <row r="101" spans="1:7" x14ac:dyDescent="0.2">
      <c r="A101">
        <v>2000</v>
      </c>
      <c r="B101">
        <v>120</v>
      </c>
      <c r="C101" s="25">
        <f t="shared" ref="C101:C102" si="25">$F$60-B101</f>
        <v>80</v>
      </c>
      <c r="D101" s="47">
        <f t="shared" ref="D101:D102" si="26">$A101/$C101</f>
        <v>25</v>
      </c>
      <c r="E101" s="25">
        <f t="shared" ref="E101:E102" si="27">($A101+E$62)/$C101</f>
        <v>40</v>
      </c>
      <c r="F101" s="25">
        <f t="shared" si="24"/>
        <v>45</v>
      </c>
      <c r="G101" s="48">
        <f t="shared" si="24"/>
        <v>50</v>
      </c>
    </row>
    <row r="102" spans="1:7" x14ac:dyDescent="0.2">
      <c r="A102" s="4">
        <v>2000</v>
      </c>
      <c r="B102" s="4">
        <v>150</v>
      </c>
      <c r="C102" s="4">
        <f t="shared" si="25"/>
        <v>50</v>
      </c>
      <c r="D102" s="47">
        <f t="shared" si="26"/>
        <v>40</v>
      </c>
      <c r="E102" s="25">
        <f t="shared" si="27"/>
        <v>64</v>
      </c>
      <c r="F102" s="25">
        <f t="shared" si="24"/>
        <v>72</v>
      </c>
      <c r="G102" s="48">
        <f t="shared" si="24"/>
        <v>80</v>
      </c>
    </row>
    <row r="104" spans="1:7" x14ac:dyDescent="0.2">
      <c r="A104" t="s">
        <v>114</v>
      </c>
    </row>
    <row r="105" spans="1:7" x14ac:dyDescent="0.2">
      <c r="A105" s="6">
        <v>800</v>
      </c>
      <c r="B105" s="6">
        <f>B100+($B$95*$F$60)</f>
        <v>130</v>
      </c>
      <c r="C105" s="6">
        <f>F60-$B$105</f>
        <v>70</v>
      </c>
      <c r="D105" s="31">
        <f>A105/C105</f>
        <v>11.428571428571429</v>
      </c>
    </row>
    <row r="106" spans="1:7" x14ac:dyDescent="0.2">
      <c r="A106">
        <v>800</v>
      </c>
      <c r="B106">
        <f t="shared" ref="B106:B107" si="28">B101+($B$95*$F$60)</f>
        <v>150</v>
      </c>
      <c r="C106" s="25">
        <f>$F$60-B106</f>
        <v>50</v>
      </c>
      <c r="D106" s="31">
        <f t="shared" ref="D106:D107" si="29">A106/C106</f>
        <v>16</v>
      </c>
    </row>
    <row r="107" spans="1:7" x14ac:dyDescent="0.2">
      <c r="A107" s="4">
        <v>800</v>
      </c>
      <c r="B107" s="4">
        <f t="shared" si="28"/>
        <v>180</v>
      </c>
      <c r="C107" s="4">
        <f>$F$60-B107</f>
        <v>20</v>
      </c>
      <c r="D107" s="31">
        <f t="shared" si="29"/>
        <v>40</v>
      </c>
    </row>
    <row r="109" spans="1:7" x14ac:dyDescent="0.2">
      <c r="A109" t="s">
        <v>116</v>
      </c>
    </row>
    <row r="110" spans="1:7" x14ac:dyDescent="0.2">
      <c r="A110" s="6">
        <v>0</v>
      </c>
      <c r="B110" s="6">
        <f>B100+($B$97*$F$60)</f>
        <v>150</v>
      </c>
      <c r="C110" s="6">
        <f>$F$60-B110</f>
        <v>50</v>
      </c>
      <c r="D110" s="31">
        <f t="shared" ref="D110:D112" si="30">A110/C110</f>
        <v>0</v>
      </c>
    </row>
    <row r="111" spans="1:7" x14ac:dyDescent="0.2">
      <c r="A111">
        <v>0</v>
      </c>
      <c r="B111">
        <f t="shared" ref="B111:B112" si="31">B101+($B$97*$F$60)</f>
        <v>170</v>
      </c>
      <c r="C111">
        <f t="shared" ref="C111:C112" si="32">$F$60-B111</f>
        <v>30</v>
      </c>
      <c r="D111" s="31">
        <f t="shared" si="30"/>
        <v>0</v>
      </c>
    </row>
    <row r="112" spans="1:7" x14ac:dyDescent="0.2">
      <c r="A112" s="4">
        <v>0</v>
      </c>
      <c r="B112" s="4">
        <f t="shared" si="31"/>
        <v>200</v>
      </c>
      <c r="C112" s="4">
        <f t="shared" si="32"/>
        <v>0</v>
      </c>
      <c r="D112" s="31" t="e">
        <f t="shared" si="3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CVP</vt:lpstr>
      <vt:lpstr>L2</vt:lpstr>
      <vt:lpstr>L1</vt:lpstr>
      <vt:lpstr>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2022-02-15T01:14:13Z</dcterms:created>
  <dcterms:modified xsi:type="dcterms:W3CDTF">2022-02-15T09:57:20Z</dcterms:modified>
</cp:coreProperties>
</file>