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Manufacturing Downtime Analysis\"/>
    </mc:Choice>
  </mc:AlternateContent>
  <xr:revisionPtr revIDLastSave="0" documentId="13_ncr:1_{EF318C90-5F30-475B-8C2E-17129095FB35}" xr6:coauthVersionLast="47" xr6:coauthVersionMax="47" xr10:uidLastSave="{00000000-0000-0000-0000-000000000000}"/>
  <bookViews>
    <workbookView xWindow="28680" yWindow="-120" windowWidth="29040" windowHeight="15840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factors'!$A$1:$E$13</definedName>
    <definedName name="_xlnm._FilterDatabase" localSheetId="0" hidden="1">'Line productivity'!$A$1:$F$39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9" l="1" a="1"/>
  <c r="C24" i="9" s="1"/>
  <c r="C27" i="9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D26" i="9" l="1"/>
  <c r="G29" i="9"/>
  <c r="F29" i="9"/>
  <c r="E29" i="9"/>
  <c r="D29" i="9"/>
  <c r="C29" i="9"/>
  <c r="G28" i="9"/>
  <c r="F28" i="9"/>
  <c r="E28" i="9"/>
  <c r="D28" i="9"/>
  <c r="C28" i="9"/>
  <c r="G27" i="9"/>
  <c r="F27" i="9"/>
  <c r="C26" i="9"/>
  <c r="G26" i="9"/>
  <c r="E27" i="9"/>
  <c r="F26" i="9"/>
  <c r="D27" i="9"/>
  <c r="E26" i="9"/>
  <c r="E3" i="3"/>
  <c r="E5" i="3"/>
  <c r="E13" i="3"/>
  <c r="E12" i="3"/>
  <c r="E2" i="3"/>
  <c r="E11" i="3"/>
  <c r="E10" i="3"/>
  <c r="E9" i="3"/>
  <c r="E8" i="3"/>
  <c r="E7" i="3"/>
  <c r="E6" i="3"/>
  <c r="E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<sst xmlns="http://schemas.openxmlformats.org/spreadsheetml/2006/main" count="149" uniqueCount="50">
  <si>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</si>
  <si>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</si>
  <si>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</si>
  <si>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</si>
  <si>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</si>
  <si>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</si>
  <si>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</si>
  <si>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</si>
  <si>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</si>
  <si>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</si>
  <si>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</si>
  <si>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</si>
  <si>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</si>
  <si>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</si>
  <si>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</si>
  <si>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</si>
  <si>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</si>
  <si>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</si>
  <si>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</si>
  <si>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</si>
  <si>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</si>
  <si>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</si>
  <si>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</si>
  <si>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</si>
  <si>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</si>
  <si>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</si>
  <si>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</si>
  <si>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</si>
  <si>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</si>
  <si>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</si>
  <si>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</si>
  <si>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</si>
  <si>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</si>
  <si>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</si>
  <si>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</si>
  <si>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</si>
  <si>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</si>
  <si>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</si>
  <si>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</si>
  <si>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</si>
  <si>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</si>
  <si>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</si>
  <si>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</si>
  <si>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</si>
  <si>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</si>
  <si>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Sum of Efficiency</t>
  </si>
  <si>
    <t>Row Labels</t>
  </si>
  <si>
    <t>Grand Total</t>
  </si>
  <si>
    <t xml:space="preserve">Downtime 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</si>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</sst>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045476180762382"/>
          <c:y val="0"/>
          <c:w val="0.78154869242380975"/>
          <c:h val="0.861635151604591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185-4219-9E11-D902B45548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5-4219-9E11-D902B455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600701376"/>
        <c:axId val="600701856"/>
      </c:barChart>
      <c:catAx>
        <c:axId val="6007013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01856"/>
        <c:crosses val="autoZero"/>
        <c:auto val="1"/>
        <c:lblAlgn val="ctr"/>
        <c:lblOffset val="100"/>
        <c:noMultiLvlLbl val="0"/>
      </c:catAx>
      <c:valAx>
        <c:axId val="600701856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6007013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9032727544125E-2"/>
          <c:y val="5.3724053724053727E-2"/>
          <c:w val="0.88525813420241906"/>
          <c:h val="0.59590205070520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C91-4D4A-8F6A-B369B0DB0307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C91-4D4A-8F6A-B369B0DB0307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91-4D4A-8F6A-B369B0DB030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91-4D4A-8F6A-B369B0DB030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91-4D4A-8F6A-B369B0DB030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C91-4D4A-8F6A-B369B0DB0307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91-4D4A-8F6A-B369B0DB030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1-4D4A-8F6A-B369B0DB030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1-4D4A-8F6A-B369B0DB030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91-4D4A-8F6A-B369B0DB030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91-4D4A-8F6A-B369B0DB030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91-4D4A-8F6A-B369B0DB030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91-4D4A-8F6A-B369B0DB0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1-4D4A-8F6A-B369B0DB0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4276864"/>
        <c:axId val="514277344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91-4D4A-8F6A-B369B0DB0307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91-4D4A-8F6A-B369B0DB03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1-4D4A-8F6A-B369B0DB0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242624"/>
        <c:axId val="670716336"/>
      </c:lineChart>
      <c:catAx>
        <c:axId val="5142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77344"/>
        <c:crosses val="autoZero"/>
        <c:auto val="1"/>
        <c:lblAlgn val="ctr"/>
        <c:lblOffset val="100"/>
        <c:noMultiLvlLbl val="0"/>
      </c:catAx>
      <c:valAx>
        <c:axId val="51427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76864"/>
        <c:crosses val="autoZero"/>
        <c:crossBetween val="between"/>
      </c:valAx>
      <c:valAx>
        <c:axId val="67071633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42624"/>
        <c:crosses val="max"/>
        <c:crossBetween val="between"/>
      </c:valAx>
      <c:catAx>
        <c:axId val="986242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0716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66674</xdr:colOff>
      <xdr:row>3</xdr:row>
      <xdr:rowOff>19051</xdr:rowOff>
    </xdr:from>
    <xdr:to>
      <xdr:col>4</xdr:col>
      <xdr:colOff>390524</xdr:colOff>
      <xdr:row>17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3DAD1-E0C5-47E0-AC60-6BDAB472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47625</xdr:colOff>
      <xdr:row>0</xdr:row>
      <xdr:rowOff>66675</xdr:rowOff>
    </xdr:from>
    <xdr:to>
      <xdr:col>4</xdr:col>
      <xdr:colOff>266700</xdr:colOff>
      <xdr:row>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1963DB-40D8-A555-3E21-23D42BAF8C1D}"/>
            </a:ext>
          </a:extLst>
        </xdr:cNvPr>
        <xdr:cNvSpPr txBox="1"/>
      </xdr:nvSpPr>
      <xdr:spPr>
        <a:xfrm>
          <a:off x="47625" y="66675"/>
          <a:ext cx="371475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>
                  <a:lumMod val="75000"/>
                </a:schemeClr>
              </a:solidFill>
            </a:rPr>
            <a:t>Overall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 line efficiency sits at 64%</a:t>
          </a:r>
        </a:p>
        <a:p>
          <a:r>
            <a:rPr lang="en-US" sz="1400" baseline="0">
              <a:solidFill>
                <a:schemeClr val="bg2">
                  <a:lumMod val="25000"/>
                </a:schemeClr>
              </a:solidFill>
            </a:rPr>
            <a:t>We should place special focus on Mac</a:t>
          </a:r>
          <a:endParaRPr 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266699</xdr:colOff>
      <xdr:row>4</xdr:row>
      <xdr:rowOff>9524</xdr:rowOff>
    </xdr:from>
    <xdr:to>
      <xdr:col>12</xdr:col>
      <xdr:colOff>66674</xdr:colOff>
      <xdr:row>17</xdr:row>
      <xdr:rowOff>66676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1D759D-CC5C-412E-9D07-184B7FC66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247650</xdr:colOff>
      <xdr:row>0</xdr:row>
      <xdr:rowOff>0</xdr:rowOff>
    </xdr:from>
    <xdr:to>
      <xdr:col>12</xdr:col>
      <xdr:colOff>190500</xdr:colOff>
      <xdr:row>4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957DB-E693-48CE-AC3A-A0A1F8E84972}"/>
            </a:ext>
          </a:extLst>
        </xdr:cNvPr>
        <xdr:cNvSpPr txBox="1"/>
      </xdr:nvSpPr>
      <xdr:spPr>
        <a:xfrm>
          <a:off x="3743325" y="0"/>
          <a:ext cx="6172200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>
                  <a:lumMod val="75000"/>
                </a:schemeClr>
              </a:solidFill>
            </a:rPr>
            <a:t>The Top 5  Factors Account for 80%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 of the Downtime</a:t>
          </a:r>
        </a:p>
        <a:p>
          <a:r>
            <a:rPr lang="en-US" sz="1400" baseline="0">
              <a:solidFill>
                <a:schemeClr val="bg2">
                  <a:lumMod val="25000"/>
                </a:schemeClr>
              </a:solidFill>
            </a:rPr>
            <a:t>We should ignore the rest and prioritize these</a:t>
          </a:r>
          <a:endParaRPr 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561974</xdr:colOff>
      <xdr:row>18</xdr:row>
      <xdr:rowOff>161925</xdr:rowOff>
    </xdr:from>
    <xdr:to>
      <xdr:col>6</xdr:col>
      <xdr:colOff>1114424</xdr:colOff>
      <xdr:row>22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6F2324-49F9-4AA9-9340-E6AF2C296D0A}"/>
            </a:ext>
          </a:extLst>
        </xdr:cNvPr>
        <xdr:cNvSpPr txBox="1"/>
      </xdr:nvSpPr>
      <xdr:spPr>
        <a:xfrm>
          <a:off x="561974" y="3590925"/>
          <a:ext cx="6067425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3 of 5 Main Downtime Factors are due to Operator Error</a:t>
          </a:r>
        </a:p>
        <a:p>
          <a:r>
            <a:rPr lang="en-US" sz="1400" baseline="0">
              <a:solidFill>
                <a:schemeClr val="bg2">
                  <a:lumMod val="25000"/>
                </a:schemeClr>
              </a:solidFill>
            </a:rPr>
            <a:t>We should focus on machine adjustment training for everyone, and batch change for Mac</a:t>
          </a:r>
          <a:endParaRPr 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</xdr:col>
      <xdr:colOff>609599</xdr:colOff>
      <xdr:row>26</xdr:row>
      <xdr:rowOff>0</xdr:rowOff>
    </xdr:from>
    <xdr:to>
      <xdr:col>2</xdr:col>
      <xdr:colOff>1285874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B5EA70-77FF-A81D-FDF9-F9A224F01DD6}"/>
            </a:ext>
          </a:extLst>
        </xdr:cNvPr>
        <xdr:cNvSpPr/>
      </xdr:nvSpPr>
      <xdr:spPr>
        <a:xfrm>
          <a:off x="1219199" y="4838700"/>
          <a:ext cx="1285875" cy="57150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691CEB-6AA6-4A00-8F84-0CB94B120CFF}"/>
            </a:ext>
          </a:extLst>
        </xdr:cNvPr>
        <xdr:cNvSpPr/>
      </xdr:nvSpPr>
      <xdr:spPr>
        <a:xfrm>
          <a:off x="4657725" y="5410200"/>
          <a:ext cx="857250" cy="19050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390524</xdr:colOff>
      <xdr:row>21</xdr:row>
      <xdr:rowOff>38100</xdr:rowOff>
    </xdr:from>
    <xdr:to>
      <xdr:col>11</xdr:col>
      <xdr:colOff>485775</xdr:colOff>
      <xdr:row>31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9535328-D1E4-6DE0-5C70-93AD6C5B20B7}"/>
            </a:ext>
          </a:extLst>
        </xdr:cNvPr>
        <xdr:cNvSpPr txBox="1"/>
      </xdr:nvSpPr>
      <xdr:spPr>
        <a:xfrm>
          <a:off x="7677149" y="4038600"/>
          <a:ext cx="1924051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Recommendations:</a:t>
          </a:r>
        </a:p>
        <a:p>
          <a:endParaRPr lang="en-US" sz="1100"/>
        </a:p>
        <a:p>
          <a:r>
            <a:rPr lang="en-US" sz="1100"/>
            <a:t>1)</a:t>
          </a:r>
          <a:r>
            <a:rPr lang="en-US" sz="1100" baseline="0"/>
            <a:t> Start with machine adjustment trianing for all operators </a:t>
          </a:r>
        </a:p>
        <a:p>
          <a:endParaRPr lang="en-US" sz="1100" baseline="0"/>
        </a:p>
        <a:p>
          <a:r>
            <a:rPr lang="en-US" sz="1100" baseline="0"/>
            <a:t>2) Provide special batch training for Mac</a:t>
          </a:r>
        </a:p>
        <a:p>
          <a:endParaRPr lang="en-US" sz="1100" baseline="0"/>
        </a:p>
        <a:p>
          <a:r>
            <a:rPr lang="en-US" sz="1100" baseline="0"/>
            <a:t>3) Apply preventative maintenance to machine and double check inventory levels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5770.892532754631" createdVersion="8" refreshedVersion="8" minRefreshableVersion="3" recordCount="38" xr:uid="{7B91300C-26BB-4DA5-9FFC-F3BCC7662857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95E9C-BCD0-431E-A56F-1D5453E210B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I36" sqref="I36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10.5703125" bestFit="1" customWidth="1"/>
    <col min="8" max="8" width="14.42578125" bestFit="1" customWidth="1"/>
    <col min="9" max="9" width="8.85546875" customWidth="1"/>
    <col min="10" max="10" width="13.42578125" bestFit="1" customWidth="1"/>
    <col min="11" max="11" width="16.85546875" bestFit="1" customWidth="1"/>
    <col min="13" max="13" width="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39</v>
      </c>
      <c r="J1" s="7" t="s">
        <v>46</v>
      </c>
      <c r="K1" t="s">
        <v>45</v>
      </c>
    </row>
    <row r="2" spans="1:11" x14ac:dyDescent="0.2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 s="8" t="s">
        <v>40</v>
      </c>
      <c r="K2" s="6">
        <v>0.66839378238341973</v>
      </c>
    </row>
    <row r="3" spans="1:11" x14ac:dyDescent="0.2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8" t="s">
        <v>41</v>
      </c>
      <c r="K3" s="6">
        <v>0.64077669902912626</v>
      </c>
    </row>
    <row r="4" spans="1:11" x14ac:dyDescent="0.2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8" t="s">
        <v>42</v>
      </c>
      <c r="K4" s="6">
        <v>0.63170731707317074</v>
      </c>
    </row>
    <row r="5" spans="1:11" x14ac:dyDescent="0.2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8" t="s">
        <v>43</v>
      </c>
      <c r="K5" s="6">
        <v>0.60941176470588243</v>
      </c>
    </row>
    <row r="6" spans="1:11" x14ac:dyDescent="0.2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8" t="s">
        <v>47</v>
      </c>
      <c r="K6" s="6">
        <v>0.64022809745982379</v>
      </c>
    </row>
    <row r="7" spans="1:11" x14ac:dyDescent="0.2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</row>
    <row r="8" spans="1:11" x14ac:dyDescent="0.2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</row>
    <row r="9" spans="1:11" x14ac:dyDescent="0.2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5">
      <c r="A2" t="s">
        <v>24</v>
      </c>
      <c r="B2" t="s">
        <v>32</v>
      </c>
      <c r="C2" t="s">
        <v>38</v>
      </c>
      <c r="D2">
        <v>60</v>
      </c>
    </row>
    <row r="3" spans="1:4" x14ac:dyDescent="0.25">
      <c r="A3" t="s">
        <v>25</v>
      </c>
      <c r="B3" t="s">
        <v>33</v>
      </c>
      <c r="C3" t="s">
        <v>38</v>
      </c>
      <c r="D3">
        <v>60</v>
      </c>
    </row>
    <row r="4" spans="1:4" x14ac:dyDescent="0.25">
      <c r="A4" t="s">
        <v>26</v>
      </c>
      <c r="B4" t="s">
        <v>34</v>
      </c>
      <c r="C4" t="s">
        <v>38</v>
      </c>
      <c r="D4">
        <v>60</v>
      </c>
    </row>
    <row r="5" spans="1:4" x14ac:dyDescent="0.25">
      <c r="A5" t="s">
        <v>27</v>
      </c>
      <c r="B5" t="s">
        <v>35</v>
      </c>
      <c r="C5" t="s">
        <v>38</v>
      </c>
      <c r="D5">
        <v>60</v>
      </c>
    </row>
    <row r="6" spans="1:4" x14ac:dyDescent="0.25">
      <c r="A6" t="s">
        <v>28</v>
      </c>
      <c r="B6" t="s">
        <v>36</v>
      </c>
      <c r="C6" t="s">
        <v>38</v>
      </c>
      <c r="D6">
        <v>60</v>
      </c>
    </row>
    <row r="7" spans="1:4" x14ac:dyDescent="0.2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R10" sqref="R10"/>
    </sheetView>
  </sheetViews>
  <sheetFormatPr defaultRowHeight="15" x14ac:dyDescent="0.25"/>
  <cols>
    <col min="1" max="1" width="8.85546875" customWidth="1"/>
    <col min="2" max="2" width="19.28515625" bestFit="1" customWidth="1"/>
    <col min="3" max="3" width="16.28515625" bestFit="1" customWidth="1"/>
    <col min="4" max="4" width="13" bestFit="1" customWidth="1"/>
  </cols>
  <sheetData>
    <row r="1" spans="1:5" x14ac:dyDescent="0.25">
      <c r="A1" s="2" t="s">
        <v>6</v>
      </c>
      <c r="B1" s="2" t="s">
        <v>22</v>
      </c>
      <c r="C1" s="2" t="s">
        <v>7</v>
      </c>
      <c r="D1" s="2" t="s">
        <v>48</v>
      </c>
      <c r="E1" s="2" t="s">
        <v>49</v>
      </c>
    </row>
    <row r="2" spans="1:5" x14ac:dyDescent="0.25">
      <c r="A2">
        <v>6</v>
      </c>
      <c r="B2" t="s">
        <v>9</v>
      </c>
      <c r="C2" t="s">
        <v>21</v>
      </c>
      <c r="D2">
        <f>SUM(INDEX('Line downtime'!$C$3:$N$40,,MATCH(A2,'Line downtime'!$C$2:$N$2)))</f>
        <v>332</v>
      </c>
      <c r="E2" s="6">
        <f>SUM($D$2:D2)/SUM($D$2:$D$13)</f>
        <v>0.23919308357348704</v>
      </c>
    </row>
    <row r="3" spans="1:5" x14ac:dyDescent="0.25">
      <c r="A3">
        <v>7</v>
      </c>
      <c r="B3" t="s">
        <v>12</v>
      </c>
      <c r="C3" t="s">
        <v>20</v>
      </c>
      <c r="D3">
        <f>SUM(INDEX('Line downtime'!$C$3:$N$40,,MATCH(A3,'Line downtime'!$C$2:$N$2)))</f>
        <v>254</v>
      </c>
      <c r="E3" s="6">
        <f>SUM($D$2:D3)/SUM($D$2:$D$13)</f>
        <v>0.42219020172910665</v>
      </c>
    </row>
    <row r="4" spans="1:5" x14ac:dyDescent="0.25">
      <c r="A4">
        <v>4</v>
      </c>
      <c r="B4" t="s">
        <v>14</v>
      </c>
      <c r="C4" t="s">
        <v>20</v>
      </c>
      <c r="D4">
        <f>SUM(INDEX('Line downtime'!$C$3:$N$40,,MATCH(A4,'Line downtime'!$C$2:$N$2)))</f>
        <v>225</v>
      </c>
      <c r="E4" s="6">
        <f>SUM($D$2:D4)/SUM($D$2:$D$13)</f>
        <v>0.58429394812680113</v>
      </c>
    </row>
    <row r="5" spans="1:5" x14ac:dyDescent="0.25">
      <c r="A5">
        <v>2</v>
      </c>
      <c r="B5" t="s">
        <v>8</v>
      </c>
      <c r="C5" t="s">
        <v>21</v>
      </c>
      <c r="D5">
        <f>SUM(INDEX('Line downtime'!$C$3:$N$40,,MATCH(A5,'Line downtime'!$C$2:$N$2)))</f>
        <v>160</v>
      </c>
      <c r="E5" s="6">
        <f>SUM($D$2:D5)/SUM($D$2:$D$13)</f>
        <v>0.69956772334293948</v>
      </c>
    </row>
    <row r="6" spans="1:5" x14ac:dyDescent="0.25">
      <c r="A6">
        <v>8</v>
      </c>
      <c r="B6" t="s">
        <v>13</v>
      </c>
      <c r="C6" t="s">
        <v>21</v>
      </c>
      <c r="D6">
        <f>SUM(INDEX('Line downtime'!$C$3:$N$40,,MATCH(A6,'Line downtime'!$C$2:$N$2)))</f>
        <v>145</v>
      </c>
      <c r="E6" s="6">
        <f>SUM($D$2:D6)/SUM($D$2:$D$13)</f>
        <v>0.80403458213256485</v>
      </c>
    </row>
    <row r="7" spans="1:5" x14ac:dyDescent="0.25">
      <c r="A7">
        <v>12</v>
      </c>
      <c r="B7" t="s">
        <v>16</v>
      </c>
      <c r="C7" t="s">
        <v>20</v>
      </c>
      <c r="D7">
        <f>SUM(INDEX('Line downtime'!$C$3:$N$40,,MATCH(A7,'Line downtime'!$C$2:$N$2)))</f>
        <v>74</v>
      </c>
      <c r="E7" s="6">
        <f>SUM($D$2:D7)/SUM($D$2:$D$13)</f>
        <v>0.85734870317002887</v>
      </c>
    </row>
    <row r="8" spans="1:5" x14ac:dyDescent="0.25">
      <c r="A8">
        <v>5</v>
      </c>
      <c r="B8" t="s">
        <v>10</v>
      </c>
      <c r="C8" t="s">
        <v>21</v>
      </c>
      <c r="D8">
        <f>SUM(INDEX('Line downtime'!$C$3:$N$40,,MATCH(A8,'Line downtime'!$C$2:$N$2)))</f>
        <v>57</v>
      </c>
      <c r="E8" s="6">
        <f>SUM($D$2:D8)/SUM($D$2:$D$13)</f>
        <v>0.89841498559077815</v>
      </c>
    </row>
    <row r="9" spans="1:5" x14ac:dyDescent="0.25">
      <c r="A9">
        <v>10</v>
      </c>
      <c r="B9" t="s">
        <v>18</v>
      </c>
      <c r="C9" t="s">
        <v>21</v>
      </c>
      <c r="D9">
        <f>SUM(INDEX('Line downtime'!$C$3:$N$40,,MATCH(A9,'Line downtime'!$C$2:$N$2)))</f>
        <v>49</v>
      </c>
      <c r="E9" s="6">
        <f>SUM($D$2:D9)/SUM($D$2:$D$13)</f>
        <v>0.93371757925072041</v>
      </c>
    </row>
    <row r="10" spans="1:5" x14ac:dyDescent="0.25">
      <c r="A10">
        <v>3</v>
      </c>
      <c r="B10" t="s">
        <v>19</v>
      </c>
      <c r="C10" t="s">
        <v>20</v>
      </c>
      <c r="D10">
        <f>SUM(INDEX('Line downtime'!$C$3:$N$40,,MATCH(A10,'Line downtime'!$C$2:$N$2)))</f>
        <v>42</v>
      </c>
      <c r="E10" s="6">
        <f>SUM($D$2:D10)/SUM($D$2:$D$13)</f>
        <v>0.96397694524495681</v>
      </c>
    </row>
    <row r="11" spans="1:5" x14ac:dyDescent="0.25">
      <c r="A11">
        <v>11</v>
      </c>
      <c r="B11" t="s">
        <v>11</v>
      </c>
      <c r="C11" t="s">
        <v>21</v>
      </c>
      <c r="D11">
        <f>SUM(INDEX('Line downtime'!$C$3:$N$40,,MATCH(A11,'Line downtime'!$C$2:$N$2)))</f>
        <v>33</v>
      </c>
      <c r="E11" s="6">
        <f>SUM($D$2:D11)/SUM($D$2:$D$13)</f>
        <v>0.98775216138328525</v>
      </c>
    </row>
    <row r="12" spans="1:5" x14ac:dyDescent="0.25">
      <c r="A12">
        <v>9</v>
      </c>
      <c r="B12" t="s">
        <v>15</v>
      </c>
      <c r="C12" t="s">
        <v>20</v>
      </c>
      <c r="D12">
        <f>SUM(INDEX('Line downtime'!$C$3:$N$40,,MATCH(A12,'Line downtime'!$C$2:$N$2)))</f>
        <v>17</v>
      </c>
      <c r="E12" s="6">
        <f>SUM($D$2:D12)/SUM($D$2:$D$13)</f>
        <v>1</v>
      </c>
    </row>
    <row r="13" spans="1:5" x14ac:dyDescent="0.25">
      <c r="A13">
        <v>1</v>
      </c>
      <c r="B13" t="s">
        <v>17</v>
      </c>
      <c r="C13" t="s">
        <v>20</v>
      </c>
      <c r="D13">
        <f>SUM(INDEX('Line downtime'!$C$3:$N$40,,MATCH(A13,'Line downtime'!$C$2:$N$2)))</f>
        <v>0</v>
      </c>
      <c r="E13" s="6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7" workbookViewId="0">
      <selection activeCell="B5" sqref="B5"/>
    </sheetView>
  </sheetViews>
  <sheetFormatPr defaultRowHeight="15" x14ac:dyDescent="0.25"/>
  <cols>
    <col min="1" max="2" width="8.85546875" customWidth="1"/>
    <col min="3" max="14" width="5.5703125" customWidth="1"/>
  </cols>
  <sheetData>
    <row r="1" spans="1:14" x14ac:dyDescent="0.25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25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25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25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25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25">
      <c r="A8">
        <v>422116</v>
      </c>
      <c r="B8" t="str">
        <f>_xlfn.XLOOKUP(A8,'Line productivity'!C:C,'Line productivity'!D:D)</f>
        <v>Charlie</v>
      </c>
    </row>
    <row r="9" spans="1:14" x14ac:dyDescent="0.25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25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5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25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25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25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25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25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25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25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25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25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25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25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25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25">
      <c r="A24">
        <v>422132</v>
      </c>
      <c r="B24" t="str">
        <f>_xlfn.XLOOKUP(A24,'Line productivity'!C:C,'Line productivity'!D:D)</f>
        <v>Dee</v>
      </c>
    </row>
    <row r="25" spans="1:14" x14ac:dyDescent="0.25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25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25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25">
      <c r="A28">
        <v>422136</v>
      </c>
      <c r="B28" t="str">
        <f>_xlfn.XLOOKUP(A28,'Line productivity'!C:C,'Line productivity'!D:D)</f>
        <v>Mac</v>
      </c>
    </row>
    <row r="29" spans="1:14" x14ac:dyDescent="0.25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25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25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25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25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25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25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25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25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25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25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25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BA9F-526C-47C8-9C08-A10E3CF24603}">
  <dimension ref="B24:G29"/>
  <sheetViews>
    <sheetView tabSelected="1" workbookViewId="0">
      <selection activeCell="Q20" sqref="Q20"/>
    </sheetView>
  </sheetViews>
  <sheetFormatPr defaultRowHeight="15" x14ac:dyDescent="0.25"/>
  <cols>
    <col min="3" max="3" width="19.28515625" bestFit="1" customWidth="1"/>
    <col min="4" max="4" width="14.85546875" bestFit="1" customWidth="1"/>
    <col min="5" max="5" width="17.42578125" bestFit="1" customWidth="1"/>
    <col min="6" max="6" width="12.85546875" bestFit="1" customWidth="1"/>
    <col min="7" max="7" width="17.42578125" bestFit="1" customWidth="1"/>
  </cols>
  <sheetData>
    <row r="24" spans="2:7" hidden="1" x14ac:dyDescent="0.25">
      <c r="C24" s="9" cm="1">
        <f t="array" ref="C24:G25">TRANSPOSE('Downtime factors'!A2:B6)</f>
        <v>6</v>
      </c>
      <c r="D24" s="9">
        <v>7</v>
      </c>
      <c r="E24" s="9">
        <v>4</v>
      </c>
      <c r="F24" s="9">
        <v>2</v>
      </c>
      <c r="G24" s="9">
        <v>8</v>
      </c>
    </row>
    <row r="25" spans="2:7" ht="20.25" customHeight="1" x14ac:dyDescent="0.25">
      <c r="C25" s="11" t="str">
        <v>Machine adjustment</v>
      </c>
      <c r="D25" s="11" t="str">
        <v>Machine failure</v>
      </c>
      <c r="E25" s="12" t="str">
        <v>Inventory shortage</v>
      </c>
      <c r="F25" s="11" t="str">
        <v>Batch change</v>
      </c>
      <c r="G25" s="11" t="str">
        <v>Batch coding error</v>
      </c>
    </row>
    <row r="26" spans="2:7" ht="15.75" customHeight="1" x14ac:dyDescent="0.25">
      <c r="B26" t="s">
        <v>40</v>
      </c>
      <c r="C26" s="10">
        <f>SUMIFS(INDEX('Line downtime'!$C$3:$N$40,,MATCH(Dashboard!C$24,'Line downtime'!$C$2:$N$2,0)),'Line downtime'!$B$3:$B$40,Dashboard!$B26)</f>
        <v>118</v>
      </c>
      <c r="D26" s="10">
        <f>SUMIFS(INDEX('Line downtime'!$C$3:$N$40,,MATCH(Dashboard!D$24,'Line downtime'!$C$2:$N$2,0)),'Line downtime'!$B$3:$B$40,Dashboard!$B26)</f>
        <v>85</v>
      </c>
      <c r="E26" s="10">
        <f>SUMIFS(INDEX('Line downtime'!$C$3:$N$40,,MATCH(Dashboard!E$24,'Line downtime'!$C$2:$N$2,0)),'Line downtime'!$B$3:$B$40,Dashboard!$B26)</f>
        <v>17</v>
      </c>
      <c r="F26" s="10">
        <f>SUMIFS(INDEX('Line downtime'!$C$3:$N$40,,MATCH(Dashboard!F$24,'Line downtime'!$C$2:$N$2,0)),'Line downtime'!$B$3:$B$40,Dashboard!$B26)</f>
        <v>10</v>
      </c>
      <c r="G26" s="10">
        <f>SUMIFS(INDEX('Line downtime'!$C$3:$N$40,,MATCH(Dashboard!G$24,'Line downtime'!$C$2:$N$2,0)),'Line downtime'!$B$3:$B$40,Dashboard!$B26)</f>
        <v>44</v>
      </c>
    </row>
    <row r="27" spans="2:7" ht="21" customHeight="1" x14ac:dyDescent="0.25">
      <c r="B27" t="s">
        <v>41</v>
      </c>
      <c r="C27" s="10">
        <f>SUMIFS(INDEX('Line downtime'!$C$3:$N$40,,MATCH(Dashboard!C$24,'Line downtime'!$C$2:$N$2,0)),'Line downtime'!$B$3:$B$40,Dashboard!$B27)</f>
        <v>79</v>
      </c>
      <c r="D27" s="10">
        <f>SUMIFS(INDEX('Line downtime'!$C$3:$N$40,,MATCH(Dashboard!D$24,'Line downtime'!$C$2:$N$2,0)),'Line downtime'!$B$3:$B$40,Dashboard!$B27)</f>
        <v>36</v>
      </c>
      <c r="E27" s="10">
        <f>SUMIFS(INDEX('Line downtime'!$C$3:$N$40,,MATCH(Dashboard!E$24,'Line downtime'!$C$2:$N$2,0)),'Line downtime'!$B$3:$B$40,Dashboard!$B27)</f>
        <v>85</v>
      </c>
      <c r="F27" s="10">
        <f>SUMIFS(INDEX('Line downtime'!$C$3:$N$40,,MATCH(Dashboard!F$24,'Line downtime'!$C$2:$N$2,0)),'Line downtime'!$B$3:$B$40,Dashboard!$B27)</f>
        <v>20</v>
      </c>
      <c r="G27" s="10">
        <f>SUMIFS(INDEX('Line downtime'!$C$3:$N$40,,MATCH(Dashboard!G$24,'Line downtime'!$C$2:$N$2,0)),'Line downtime'!$B$3:$B$40,Dashboard!$B27)</f>
        <v>30</v>
      </c>
    </row>
    <row r="28" spans="2:7" ht="24" customHeight="1" x14ac:dyDescent="0.25">
      <c r="B28" t="s">
        <v>42</v>
      </c>
      <c r="C28" s="10">
        <f>SUMIFS(INDEX('Line downtime'!$C$3:$N$40,,MATCH(Dashboard!C$24,'Line downtime'!$C$2:$N$2,0)),'Line downtime'!$B$3:$B$40,Dashboard!$B28)</f>
        <v>120</v>
      </c>
      <c r="D28" s="10">
        <f>SUMIFS(INDEX('Line downtime'!$C$3:$N$40,,MATCH(Dashboard!D$24,'Line downtime'!$C$2:$N$2,0)),'Line downtime'!$B$3:$B$40,Dashboard!$B28)</f>
        <v>88</v>
      </c>
      <c r="E28" s="10">
        <f>SUMIFS(INDEX('Line downtime'!$C$3:$N$40,,MATCH(Dashboard!E$24,'Line downtime'!$C$2:$N$2,0)),'Line downtime'!$B$3:$B$40,Dashboard!$B28)</f>
        <v>43</v>
      </c>
      <c r="F28" s="10">
        <f>SUMIFS(INDEX('Line downtime'!$C$3:$N$40,,MATCH(Dashboard!F$24,'Line downtime'!$C$2:$N$2,0)),'Line downtime'!$B$3:$B$40,Dashboard!$B28)</f>
        <v>0</v>
      </c>
      <c r="G28" s="10">
        <f>SUMIFS(INDEX('Line downtime'!$C$3:$N$40,,MATCH(Dashboard!G$24,'Line downtime'!$C$2:$N$2,0)),'Line downtime'!$B$3:$B$40,Dashboard!$B28)</f>
        <v>24</v>
      </c>
    </row>
    <row r="29" spans="2:7" x14ac:dyDescent="0.25">
      <c r="B29" t="s">
        <v>43</v>
      </c>
      <c r="C29" s="10">
        <f>SUMIFS(INDEX('Line downtime'!$C$3:$N$40,,MATCH(Dashboard!C$24,'Line downtime'!$C$2:$N$2,0)),'Line downtime'!$B$3:$B$40,Dashboard!$B29)</f>
        <v>15</v>
      </c>
      <c r="D29" s="10">
        <f>SUMIFS(INDEX('Line downtime'!$C$3:$N$40,,MATCH(Dashboard!D$24,'Line downtime'!$C$2:$N$2,0)),'Line downtime'!$B$3:$B$40,Dashboard!$B29)</f>
        <v>45</v>
      </c>
      <c r="E29" s="10">
        <f>SUMIFS(INDEX('Line downtime'!$C$3:$N$40,,MATCH(Dashboard!E$24,'Line downtime'!$C$2:$N$2,0)),'Line downtime'!$B$3:$B$40,Dashboard!$B29)</f>
        <v>80</v>
      </c>
      <c r="F29" s="10">
        <f>SUMIFS(INDEX('Line downtime'!$C$3:$N$40,,MATCH(Dashboard!F$24,'Line downtime'!$C$2:$N$2,0)),'Line downtime'!$B$3:$B$40,Dashboard!$B29)</f>
        <v>130</v>
      </c>
      <c r="G29" s="10">
        <f>SUMIFS(INDEX('Line downtime'!$C$3:$N$40,,MATCH(Dashboard!G$24,'Line downtime'!$C$2:$N$2,0)),'Line downtime'!$B$3:$B$40,Dashboard!$B29)</f>
        <v>47</v>
      </c>
    </row>
  </sheetData>
  <conditionalFormatting sqref="C26:G29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 Kong</cp:lastModifiedBy>
  <dcterms:created xsi:type="dcterms:W3CDTF">2024-08-19T19:52:48Z</dcterms:created>
  <dcterms:modified xsi:type="dcterms:W3CDTF">2025-04-24T05:49:13Z</dcterms:modified>
</cp:coreProperties>
</file>