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wulingPY\主播投流\output\tmall\"/>
    </mc:Choice>
  </mc:AlternateContent>
  <xr:revisionPtr revIDLastSave="0" documentId="13_ncr:1_{C08D6D9B-A596-4D47-B229-ED0F3D5483A1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3天" sheetId="1" r:id="rId1"/>
    <sheet name="10天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2" l="1"/>
  <c r="F30" i="2"/>
  <c r="I30" i="2" s="1"/>
  <c r="F23" i="2"/>
  <c r="I39" i="2"/>
  <c r="I32" i="2"/>
  <c r="F38" i="2"/>
  <c r="I38" i="2" s="1"/>
  <c r="F31" i="2"/>
  <c r="I31" i="2" s="1"/>
  <c r="F24" i="2"/>
  <c r="I24" i="2" s="1"/>
  <c r="F17" i="2"/>
  <c r="I23" i="2"/>
  <c r="F16" i="2"/>
  <c r="I16" i="2" s="1"/>
  <c r="G39" i="2"/>
  <c r="G38" i="2"/>
  <c r="I37" i="2"/>
  <c r="G37" i="2"/>
  <c r="I36" i="2"/>
  <c r="G36" i="2"/>
  <c r="G35" i="2"/>
  <c r="I35" i="2"/>
  <c r="G32" i="2"/>
  <c r="G31" i="2"/>
  <c r="G30" i="2"/>
  <c r="I29" i="2"/>
  <c r="G29" i="2"/>
  <c r="I28" i="2"/>
  <c r="G28" i="2"/>
  <c r="G25" i="2"/>
  <c r="I25" i="2"/>
  <c r="G24" i="2"/>
  <c r="G23" i="2"/>
  <c r="I22" i="2"/>
  <c r="G22" i="2"/>
  <c r="G21" i="2"/>
  <c r="I21" i="2"/>
  <c r="F18" i="2"/>
  <c r="I17" i="2"/>
  <c r="F15" i="2"/>
  <c r="F14" i="2"/>
  <c r="G18" i="2"/>
  <c r="G17" i="2"/>
  <c r="G16" i="2"/>
  <c r="G15" i="2"/>
  <c r="G14" i="2"/>
  <c r="I18" i="2"/>
  <c r="I44" i="1"/>
  <c r="I45" i="1"/>
  <c r="I46" i="1"/>
  <c r="I47" i="1"/>
  <c r="I48" i="1"/>
  <c r="I49" i="1"/>
  <c r="I50" i="1"/>
  <c r="I51" i="1"/>
  <c r="I52" i="1"/>
  <c r="I43" i="1"/>
  <c r="I32" i="1"/>
  <c r="I33" i="1"/>
  <c r="I34" i="1"/>
  <c r="I35" i="1"/>
  <c r="I36" i="1"/>
  <c r="I37" i="1"/>
  <c r="I38" i="1"/>
  <c r="I39" i="1"/>
  <c r="I40" i="1"/>
  <c r="I31" i="1"/>
  <c r="I20" i="1"/>
  <c r="I21" i="1"/>
  <c r="I22" i="1"/>
  <c r="I23" i="1"/>
  <c r="I24" i="1"/>
  <c r="I25" i="1"/>
  <c r="I26" i="1"/>
  <c r="I27" i="1"/>
  <c r="I28" i="1"/>
  <c r="I19" i="1"/>
  <c r="F16" i="1"/>
  <c r="I16" i="1" s="1"/>
  <c r="F14" i="1"/>
  <c r="I14" i="1" s="1"/>
  <c r="I8" i="1"/>
  <c r="I9" i="1"/>
  <c r="I10" i="1"/>
  <c r="I11" i="1"/>
  <c r="I12" i="1"/>
  <c r="I13" i="1"/>
  <c r="I15" i="1"/>
  <c r="I7" i="1"/>
  <c r="F40" i="1"/>
  <c r="F34" i="1"/>
  <c r="F26" i="1"/>
  <c r="F38" i="1"/>
  <c r="F22" i="1"/>
  <c r="F10" i="1"/>
  <c r="F33" i="1"/>
  <c r="F9" i="1"/>
  <c r="F50" i="1"/>
  <c r="F46" i="1"/>
  <c r="F45" i="1"/>
  <c r="F52" i="1"/>
  <c r="F28" i="1"/>
  <c r="F21" i="1"/>
  <c r="F20" i="1"/>
  <c r="F19" i="1"/>
  <c r="F7" i="1"/>
  <c r="F8" i="1" s="1"/>
  <c r="G19" i="1"/>
  <c r="G52" i="1"/>
  <c r="G51" i="1"/>
  <c r="G50" i="1"/>
  <c r="G49" i="1"/>
  <c r="G48" i="1"/>
  <c r="G47" i="1"/>
  <c r="G46" i="1"/>
  <c r="G45" i="1"/>
  <c r="G44" i="1"/>
  <c r="G43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6" i="1"/>
  <c r="G15" i="1"/>
  <c r="F15" i="1"/>
  <c r="G14" i="1"/>
  <c r="G13" i="1"/>
  <c r="F13" i="1"/>
  <c r="G12" i="1"/>
  <c r="F12" i="1"/>
  <c r="G11" i="1"/>
  <c r="F11" i="1"/>
  <c r="G10" i="1"/>
  <c r="G9" i="1"/>
  <c r="G8" i="1"/>
  <c r="G7" i="1"/>
  <c r="I15" i="2" l="1"/>
  <c r="I14" i="2"/>
</calcChain>
</file>

<file path=xl/sharedStrings.xml><?xml version="1.0" encoding="utf-8"?>
<sst xmlns="http://schemas.openxmlformats.org/spreadsheetml/2006/main" count="180" uniqueCount="64">
  <si>
    <t>排班表</t>
    <phoneticPr fontId="1" type="noConversion"/>
  </si>
  <si>
    <t>李自萍(10:00-14:00)</t>
    <phoneticPr fontId="1" type="noConversion"/>
  </si>
  <si>
    <t>郑小红(14:30-18:30)</t>
    <phoneticPr fontId="1" type="noConversion"/>
  </si>
  <si>
    <t>高爽(10:00-12:30)</t>
    <phoneticPr fontId="1" type="noConversion"/>
  </si>
  <si>
    <t>周和(13:00-15:30)</t>
    <phoneticPr fontId="1" type="noConversion"/>
  </si>
  <si>
    <t>吴异(19:00-23:00)</t>
    <phoneticPr fontId="1" type="noConversion"/>
  </si>
  <si>
    <t>张青娟(10:00-14:00)</t>
    <phoneticPr fontId="1" type="noConversion"/>
  </si>
  <si>
    <t>张杨(14:30-18:30)</t>
    <phoneticPr fontId="1" type="noConversion"/>
  </si>
  <si>
    <t>陈伯晅+候萍+吴异+赵心雨(20:00-24:00)</t>
    <phoneticPr fontId="1" type="noConversion"/>
  </si>
  <si>
    <t>花费表</t>
    <phoneticPr fontId="1" type="noConversion"/>
  </si>
  <si>
    <t>姓名</t>
    <phoneticPr fontId="1" type="noConversion"/>
  </si>
  <si>
    <t>人数</t>
    <phoneticPr fontId="1" type="noConversion"/>
  </si>
  <si>
    <t>合计</t>
    <phoneticPr fontId="1" type="noConversion"/>
  </si>
  <si>
    <t>候萍(20:00-24:00)3.3</t>
    <phoneticPr fontId="1" type="noConversion"/>
  </si>
  <si>
    <t>吴异(19:00-23:00)3.2，(20:00-24:00)3.3</t>
    <phoneticPr fontId="1" type="noConversion"/>
  </si>
  <si>
    <t>1+4</t>
    <phoneticPr fontId="1" type="noConversion"/>
  </si>
  <si>
    <t>周和(13:00-15:30)3.2</t>
    <phoneticPr fontId="1" type="noConversion"/>
  </si>
  <si>
    <t>张杨(14:30-18:30)3.3</t>
    <phoneticPr fontId="1" type="noConversion"/>
  </si>
  <si>
    <t>张青娟(10:00-14:00)3.3</t>
    <phoneticPr fontId="1" type="noConversion"/>
  </si>
  <si>
    <t>李自萍(10:00-14:00)3.1</t>
    <phoneticPr fontId="1" type="noConversion"/>
  </si>
  <si>
    <t>赵心雨(20:00-24:00)3.3</t>
    <phoneticPr fontId="1" type="noConversion"/>
  </si>
  <si>
    <t>郑小红(14:30-18:30)3.1</t>
    <phoneticPr fontId="1" type="noConversion"/>
  </si>
  <si>
    <t>陈伯晅(20:00-24:00)3.3</t>
    <phoneticPr fontId="1" type="noConversion"/>
  </si>
  <si>
    <t>高爽(10:00-12:30)3.2</t>
    <phoneticPr fontId="1" type="noConversion"/>
  </si>
  <si>
    <t>李自萍(10:00-14:00)</t>
  </si>
  <si>
    <t>郑小红(14:30-18:30)</t>
  </si>
  <si>
    <t>高爽(10:00-12:30)</t>
  </si>
  <si>
    <t>周和(13:00-15:30)</t>
  </si>
  <si>
    <t>吴异(19:00-23:00)</t>
  </si>
  <si>
    <t>张青娟(10:00-14:00)</t>
  </si>
  <si>
    <t>张杨(14:30-18:30)</t>
  </si>
  <si>
    <t>陈伯晅+候萍+吴异+赵心雨(20:00-24:00)</t>
  </si>
  <si>
    <t>场次</t>
    <phoneticPr fontId="1" type="noConversion"/>
  </si>
  <si>
    <t>代码结果</t>
    <phoneticPr fontId="1" type="noConversion"/>
  </si>
  <si>
    <t>method1</t>
    <phoneticPr fontId="1" type="noConversion"/>
  </si>
  <si>
    <t>method4</t>
    <phoneticPr fontId="1" type="noConversion"/>
  </si>
  <si>
    <t>method3</t>
    <phoneticPr fontId="1" type="noConversion"/>
  </si>
  <si>
    <t>method2</t>
    <phoneticPr fontId="1" type="noConversion"/>
  </si>
  <si>
    <t>李飞容(10:00-12:30)</t>
  </si>
  <si>
    <t>高爽(13:00-15:30)</t>
  </si>
  <si>
    <t>赵心雨(19:00-23:00)</t>
  </si>
  <si>
    <t>郑小红(10:00-14:00)</t>
  </si>
  <si>
    <t>李自萍(14:30-18:30)</t>
  </si>
  <si>
    <t>王欣(10:00-14:00)</t>
  </si>
  <si>
    <t>李凤云(14:30-18:30)</t>
  </si>
  <si>
    <t>陈伯晅(19:00-23:00)</t>
  </si>
  <si>
    <t>李凤云(10:00-14:00)</t>
  </si>
  <si>
    <t>王欣（14:30-18:30）雨晴</t>
  </si>
  <si>
    <t>列1</t>
  </si>
  <si>
    <t>张青娟(14:30-18:30)</t>
    <phoneticPr fontId="1" type="noConversion"/>
  </si>
  <si>
    <t>张青娟(10:00-14:00)3.3，(14:30-18:30)3.8</t>
    <phoneticPr fontId="1" type="noConversion"/>
  </si>
  <si>
    <t>1+1</t>
    <phoneticPr fontId="1" type="noConversion"/>
  </si>
  <si>
    <t>张杨(10:00-14:00)</t>
    <phoneticPr fontId="1" type="noConversion"/>
  </si>
  <si>
    <t>张杨(14:30-18:30)3.3，(10:00-14:00)3.8</t>
    <phoneticPr fontId="1" type="noConversion"/>
  </si>
  <si>
    <t>周和(14:30-17:00)</t>
    <phoneticPr fontId="1" type="noConversion"/>
  </si>
  <si>
    <t>周和(13:00-15:30)3.2，(14:30-17:00)3.9</t>
    <phoneticPr fontId="1" type="noConversion"/>
  </si>
  <si>
    <t>候萍(19:00-23:00)</t>
    <phoneticPr fontId="1" type="noConversion"/>
  </si>
  <si>
    <t>赵心雨+候萍(20:00-24:00)</t>
    <phoneticPr fontId="1" type="noConversion"/>
  </si>
  <si>
    <t>候萍(20:00-24:00)3.3，(19:00-23:00)3.4，(20:00-24:00)3.8</t>
    <phoneticPr fontId="1" type="noConversion"/>
  </si>
  <si>
    <t>4+1+2</t>
    <phoneticPr fontId="1" type="noConversion"/>
  </si>
  <si>
    <t>吴异(19:00-23:00)3.2，(20:00-24:00)3.3，(19:00-23:00)3.6，(19:00-23:00)3.10</t>
    <phoneticPr fontId="1" type="noConversion"/>
  </si>
  <si>
    <t>1+4+1+1</t>
    <phoneticPr fontId="1" type="noConversion"/>
  </si>
  <si>
    <t>谭玉红（10:00-14:00）玉林</t>
    <phoneticPr fontId="1" type="noConversion"/>
  </si>
  <si>
    <t>谭玉红(13:00-17:00)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</si>
</sst>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D4A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Fill="1"/>
  </cellXfs>
  <cellStyles count="1">
    <cellStyle name="常规" xfId="0" builtinId="0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wulingPY\&#20027;&#25773;&#25237;&#27969;\output\tmall\&#20027;&#25773;&#33457;&#36153;&#32479;&#35745;0301_0304_4.xlsx" TargetMode="External"/><Relationship Id="rId1" Type="http://schemas.openxmlformats.org/officeDocument/2006/relationships/externalLinkPath" Target="&#20027;&#25773;&#33457;&#36153;&#32479;&#35745;0301_0304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数据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6FC9DA-E2DC-43BB-9F66-15045FF4A17A}" name="表5" displayName="表5" ref="D6:I16" totalsRowShown="0">
  <autoFilter ref="D6:I16" xr:uid="{766FC9DA-E2DC-43BB-9F66-15045FF4A17A}"/>
  <tableColumns count="6">
    <tableColumn id="1" xr3:uid="{A41D442A-9822-4D04-A9E6-495F287DAC66}" name="姓名" dataDxfId="4"/>
    <tableColumn id="2" xr3:uid="{BD04F2F8-1C4D-48EA-A5A6-CA277BE53404}" name="人数"/>
    <tableColumn id="3" xr3:uid="{F266A206-2CE5-4626-8B10-F9F3278B1458}" name="合计"/>
    <tableColumn id="4" xr3:uid="{2237700C-6F66-4A13-8946-503D33B6FD28}" name="场次"/>
    <tableColumn id="5" xr3:uid="{F47B1E51-97B2-40A4-81C4-974958E9A95F}" name="代码结果"/>
    <tableColumn id="6" xr3:uid="{C9823317-532D-45E9-8256-B84191B7C6EB}" name="列1">
      <calculatedColumnFormula>F7=H7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D951E0F-616F-4D1B-993C-512D1D1A2D46}" name="表6" displayName="表6" ref="D18:I28" totalsRowShown="0">
  <autoFilter ref="D18:I28" xr:uid="{3D951E0F-616F-4D1B-993C-512D1D1A2D46}"/>
  <tableColumns count="6">
    <tableColumn id="1" xr3:uid="{66E74A0E-76EE-46C4-9902-1BAE0EB4DF1C}" name="姓名"/>
    <tableColumn id="2" xr3:uid="{38A81E31-4A58-409E-A14E-EE4E54D5F6DB}" name="人数"/>
    <tableColumn id="3" xr3:uid="{94D2DBD7-6D07-49B3-815A-8068DA7BD239}" name="合计"/>
    <tableColumn id="4" xr3:uid="{E26C9D32-E57A-410A-B9B5-9DB4284CD6CF}" name="场次"/>
    <tableColumn id="5" xr3:uid="{707ED5C6-3DFA-401A-8673-540F3024570F}" name="代码结果"/>
    <tableColumn id="6" xr3:uid="{BACA5294-B98D-49FD-9B02-78E7F176E9BA}" name="列1">
      <calculatedColumnFormula>F19=H19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2EDD1-BE3B-471E-B0B3-D3FA33E1D1DE}" name="表7" displayName="表7" ref="D30:I40" totalsRowShown="0">
  <autoFilter ref="D30:I40" xr:uid="{0162EDD1-BE3B-471E-B0B3-D3FA33E1D1DE}"/>
  <tableColumns count="6">
    <tableColumn id="1" xr3:uid="{1793C56D-60AD-442C-A3B0-644C3C719A63}" name="姓名"/>
    <tableColumn id="2" xr3:uid="{223CDF00-7BAC-4D06-B947-838B62C256F5}" name="人数"/>
    <tableColumn id="3" xr3:uid="{6B8F5A5A-ED31-4130-88C7-B216DE4DB2AF}" name="合计"/>
    <tableColumn id="4" xr3:uid="{E6B33DB9-5E77-4D69-A5E8-DF0651706806}" name="场次"/>
    <tableColumn id="5" xr3:uid="{F5C4CBD4-8276-444B-8688-6A46E47B96AE}" name="代码结果"/>
    <tableColumn id="6" xr3:uid="{9DF45153-FEC7-4B57-9052-C95AB53A3BAE}" name="列1">
      <calculatedColumnFormula>F31=H31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D9D6411-A615-4690-AEB3-147077EECBD0}" name="表8" displayName="表8" ref="D42:I52" totalsRowShown="0">
  <autoFilter ref="D42:I52" xr:uid="{8D9D6411-A615-4690-AEB3-147077EECBD0}"/>
  <tableColumns count="6">
    <tableColumn id="1" xr3:uid="{7CCA02E1-1D37-4904-83F0-BC2F44000913}" name="姓名"/>
    <tableColumn id="2" xr3:uid="{9FD44E46-033E-4391-9BC0-59D84CC8DC6B}" name="人数"/>
    <tableColumn id="3" xr3:uid="{DF660023-6EEC-4376-8940-3745F3633FF1}" name="合计"/>
    <tableColumn id="4" xr3:uid="{01EBCB1A-BE17-481C-A994-5B61757ED029}" name="场次"/>
    <tableColumn id="5" xr3:uid="{E078C4A8-4C76-4FF3-9973-A9D4DC5E5013}" name="代码结果"/>
    <tableColumn id="6" xr3:uid="{9DBE82F9-06F9-4F11-8541-E8699F919B25}" name="列1">
      <calculatedColumnFormula>F43=H43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15FA2F-71F0-4345-B938-EF3C27DA2DBA}" name="表10" displayName="表10" ref="D13:I18" totalsRowShown="0">
  <autoFilter ref="D13:I18" xr:uid="{0715FA2F-71F0-4345-B938-EF3C27DA2DBA}"/>
  <tableColumns count="6">
    <tableColumn id="1" xr3:uid="{8D1B8A70-A849-4448-8FFF-5E0BFC13CC5F}" name="姓名" dataDxfId="3"/>
    <tableColumn id="2" xr3:uid="{C73A8468-F429-4335-B49A-47E38240890E}" name="人数"/>
    <tableColumn id="3" xr3:uid="{D2F89DF0-2EF2-453F-8FEE-516A6E8481FA}" name="合计"/>
    <tableColumn id="4" xr3:uid="{3CFF782C-6D3C-4BE1-B6D5-6367C0E3B35F}" name="场次"/>
    <tableColumn id="5" xr3:uid="{3ACE4598-7FAC-4917-8BEE-01072372741E}" name="代码结果"/>
    <tableColumn id="6" xr3:uid="{A69D59C8-B8A0-4E1E-8655-EF23C22462A8}" name="列1">
      <calculatedColumnFormula>F14=H14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C79487-0EAA-4421-B918-265FEEDF2734}" name="表10_12" displayName="表10_12" ref="D20:I25" totalsRowShown="0">
  <autoFilter ref="D20:I25" xr:uid="{FFC79487-0EAA-4421-B918-265FEEDF2734}"/>
  <tableColumns count="6">
    <tableColumn id="1" xr3:uid="{E7FEB34D-254C-448B-AED0-CD8F4D921A9A}" name="姓名" dataDxfId="2"/>
    <tableColumn id="2" xr3:uid="{F93D4E31-B5D5-4335-871B-306D395E516C}" name="人数"/>
    <tableColumn id="3" xr3:uid="{7460503E-9BD9-4962-A7F5-59E3A4DD517F}" name="合计"/>
    <tableColumn id="4" xr3:uid="{9C175863-6270-4401-9AF7-0D1D8AA5018B}" name="场次"/>
    <tableColumn id="5" xr3:uid="{39BE6094-1929-4459-BD38-48565A678D81}" name="代码结果"/>
    <tableColumn id="6" xr3:uid="{9E9C7D3F-EE7F-45EC-8AF9-73CFA6D02945}" name="列1">
      <calculatedColumnFormula>F21=H21</calculatedColumnFormula>
    </tableColumn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BDBBD3C-BC86-455D-BE17-D6BAB89DBAC0}" name="表10_13" displayName="表10_13" ref="D27:I32" totalsRowShown="0">
  <autoFilter ref="D27:I32" xr:uid="{EBDBBD3C-BC86-455D-BE17-D6BAB89DBAC0}"/>
  <tableColumns count="6">
    <tableColumn id="1" xr3:uid="{9ABD230A-3824-454C-B077-0ADFFB23C867}" name="姓名" dataDxfId="1"/>
    <tableColumn id="2" xr3:uid="{ACFF61EF-A1BB-425C-8BCF-C7E5D17E7B69}" name="人数"/>
    <tableColumn id="3" xr3:uid="{A80082EB-B908-4047-A63F-692CB1F6C6FC}" name="合计"/>
    <tableColumn id="4" xr3:uid="{CA84D121-4B9C-4694-AF7D-BEE275AAD516}" name="场次"/>
    <tableColumn id="5" xr3:uid="{77DB34A6-4EDB-4414-B164-D0B8F1F0BC7D}" name="代码结果"/>
    <tableColumn id="6" xr3:uid="{C9CA9862-A1FA-414C-B9DE-231FBF113A4F}" name="列1">
      <calculatedColumnFormula>F28=H28</calculatedColumnFormula>
    </tableColumn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D1F6E1-7FC8-4588-8CAB-8768869AC815}" name="表10_14" displayName="表10_14" ref="D34:I39" totalsRowShown="0">
  <autoFilter ref="D34:I39" xr:uid="{35D1F6E1-7FC8-4588-8CAB-8768869AC815}"/>
  <tableColumns count="6">
    <tableColumn id="1" xr3:uid="{13C4F4CF-6E02-4D03-9EF8-D8D7F43521A4}" name="姓名" dataDxfId="0"/>
    <tableColumn id="2" xr3:uid="{5240DC07-0A49-482D-BA55-A113EC023D05}" name="人数"/>
    <tableColumn id="3" xr3:uid="{62F5663B-0395-44A2-AD8F-C2D27C87C1E0}" name="合计"/>
    <tableColumn id="4" xr3:uid="{BE7DB29C-2424-408D-8F8F-EFA0E19E3207}" name="场次"/>
    <tableColumn id="5" xr3:uid="{5F3040E0-B33A-4093-848D-2F94537F7119}" name="代码结果"/>
    <tableColumn id="6" xr3:uid="{D1CB1E05-E85D-42E5-BE98-E331140B60E6}" name="列1">
      <calculatedColumnFormula>F35=H35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"/>
  <sheetViews>
    <sheetView topLeftCell="A4" workbookViewId="0">
      <selection activeCell="D6" sqref="D6:J16"/>
    </sheetView>
  </sheetViews>
  <sheetFormatPr defaultRowHeight="14" x14ac:dyDescent="0.3"/>
  <cols>
    <col min="1" max="1" width="13.6640625" bestFit="1" customWidth="1"/>
    <col min="2" max="3" width="19.6640625" bestFit="1" customWidth="1"/>
    <col min="4" max="4" width="39" bestFit="1" customWidth="1"/>
    <col min="8" max="8" width="9.9140625" customWidth="1"/>
  </cols>
  <sheetData>
    <row r="1" spans="1:10" x14ac:dyDescent="0.3">
      <c r="A1" s="4" t="s">
        <v>0</v>
      </c>
      <c r="B1" s="4"/>
      <c r="C1" s="4"/>
      <c r="D1" s="4"/>
    </row>
    <row r="2" spans="1:10" ht="15.5" x14ac:dyDescent="0.3">
      <c r="A2" s="7">
        <v>45717</v>
      </c>
      <c r="B2" s="8" t="s">
        <v>1</v>
      </c>
      <c r="C2" s="8" t="s">
        <v>2</v>
      </c>
      <c r="D2" s="8"/>
    </row>
    <row r="3" spans="1:10" ht="15.5" x14ac:dyDescent="0.3">
      <c r="A3" s="7">
        <v>45718</v>
      </c>
      <c r="B3" s="8" t="s">
        <v>3</v>
      </c>
      <c r="C3" s="8" t="s">
        <v>4</v>
      </c>
      <c r="D3" s="8" t="s">
        <v>5</v>
      </c>
    </row>
    <row r="4" spans="1:10" ht="15.5" x14ac:dyDescent="0.3">
      <c r="A4" s="7">
        <v>45719</v>
      </c>
      <c r="B4" s="8" t="s">
        <v>6</v>
      </c>
      <c r="C4" s="8" t="s">
        <v>7</v>
      </c>
      <c r="D4" s="8" t="s">
        <v>8</v>
      </c>
    </row>
    <row r="6" spans="1:10" x14ac:dyDescent="0.3">
      <c r="A6" s="4" t="s">
        <v>9</v>
      </c>
      <c r="B6" s="4"/>
      <c r="D6" t="s">
        <v>10</v>
      </c>
      <c r="E6" t="s">
        <v>11</v>
      </c>
      <c r="F6" t="s">
        <v>12</v>
      </c>
      <c r="G6" t="s">
        <v>32</v>
      </c>
      <c r="H6" t="s">
        <v>33</v>
      </c>
      <c r="I6" t="s">
        <v>48</v>
      </c>
      <c r="J6" s="2" t="s">
        <v>34</v>
      </c>
    </row>
    <row r="7" spans="1:10" x14ac:dyDescent="0.3">
      <c r="A7" s="5">
        <v>45717.416666666664</v>
      </c>
      <c r="B7" s="6">
        <v>163.44999999999999</v>
      </c>
      <c r="D7" s="3" t="s">
        <v>13</v>
      </c>
      <c r="E7">
        <v>4</v>
      </c>
      <c r="F7">
        <f>SUM(B51:B62)/E7</f>
        <v>387.565</v>
      </c>
      <c r="G7">
        <f>COUNTIF($B$2:$D$4,"*候萍*")</f>
        <v>1</v>
      </c>
      <c r="H7">
        <v>387.56500000000011</v>
      </c>
      <c r="I7" t="b">
        <f>F7=H7</f>
        <v>1</v>
      </c>
      <c r="J7" s="2"/>
    </row>
    <row r="8" spans="1:10" x14ac:dyDescent="0.3">
      <c r="A8" s="5">
        <v>45717.458333333336</v>
      </c>
      <c r="B8" s="6">
        <v>60.44</v>
      </c>
      <c r="D8" s="3" t="s">
        <v>14</v>
      </c>
      <c r="E8" t="s">
        <v>15</v>
      </c>
      <c r="F8">
        <f>F7+SUM(B27:B37)</f>
        <v>1792.5050000000001</v>
      </c>
      <c r="G8">
        <f>COUNTIF($B$2:$D$4,"*吴异*")</f>
        <v>2</v>
      </c>
      <c r="H8">
        <v>1792.5050000000001</v>
      </c>
      <c r="I8" t="b">
        <f t="shared" ref="I8:I16" si="0">F8=H8</f>
        <v>1</v>
      </c>
      <c r="J8" s="2"/>
    </row>
    <row r="9" spans="1:10" x14ac:dyDescent="0.3">
      <c r="A9" s="5">
        <v>45717.458333333336</v>
      </c>
      <c r="B9" s="6">
        <v>7.87</v>
      </c>
      <c r="D9" t="s">
        <v>16</v>
      </c>
      <c r="E9">
        <v>1</v>
      </c>
      <c r="F9">
        <f>SUM(B21:B23)</f>
        <v>158.97999999999999</v>
      </c>
      <c r="G9">
        <f>COUNTIF($B$2:$D$4,"*周和*")</f>
        <v>1</v>
      </c>
      <c r="H9">
        <v>158.97999999999999</v>
      </c>
      <c r="I9" t="b">
        <f t="shared" si="0"/>
        <v>1</v>
      </c>
      <c r="J9" s="2"/>
    </row>
    <row r="10" spans="1:10" x14ac:dyDescent="0.3">
      <c r="A10" s="5">
        <v>45717.5</v>
      </c>
      <c r="B10" s="6">
        <v>91.69</v>
      </c>
      <c r="D10" t="s">
        <v>17</v>
      </c>
      <c r="E10">
        <v>1</v>
      </c>
      <c r="F10">
        <f>SUM(B46:B48)</f>
        <v>160.60000000000002</v>
      </c>
      <c r="G10">
        <f>COUNTIF($B$2:$D$4,"*张杨*")</f>
        <v>1</v>
      </c>
      <c r="H10">
        <v>160.6</v>
      </c>
      <c r="I10" t="b">
        <f t="shared" si="0"/>
        <v>1</v>
      </c>
      <c r="J10" s="2"/>
    </row>
    <row r="11" spans="1:10" x14ac:dyDescent="0.3">
      <c r="A11" s="5">
        <v>45717.541666666664</v>
      </c>
      <c r="B11" s="6">
        <v>84.42</v>
      </c>
      <c r="D11" s="3" t="s">
        <v>18</v>
      </c>
      <c r="E11">
        <v>1</v>
      </c>
      <c r="F11">
        <f>SUM(B40:B43)</f>
        <v>400.01</v>
      </c>
      <c r="G11">
        <f>COUNTIF($B$2:$D$4,"*张青娟*")</f>
        <v>1</v>
      </c>
      <c r="H11">
        <v>400.01</v>
      </c>
      <c r="I11" t="b">
        <f t="shared" si="0"/>
        <v>1</v>
      </c>
      <c r="J11" s="2"/>
    </row>
    <row r="12" spans="1:10" x14ac:dyDescent="0.3">
      <c r="A12" s="5">
        <v>45717.583333333336</v>
      </c>
      <c r="B12" s="6">
        <v>35.49</v>
      </c>
      <c r="D12" s="3" t="s">
        <v>19</v>
      </c>
      <c r="E12">
        <v>1</v>
      </c>
      <c r="F12">
        <f>SUM(B7:B11)</f>
        <v>407.87</v>
      </c>
      <c r="G12">
        <f>COUNTIF($B$2:$D$4,"*李自萍*")</f>
        <v>1</v>
      </c>
      <c r="H12">
        <v>407.87</v>
      </c>
      <c r="I12" t="b">
        <f t="shared" si="0"/>
        <v>1</v>
      </c>
      <c r="J12" s="2"/>
    </row>
    <row r="13" spans="1:10" x14ac:dyDescent="0.3">
      <c r="A13" s="5">
        <v>45717.583333333336</v>
      </c>
      <c r="B13" s="6">
        <v>0</v>
      </c>
      <c r="D13" s="3" t="s">
        <v>20</v>
      </c>
      <c r="E13">
        <v>4</v>
      </c>
      <c r="F13">
        <f>SUM(B51:B62)/4</f>
        <v>387.565</v>
      </c>
      <c r="G13">
        <f>COUNTIF($B$2:$D$4,"*赵心雨*")</f>
        <v>1</v>
      </c>
      <c r="H13">
        <v>387.56500000000011</v>
      </c>
      <c r="I13" t="b">
        <f t="shared" si="0"/>
        <v>1</v>
      </c>
      <c r="J13" s="2"/>
    </row>
    <row r="14" spans="1:10" x14ac:dyDescent="0.3">
      <c r="A14" s="5">
        <v>45717.625</v>
      </c>
      <c r="B14" s="6">
        <v>45.92</v>
      </c>
      <c r="D14" t="s">
        <v>21</v>
      </c>
      <c r="E14">
        <v>1</v>
      </c>
      <c r="F14">
        <f>SUM(B14:B16)</f>
        <v>100.14000000000001</v>
      </c>
      <c r="G14">
        <f>COUNTIF($B$2:$D$4,"*郑小红*")</f>
        <v>1</v>
      </c>
      <c r="H14">
        <v>100.14</v>
      </c>
      <c r="I14" t="b">
        <f t="shared" si="0"/>
        <v>1</v>
      </c>
      <c r="J14" s="2"/>
    </row>
    <row r="15" spans="1:10" x14ac:dyDescent="0.3">
      <c r="A15" s="5">
        <v>45717.666666666664</v>
      </c>
      <c r="B15" s="6">
        <v>35.01</v>
      </c>
      <c r="D15" s="3" t="s">
        <v>22</v>
      </c>
      <c r="E15">
        <v>4</v>
      </c>
      <c r="F15">
        <f>SUM(B51:B62)/4</f>
        <v>387.565</v>
      </c>
      <c r="G15">
        <f>COUNTIF($B$2:$D$4,"*陈伯晅*")</f>
        <v>1</v>
      </c>
      <c r="H15">
        <v>387.56500000000011</v>
      </c>
      <c r="I15" t="b">
        <f t="shared" si="0"/>
        <v>1</v>
      </c>
      <c r="J15" s="2"/>
    </row>
    <row r="16" spans="1:10" x14ac:dyDescent="0.3">
      <c r="A16" s="5">
        <v>45717.708333333336</v>
      </c>
      <c r="B16" s="6">
        <v>19.21</v>
      </c>
      <c r="D16" t="s">
        <v>23</v>
      </c>
      <c r="E16">
        <v>1</v>
      </c>
      <c r="F16">
        <f>SUM(B18:B19)</f>
        <v>251.54000000000002</v>
      </c>
      <c r="G16">
        <f>COUNTIF($B$2:$D$4,"*高爽*")</f>
        <v>1</v>
      </c>
      <c r="H16">
        <v>251.54</v>
      </c>
      <c r="I16" t="b">
        <f t="shared" si="0"/>
        <v>1</v>
      </c>
      <c r="J16" s="2"/>
    </row>
    <row r="17" spans="1:10" x14ac:dyDescent="0.3">
      <c r="A17" s="5">
        <v>45717.75</v>
      </c>
      <c r="B17" s="6">
        <v>24.52</v>
      </c>
    </row>
    <row r="18" spans="1:10" x14ac:dyDescent="0.3">
      <c r="A18" s="5">
        <v>45718.416666666664</v>
      </c>
      <c r="B18" s="6">
        <v>102.3</v>
      </c>
      <c r="D18" t="s">
        <v>10</v>
      </c>
      <c r="E18" t="s">
        <v>11</v>
      </c>
      <c r="F18" t="s">
        <v>12</v>
      </c>
      <c r="G18" t="s">
        <v>32</v>
      </c>
      <c r="H18" t="s">
        <v>33</v>
      </c>
      <c r="I18" t="s">
        <v>48</v>
      </c>
      <c r="J18" s="2" t="s">
        <v>37</v>
      </c>
    </row>
    <row r="19" spans="1:10" x14ac:dyDescent="0.3">
      <c r="A19" s="5">
        <v>45718.458333333336</v>
      </c>
      <c r="B19" s="6">
        <v>149.24</v>
      </c>
      <c r="D19" t="s">
        <v>13</v>
      </c>
      <c r="E19">
        <v>4</v>
      </c>
      <c r="F19">
        <f>SUM(B51:B62)/E7</f>
        <v>387.565</v>
      </c>
      <c r="G19">
        <f>COUNTIF($B$2:$D$4,"*候萍*")</f>
        <v>1</v>
      </c>
      <c r="H19">
        <v>387.56500000000011</v>
      </c>
      <c r="I19" t="b">
        <f>F19=H19</f>
        <v>1</v>
      </c>
      <c r="J19" s="2"/>
    </row>
    <row r="20" spans="1:10" x14ac:dyDescent="0.3">
      <c r="A20" s="5">
        <v>45718.5</v>
      </c>
      <c r="B20" s="6">
        <v>27.64</v>
      </c>
      <c r="D20" t="s">
        <v>14</v>
      </c>
      <c r="E20" t="s">
        <v>15</v>
      </c>
      <c r="F20">
        <f>F7+SUM(B27:B37)</f>
        <v>1792.5050000000001</v>
      </c>
      <c r="G20">
        <f>COUNTIF($B$2:$D$4,"*吴异*")</f>
        <v>2</v>
      </c>
      <c r="H20">
        <v>1792.5050000000001</v>
      </c>
      <c r="I20" t="b">
        <f t="shared" ref="I20:I28" si="1">F20=H20</f>
        <v>1</v>
      </c>
      <c r="J20" s="2"/>
    </row>
    <row r="21" spans="1:10" x14ac:dyDescent="0.3">
      <c r="A21" s="5">
        <v>45718.541666666664</v>
      </c>
      <c r="B21" s="6">
        <v>120.82</v>
      </c>
      <c r="D21" t="s">
        <v>16</v>
      </c>
      <c r="E21">
        <v>1</v>
      </c>
      <c r="F21">
        <f>SUM(B21:B25)</f>
        <v>188.32999999999998</v>
      </c>
      <c r="G21">
        <f>COUNTIF($B$2:$D$4,"*周和*")</f>
        <v>1</v>
      </c>
      <c r="H21">
        <v>188.33</v>
      </c>
      <c r="I21" t="b">
        <f t="shared" si="1"/>
        <v>1</v>
      </c>
      <c r="J21" s="2"/>
    </row>
    <row r="22" spans="1:10" x14ac:dyDescent="0.3">
      <c r="A22" s="5">
        <v>45718.583333333336</v>
      </c>
      <c r="B22" s="6">
        <v>38.159999999999997</v>
      </c>
      <c r="D22" t="s">
        <v>17</v>
      </c>
      <c r="E22">
        <v>1</v>
      </c>
      <c r="F22">
        <f>SUM(B46:B49)</f>
        <v>160.96000000000004</v>
      </c>
      <c r="G22">
        <f>COUNTIF($B$2:$D$4,"*张杨*")</f>
        <v>1</v>
      </c>
      <c r="H22">
        <v>160.96</v>
      </c>
      <c r="I22" t="b">
        <f t="shared" si="1"/>
        <v>1</v>
      </c>
      <c r="J22" s="2"/>
    </row>
    <row r="23" spans="1:10" x14ac:dyDescent="0.3">
      <c r="A23" s="5">
        <v>45718.583333333336</v>
      </c>
      <c r="B23" s="6">
        <v>0</v>
      </c>
      <c r="D23" t="s">
        <v>18</v>
      </c>
      <c r="E23">
        <v>1</v>
      </c>
      <c r="F23">
        <v>400.01</v>
      </c>
      <c r="G23">
        <f>COUNTIF($B$2:$D$4,"*张青娟*")</f>
        <v>1</v>
      </c>
      <c r="H23">
        <v>400.01</v>
      </c>
      <c r="I23" t="b">
        <f t="shared" si="1"/>
        <v>1</v>
      </c>
      <c r="J23" s="2"/>
    </row>
    <row r="24" spans="1:10" x14ac:dyDescent="0.3">
      <c r="A24" s="5">
        <v>45718.625</v>
      </c>
      <c r="B24" s="6">
        <v>29.35</v>
      </c>
      <c r="D24" t="s">
        <v>19</v>
      </c>
      <c r="E24">
        <v>1</v>
      </c>
      <c r="F24">
        <v>407.87</v>
      </c>
      <c r="G24">
        <f>COUNTIF($B$2:$D$4,"*李自萍*")</f>
        <v>1</v>
      </c>
      <c r="H24">
        <v>407.87</v>
      </c>
      <c r="I24" t="b">
        <f t="shared" si="1"/>
        <v>1</v>
      </c>
      <c r="J24" s="2"/>
    </row>
    <row r="25" spans="1:10" x14ac:dyDescent="0.3">
      <c r="A25" s="5">
        <v>45718.625</v>
      </c>
      <c r="B25" s="6">
        <v>0</v>
      </c>
      <c r="D25" t="s">
        <v>20</v>
      </c>
      <c r="E25">
        <v>4</v>
      </c>
      <c r="F25">
        <v>387.565</v>
      </c>
      <c r="G25">
        <f>COUNTIF($B$2:$D$4,"*赵心雨*")</f>
        <v>1</v>
      </c>
      <c r="H25">
        <v>387.56500000000011</v>
      </c>
      <c r="I25" t="b">
        <f t="shared" si="1"/>
        <v>1</v>
      </c>
      <c r="J25" s="2"/>
    </row>
    <row r="26" spans="1:10" x14ac:dyDescent="0.3">
      <c r="A26" s="5">
        <v>45718.666666666664</v>
      </c>
      <c r="B26" s="6">
        <v>0.06</v>
      </c>
      <c r="D26" t="s">
        <v>21</v>
      </c>
      <c r="E26">
        <v>1</v>
      </c>
      <c r="F26">
        <f>SUM(B14:B17)</f>
        <v>124.66000000000001</v>
      </c>
      <c r="G26">
        <f>COUNTIF($B$2:$D$4,"*郑小红*")</f>
        <v>1</v>
      </c>
      <c r="H26">
        <v>124.66</v>
      </c>
      <c r="I26" t="b">
        <f t="shared" si="1"/>
        <v>1</v>
      </c>
      <c r="J26" s="2"/>
    </row>
    <row r="27" spans="1:10" x14ac:dyDescent="0.3">
      <c r="A27" s="5">
        <v>45718.791666666664</v>
      </c>
      <c r="B27" s="6">
        <v>74.19</v>
      </c>
      <c r="D27" t="s">
        <v>22</v>
      </c>
      <c r="E27">
        <v>4</v>
      </c>
      <c r="F27">
        <v>387.565</v>
      </c>
      <c r="G27">
        <f>COUNTIF($B$2:$D$4,"*陈伯晅*")</f>
        <v>1</v>
      </c>
      <c r="H27">
        <v>387.56500000000011</v>
      </c>
      <c r="I27" t="b">
        <f t="shared" si="1"/>
        <v>1</v>
      </c>
      <c r="J27" s="2"/>
    </row>
    <row r="28" spans="1:10" x14ac:dyDescent="0.3">
      <c r="A28" s="5">
        <v>45718.791666666664</v>
      </c>
      <c r="B28" s="6">
        <v>172.71</v>
      </c>
      <c r="D28" t="s">
        <v>23</v>
      </c>
      <c r="E28">
        <v>1</v>
      </c>
      <c r="F28">
        <f>SUM(B18:B20)</f>
        <v>279.18</v>
      </c>
      <c r="G28">
        <f>COUNTIF($B$2:$D$4,"*高爽*")</f>
        <v>1</v>
      </c>
      <c r="H28">
        <v>279.18</v>
      </c>
      <c r="I28" t="b">
        <f t="shared" si="1"/>
        <v>1</v>
      </c>
      <c r="J28" s="2"/>
    </row>
    <row r="29" spans="1:10" x14ac:dyDescent="0.3">
      <c r="A29" s="5">
        <v>45718.833333333336</v>
      </c>
      <c r="B29" s="6">
        <v>169.14</v>
      </c>
    </row>
    <row r="30" spans="1:10" x14ac:dyDescent="0.3">
      <c r="A30" s="5">
        <v>45718.833333333336</v>
      </c>
      <c r="B30" s="6">
        <v>195.49</v>
      </c>
      <c r="D30" t="s">
        <v>10</v>
      </c>
      <c r="E30" t="s">
        <v>11</v>
      </c>
      <c r="F30" t="s">
        <v>12</v>
      </c>
      <c r="G30" t="s">
        <v>32</v>
      </c>
      <c r="H30" t="s">
        <v>33</v>
      </c>
      <c r="I30" t="s">
        <v>48</v>
      </c>
      <c r="J30" s="2" t="s">
        <v>36</v>
      </c>
    </row>
    <row r="31" spans="1:10" x14ac:dyDescent="0.3">
      <c r="A31" s="5">
        <v>45718.833333333336</v>
      </c>
      <c r="B31" s="6">
        <v>64.459999999999994</v>
      </c>
      <c r="D31" t="s">
        <v>13</v>
      </c>
      <c r="E31">
        <v>4</v>
      </c>
      <c r="F31">
        <v>387.565</v>
      </c>
      <c r="G31">
        <f>COUNTIF($B$2:$D$4,"*候萍*")</f>
        <v>1</v>
      </c>
      <c r="H31">
        <v>387.56500000000011</v>
      </c>
      <c r="I31" t="b">
        <f>F31=H31</f>
        <v>1</v>
      </c>
      <c r="J31" s="2"/>
    </row>
    <row r="32" spans="1:10" x14ac:dyDescent="0.3">
      <c r="A32" s="5">
        <v>45718.875</v>
      </c>
      <c r="B32" s="6">
        <v>260.43</v>
      </c>
      <c r="D32" t="s">
        <v>14</v>
      </c>
      <c r="E32" t="s">
        <v>15</v>
      </c>
      <c r="F32">
        <v>1792.5050000000001</v>
      </c>
      <c r="G32">
        <f>COUNTIF($B$2:$D$4,"*吴异*")</f>
        <v>2</v>
      </c>
      <c r="H32">
        <v>1792.5050000000001</v>
      </c>
      <c r="I32" t="b">
        <f t="shared" ref="I32:I40" si="2">F32=H32</f>
        <v>1</v>
      </c>
      <c r="J32" s="2"/>
    </row>
    <row r="33" spans="1:10" x14ac:dyDescent="0.3">
      <c r="A33" s="5">
        <v>45718.875</v>
      </c>
      <c r="B33" s="6">
        <v>246.7</v>
      </c>
      <c r="D33" t="s">
        <v>16</v>
      </c>
      <c r="E33">
        <v>1</v>
      </c>
      <c r="F33">
        <f>SUM(B21:B23)</f>
        <v>158.97999999999999</v>
      </c>
      <c r="G33">
        <f>COUNTIF($B$2:$D$4,"*周和*")</f>
        <v>1</v>
      </c>
      <c r="H33">
        <v>158.97999999999999</v>
      </c>
      <c r="I33" t="b">
        <f t="shared" si="2"/>
        <v>1</v>
      </c>
      <c r="J33" s="2"/>
    </row>
    <row r="34" spans="1:10" x14ac:dyDescent="0.3">
      <c r="A34" s="5">
        <v>45718.875</v>
      </c>
      <c r="B34" s="6">
        <v>63.11</v>
      </c>
      <c r="D34" t="s">
        <v>17</v>
      </c>
      <c r="E34">
        <v>1</v>
      </c>
      <c r="F34">
        <f>SUM(B44:B48)</f>
        <v>172.9</v>
      </c>
      <c r="G34">
        <f>COUNTIF($B$2:$D$4,"*张杨*")</f>
        <v>1</v>
      </c>
      <c r="H34">
        <v>172.9</v>
      </c>
      <c r="I34" t="b">
        <f t="shared" si="2"/>
        <v>1</v>
      </c>
      <c r="J34" s="2"/>
    </row>
    <row r="35" spans="1:10" x14ac:dyDescent="0.3">
      <c r="A35" s="5">
        <v>45718.916666666664</v>
      </c>
      <c r="B35" s="6">
        <v>24.8</v>
      </c>
      <c r="D35" t="s">
        <v>18</v>
      </c>
      <c r="E35">
        <v>1</v>
      </c>
      <c r="F35">
        <v>400.01</v>
      </c>
      <c r="G35">
        <f>COUNTIF($B$2:$D$4,"*张青娟*")</f>
        <v>1</v>
      </c>
      <c r="H35">
        <v>400.01</v>
      </c>
      <c r="I35" t="b">
        <f t="shared" si="2"/>
        <v>1</v>
      </c>
      <c r="J35" s="2"/>
    </row>
    <row r="36" spans="1:10" x14ac:dyDescent="0.3">
      <c r="A36" s="5">
        <v>45718.916666666664</v>
      </c>
      <c r="B36" s="6">
        <v>122.4</v>
      </c>
      <c r="D36" t="s">
        <v>19</v>
      </c>
      <c r="E36">
        <v>1</v>
      </c>
      <c r="F36">
        <v>407.87</v>
      </c>
      <c r="G36">
        <f>COUNTIF($B$2:$D$4,"*李自萍*")</f>
        <v>1</v>
      </c>
      <c r="H36">
        <v>407.87</v>
      </c>
      <c r="I36" t="b">
        <f t="shared" si="2"/>
        <v>1</v>
      </c>
      <c r="J36" s="2"/>
    </row>
    <row r="37" spans="1:10" x14ac:dyDescent="0.3">
      <c r="A37" s="5">
        <v>45718.916666666664</v>
      </c>
      <c r="B37" s="6">
        <v>11.51</v>
      </c>
      <c r="D37" t="s">
        <v>20</v>
      </c>
      <c r="E37">
        <v>4</v>
      </c>
      <c r="F37">
        <v>387.565</v>
      </c>
      <c r="G37">
        <f>COUNTIF($B$2:$D$4,"*赵心雨*")</f>
        <v>1</v>
      </c>
      <c r="H37">
        <v>387.56500000000011</v>
      </c>
      <c r="I37" t="b">
        <f t="shared" si="2"/>
        <v>1</v>
      </c>
      <c r="J37" s="2"/>
    </row>
    <row r="38" spans="1:10" x14ac:dyDescent="0.3">
      <c r="A38" s="5">
        <v>45718.958333333336</v>
      </c>
      <c r="B38" s="6">
        <v>5.95</v>
      </c>
      <c r="D38" t="s">
        <v>21</v>
      </c>
      <c r="E38">
        <v>1</v>
      </c>
      <c r="F38">
        <f>SUM(B12:B16)</f>
        <v>135.63</v>
      </c>
      <c r="G38">
        <f>COUNTIF($B$2:$D$4,"*郑小红*")</f>
        <v>1</v>
      </c>
      <c r="H38">
        <v>135.63</v>
      </c>
      <c r="I38" t="b">
        <f t="shared" si="2"/>
        <v>1</v>
      </c>
      <c r="J38" s="2"/>
    </row>
    <row r="39" spans="1:10" x14ac:dyDescent="0.3">
      <c r="A39" s="5">
        <v>45718.958333333336</v>
      </c>
      <c r="B39" s="6">
        <v>0</v>
      </c>
      <c r="D39" t="s">
        <v>22</v>
      </c>
      <c r="E39">
        <v>4</v>
      </c>
      <c r="F39">
        <v>387.565</v>
      </c>
      <c r="G39">
        <f>COUNTIF($B$2:$D$4,"*陈伯晅*")</f>
        <v>1</v>
      </c>
      <c r="H39">
        <v>387.56500000000011</v>
      </c>
      <c r="I39" t="b">
        <f t="shared" si="2"/>
        <v>1</v>
      </c>
      <c r="J39" s="2"/>
    </row>
    <row r="40" spans="1:10" x14ac:dyDescent="0.3">
      <c r="A40" s="5">
        <v>45719.416666666664</v>
      </c>
      <c r="B40" s="6">
        <v>44.05</v>
      </c>
      <c r="D40" t="s">
        <v>23</v>
      </c>
      <c r="E40">
        <v>1</v>
      </c>
      <c r="F40">
        <f>SUM(B18:B19)</f>
        <v>251.54000000000002</v>
      </c>
      <c r="G40">
        <f>COUNTIF($B$2:$D$4,"*高爽*")</f>
        <v>1</v>
      </c>
      <c r="H40">
        <v>251.54</v>
      </c>
      <c r="I40" t="b">
        <f t="shared" si="2"/>
        <v>1</v>
      </c>
      <c r="J40" s="2"/>
    </row>
    <row r="41" spans="1:10" x14ac:dyDescent="0.3">
      <c r="A41" s="5">
        <v>45719.458333333336</v>
      </c>
      <c r="B41" s="6">
        <v>179.17</v>
      </c>
    </row>
    <row r="42" spans="1:10" x14ac:dyDescent="0.3">
      <c r="A42" s="5">
        <v>45719.5</v>
      </c>
      <c r="B42" s="6">
        <v>138.03</v>
      </c>
      <c r="D42" t="s">
        <v>10</v>
      </c>
      <c r="E42" t="s">
        <v>11</v>
      </c>
      <c r="F42" t="s">
        <v>12</v>
      </c>
      <c r="G42" t="s">
        <v>32</v>
      </c>
      <c r="H42" t="s">
        <v>33</v>
      </c>
      <c r="I42" t="s">
        <v>48</v>
      </c>
      <c r="J42" s="2" t="s">
        <v>35</v>
      </c>
    </row>
    <row r="43" spans="1:10" x14ac:dyDescent="0.3">
      <c r="A43" s="5">
        <v>45719.541666666664</v>
      </c>
      <c r="B43" s="6">
        <v>38.76</v>
      </c>
      <c r="D43" t="s">
        <v>13</v>
      </c>
      <c r="E43">
        <v>4</v>
      </c>
      <c r="F43">
        <v>387.565</v>
      </c>
      <c r="G43">
        <f>COUNTIF($B$2:$D$4,"*候萍*")</f>
        <v>1</v>
      </c>
      <c r="H43">
        <v>387.56500000000011</v>
      </c>
      <c r="I43" t="b">
        <f>F43=H43</f>
        <v>1</v>
      </c>
      <c r="J43" s="2"/>
    </row>
    <row r="44" spans="1:10" x14ac:dyDescent="0.3">
      <c r="A44" s="5">
        <v>45719.583333333336</v>
      </c>
      <c r="B44" s="6">
        <v>12.3</v>
      </c>
      <c r="D44" t="s">
        <v>14</v>
      </c>
      <c r="E44" t="s">
        <v>15</v>
      </c>
      <c r="F44">
        <v>1792.5050000000001</v>
      </c>
      <c r="G44">
        <f>COUNTIF($B$2:$D$4,"*吴异*")</f>
        <v>2</v>
      </c>
      <c r="H44">
        <v>1792.5050000000001</v>
      </c>
      <c r="I44" t="b">
        <f t="shared" ref="I44:I52" si="3">F44=H44</f>
        <v>1</v>
      </c>
      <c r="J44" s="2"/>
    </row>
    <row r="45" spans="1:10" x14ac:dyDescent="0.3">
      <c r="A45" s="5">
        <v>45719.583333333336</v>
      </c>
      <c r="B45" s="6">
        <v>0</v>
      </c>
      <c r="D45" t="s">
        <v>16</v>
      </c>
      <c r="E45">
        <v>1</v>
      </c>
      <c r="F45">
        <f>SUM(B21:B25)</f>
        <v>188.32999999999998</v>
      </c>
      <c r="G45">
        <f>COUNTIF($B$2:$D$4,"*周和*")</f>
        <v>1</v>
      </c>
      <c r="H45">
        <v>188.33</v>
      </c>
      <c r="I45" t="b">
        <f t="shared" si="3"/>
        <v>1</v>
      </c>
      <c r="J45" s="2"/>
    </row>
    <row r="46" spans="1:10" x14ac:dyDescent="0.3">
      <c r="A46" s="5">
        <v>45719.625</v>
      </c>
      <c r="B46" s="6">
        <v>58.59</v>
      </c>
      <c r="D46" t="s">
        <v>17</v>
      </c>
      <c r="E46">
        <v>1</v>
      </c>
      <c r="F46">
        <f>SUM(B44:B49)</f>
        <v>173.26000000000002</v>
      </c>
      <c r="G46">
        <f>COUNTIF($B$2:$D$4,"*张杨*")</f>
        <v>1</v>
      </c>
      <c r="H46">
        <v>173.26</v>
      </c>
      <c r="I46" t="b">
        <f t="shared" si="3"/>
        <v>1</v>
      </c>
      <c r="J46" s="2"/>
    </row>
    <row r="47" spans="1:10" x14ac:dyDescent="0.3">
      <c r="A47" s="5">
        <v>45719.666666666664</v>
      </c>
      <c r="B47" s="6">
        <v>18.61</v>
      </c>
      <c r="D47" t="s">
        <v>18</v>
      </c>
      <c r="E47">
        <v>1</v>
      </c>
      <c r="F47">
        <v>400.01</v>
      </c>
      <c r="G47">
        <f>COUNTIF($B$2:$D$4,"*张青娟*")</f>
        <v>1</v>
      </c>
      <c r="H47">
        <v>400.01</v>
      </c>
      <c r="I47" t="b">
        <f t="shared" si="3"/>
        <v>1</v>
      </c>
      <c r="J47" s="2"/>
    </row>
    <row r="48" spans="1:10" x14ac:dyDescent="0.3">
      <c r="A48" s="5">
        <v>45719.708333333336</v>
      </c>
      <c r="B48" s="6">
        <v>83.4</v>
      </c>
      <c r="D48" t="s">
        <v>19</v>
      </c>
      <c r="E48">
        <v>1</v>
      </c>
      <c r="F48">
        <v>407.87</v>
      </c>
      <c r="G48">
        <f>COUNTIF($B$2:$D$4,"*李自萍*")</f>
        <v>1</v>
      </c>
      <c r="H48">
        <v>407.87</v>
      </c>
      <c r="I48" t="b">
        <f t="shared" si="3"/>
        <v>1</v>
      </c>
      <c r="J48" s="2"/>
    </row>
    <row r="49" spans="1:10" x14ac:dyDescent="0.3">
      <c r="A49" s="5">
        <v>45719.75</v>
      </c>
      <c r="B49" s="6">
        <v>0.36</v>
      </c>
      <c r="D49" t="s">
        <v>20</v>
      </c>
      <c r="E49">
        <v>4</v>
      </c>
      <c r="F49">
        <v>387.565</v>
      </c>
      <c r="G49">
        <f>COUNTIF($B$2:$D$4,"*赵心雨*")</f>
        <v>1</v>
      </c>
      <c r="H49">
        <v>387.56500000000011</v>
      </c>
      <c r="I49" t="b">
        <f t="shared" si="3"/>
        <v>1</v>
      </c>
      <c r="J49" s="2"/>
    </row>
    <row r="50" spans="1:10" x14ac:dyDescent="0.3">
      <c r="A50" s="5">
        <v>45719.791666666664</v>
      </c>
      <c r="B50" s="6">
        <v>0</v>
      </c>
      <c r="D50" t="s">
        <v>21</v>
      </c>
      <c r="E50">
        <v>1</v>
      </c>
      <c r="F50">
        <f>SUM(B12:B17)</f>
        <v>160.15</v>
      </c>
      <c r="G50">
        <f>COUNTIF($B$2:$D$4,"*郑小红*")</f>
        <v>1</v>
      </c>
      <c r="H50">
        <v>160.15</v>
      </c>
      <c r="I50" t="b">
        <f t="shared" si="3"/>
        <v>1</v>
      </c>
      <c r="J50" s="2"/>
    </row>
    <row r="51" spans="1:10" x14ac:dyDescent="0.3">
      <c r="A51" s="5">
        <v>45719.833333333336</v>
      </c>
      <c r="B51" s="6">
        <v>262.47000000000003</v>
      </c>
      <c r="D51" t="s">
        <v>22</v>
      </c>
      <c r="E51">
        <v>4</v>
      </c>
      <c r="F51">
        <v>387.565</v>
      </c>
      <c r="G51">
        <f>COUNTIF($B$2:$D$4,"*陈伯晅*")</f>
        <v>1</v>
      </c>
      <c r="H51">
        <v>387.56500000000011</v>
      </c>
      <c r="I51" t="b">
        <f t="shared" si="3"/>
        <v>1</v>
      </c>
      <c r="J51" s="2"/>
    </row>
    <row r="52" spans="1:10" x14ac:dyDescent="0.3">
      <c r="A52" s="5">
        <v>45719.833333333336</v>
      </c>
      <c r="B52" s="6">
        <v>175.6</v>
      </c>
      <c r="D52" t="s">
        <v>23</v>
      </c>
      <c r="E52">
        <v>1</v>
      </c>
      <c r="F52">
        <f>SUM(B18:B20)</f>
        <v>279.18</v>
      </c>
      <c r="G52">
        <f>COUNTIF($B$2:$D$4,"*高爽*")</f>
        <v>1</v>
      </c>
      <c r="H52">
        <v>279.18</v>
      </c>
      <c r="I52" t="b">
        <f t="shared" si="3"/>
        <v>1</v>
      </c>
      <c r="J52" s="2"/>
    </row>
    <row r="53" spans="1:10" x14ac:dyDescent="0.3">
      <c r="A53" s="5">
        <v>45719.833333333336</v>
      </c>
      <c r="B53" s="6">
        <v>155.12</v>
      </c>
    </row>
    <row r="54" spans="1:10" x14ac:dyDescent="0.3">
      <c r="A54" s="5">
        <v>45719.875</v>
      </c>
      <c r="B54" s="6">
        <v>14.89</v>
      </c>
    </row>
    <row r="55" spans="1:10" x14ac:dyDescent="0.3">
      <c r="A55" s="5">
        <v>45719.875</v>
      </c>
      <c r="B55" s="6">
        <v>114.94</v>
      </c>
    </row>
    <row r="56" spans="1:10" x14ac:dyDescent="0.3">
      <c r="A56" s="5">
        <v>45719.875</v>
      </c>
      <c r="B56" s="6">
        <v>237.58</v>
      </c>
    </row>
    <row r="57" spans="1:10" x14ac:dyDescent="0.3">
      <c r="A57" s="5">
        <v>45719.916666666664</v>
      </c>
      <c r="B57" s="6">
        <v>195.87</v>
      </c>
    </row>
    <row r="58" spans="1:10" x14ac:dyDescent="0.3">
      <c r="A58" s="5">
        <v>45719.916666666664</v>
      </c>
      <c r="B58" s="6">
        <v>33.78</v>
      </c>
    </row>
    <row r="59" spans="1:10" x14ac:dyDescent="0.3">
      <c r="A59" s="5">
        <v>45719.916666666664</v>
      </c>
      <c r="B59" s="6">
        <v>80.489999999999995</v>
      </c>
    </row>
    <row r="60" spans="1:10" x14ac:dyDescent="0.3">
      <c r="A60" s="5">
        <v>45719.958333333336</v>
      </c>
      <c r="B60" s="6">
        <v>92.59</v>
      </c>
    </row>
    <row r="61" spans="1:10" x14ac:dyDescent="0.3">
      <c r="A61" s="5">
        <v>45719.958333333336</v>
      </c>
      <c r="B61" s="6">
        <v>90.72</v>
      </c>
    </row>
    <row r="62" spans="1:10" x14ac:dyDescent="0.3">
      <c r="A62" s="5">
        <v>45719.958333333336</v>
      </c>
      <c r="B62" s="6">
        <v>96.21</v>
      </c>
    </row>
  </sheetData>
  <mergeCells count="6">
    <mergeCell ref="J18:J28"/>
    <mergeCell ref="J30:J40"/>
    <mergeCell ref="J42:J52"/>
    <mergeCell ref="A1:D1"/>
    <mergeCell ref="A6:B6"/>
    <mergeCell ref="J6:J16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951A-EEE8-46C4-8CBF-5513E663979D}">
  <dimension ref="A1:J88"/>
  <sheetViews>
    <sheetView tabSelected="1" topLeftCell="A37" workbookViewId="0">
      <selection activeCell="D9" sqref="D9"/>
    </sheetView>
  </sheetViews>
  <sheetFormatPr defaultRowHeight="14" x14ac:dyDescent="0.3"/>
  <cols>
    <col min="1" max="1" width="14.75" bestFit="1" customWidth="1"/>
    <col min="2" max="2" width="27" bestFit="1" customWidth="1"/>
    <col min="3" max="3" width="24.83203125" bestFit="1" customWidth="1"/>
    <col min="4" max="4" width="42.08203125" customWidth="1"/>
    <col min="8" max="8" width="9.9140625" customWidth="1"/>
  </cols>
  <sheetData>
    <row r="1" spans="1:10" x14ac:dyDescent="0.3">
      <c r="A1" s="9"/>
      <c r="B1" s="4" t="s">
        <v>0</v>
      </c>
      <c r="C1" s="4"/>
      <c r="D1" s="4"/>
    </row>
    <row r="2" spans="1:10" ht="15.5" x14ac:dyDescent="0.3">
      <c r="A2" s="7">
        <v>45717</v>
      </c>
      <c r="B2" s="8" t="s">
        <v>24</v>
      </c>
      <c r="C2" s="8" t="s">
        <v>25</v>
      </c>
      <c r="D2" s="8"/>
    </row>
    <row r="3" spans="1:10" ht="15.5" x14ac:dyDescent="0.3">
      <c r="A3" s="7">
        <v>45718</v>
      </c>
      <c r="B3" s="8" t="s">
        <v>26</v>
      </c>
      <c r="C3" s="8" t="s">
        <v>27</v>
      </c>
      <c r="D3" s="8" t="s">
        <v>28</v>
      </c>
    </row>
    <row r="4" spans="1:10" ht="15.5" x14ac:dyDescent="0.3">
      <c r="A4" s="7">
        <v>45719</v>
      </c>
      <c r="B4" s="8" t="s">
        <v>29</v>
      </c>
      <c r="C4" s="8" t="s">
        <v>30</v>
      </c>
      <c r="D4" s="8" t="s">
        <v>31</v>
      </c>
    </row>
    <row r="5" spans="1:10" ht="15.5" x14ac:dyDescent="0.3">
      <c r="A5" s="7">
        <v>45720</v>
      </c>
      <c r="B5" s="8" t="s">
        <v>38</v>
      </c>
      <c r="C5" s="8" t="s">
        <v>39</v>
      </c>
      <c r="D5" s="8" t="s">
        <v>56</v>
      </c>
    </row>
    <row r="6" spans="1:10" ht="15.5" x14ac:dyDescent="0.3">
      <c r="A6" s="7">
        <v>45721</v>
      </c>
      <c r="B6" s="8" t="s">
        <v>38</v>
      </c>
      <c r="C6" s="8" t="s">
        <v>63</v>
      </c>
      <c r="D6" s="8" t="s">
        <v>40</v>
      </c>
    </row>
    <row r="7" spans="1:10" ht="15.5" x14ac:dyDescent="0.3">
      <c r="A7" s="7">
        <v>45722</v>
      </c>
      <c r="B7" s="8" t="s">
        <v>41</v>
      </c>
      <c r="C7" s="8" t="s">
        <v>42</v>
      </c>
      <c r="D7" s="8" t="s">
        <v>5</v>
      </c>
    </row>
    <row r="8" spans="1:10" ht="15.5" x14ac:dyDescent="0.3">
      <c r="A8" s="7">
        <v>45723</v>
      </c>
      <c r="B8" s="8" t="s">
        <v>43</v>
      </c>
      <c r="C8" s="8" t="s">
        <v>44</v>
      </c>
      <c r="D8" s="8" t="s">
        <v>45</v>
      </c>
    </row>
    <row r="9" spans="1:10" ht="15.5" x14ac:dyDescent="0.3">
      <c r="A9" s="7">
        <v>45724</v>
      </c>
      <c r="B9" s="8" t="s">
        <v>52</v>
      </c>
      <c r="C9" s="8" t="s">
        <v>49</v>
      </c>
      <c r="D9" s="8" t="s">
        <v>57</v>
      </c>
    </row>
    <row r="10" spans="1:10" ht="15.5" x14ac:dyDescent="0.3">
      <c r="A10" s="7">
        <v>45725</v>
      </c>
      <c r="B10" s="8" t="s">
        <v>46</v>
      </c>
      <c r="C10" s="8" t="s">
        <v>54</v>
      </c>
      <c r="D10" s="8"/>
    </row>
    <row r="11" spans="1:10" ht="15.5" x14ac:dyDescent="0.3">
      <c r="A11" s="7">
        <v>45726</v>
      </c>
      <c r="B11" s="8" t="s">
        <v>62</v>
      </c>
      <c r="C11" s="8" t="s">
        <v>47</v>
      </c>
      <c r="D11" s="8" t="s">
        <v>5</v>
      </c>
    </row>
    <row r="13" spans="1:10" x14ac:dyDescent="0.3">
      <c r="A13" s="4" t="s">
        <v>9</v>
      </c>
      <c r="B13" s="4"/>
      <c r="D13" t="s">
        <v>10</v>
      </c>
      <c r="E13" t="s">
        <v>11</v>
      </c>
      <c r="F13" t="s">
        <v>12</v>
      </c>
      <c r="G13" t="s">
        <v>32</v>
      </c>
      <c r="H13" t="s">
        <v>33</v>
      </c>
      <c r="I13" t="s">
        <v>48</v>
      </c>
      <c r="J13" s="2" t="s">
        <v>34</v>
      </c>
    </row>
    <row r="14" spans="1:10" x14ac:dyDescent="0.3">
      <c r="A14" s="5">
        <v>45718.541666666664</v>
      </c>
      <c r="B14" s="6">
        <v>120.82</v>
      </c>
      <c r="D14" s="10" t="s">
        <v>58</v>
      </c>
      <c r="E14" t="s">
        <v>59</v>
      </c>
      <c r="F14">
        <f>SUM(B44:B55)/4+SUM(B56:B67)/2</f>
        <v>1168.1849999999999</v>
      </c>
      <c r="G14">
        <f>COUNTIF(B2:D11,"*候萍*")</f>
        <v>3</v>
      </c>
      <c r="H14">
        <v>1168.1849999999999</v>
      </c>
      <c r="I14" t="b">
        <f>F14=H14</f>
        <v>1</v>
      </c>
      <c r="J14" s="2"/>
    </row>
    <row r="15" spans="1:10" x14ac:dyDescent="0.3">
      <c r="A15" s="5">
        <v>45718.583333333336</v>
      </c>
      <c r="B15" s="6">
        <v>38.159999999999997</v>
      </c>
      <c r="D15" s="10" t="s">
        <v>60</v>
      </c>
      <c r="E15" t="s">
        <v>61</v>
      </c>
      <c r="F15">
        <f>SUM(B20:B30)+SUM(B44:B55)/4+SUM(B74:B85)</f>
        <v>2992.585</v>
      </c>
      <c r="G15">
        <f>COUNTIF(B2:D11,"*吴异*")</f>
        <v>4</v>
      </c>
      <c r="H15">
        <v>2992.585</v>
      </c>
      <c r="I15" t="b">
        <f t="shared" ref="I15:I23" si="0">F15=H15</f>
        <v>1</v>
      </c>
      <c r="J15" s="2"/>
    </row>
    <row r="16" spans="1:10" x14ac:dyDescent="0.3">
      <c r="A16" s="5">
        <v>45718.583333333336</v>
      </c>
      <c r="B16" s="6">
        <v>0</v>
      </c>
      <c r="D16" s="10" t="s">
        <v>55</v>
      </c>
      <c r="E16" t="s">
        <v>51</v>
      </c>
      <c r="F16">
        <f>SUM(B14:B16)+SUM(B71:B72)</f>
        <v>242.73</v>
      </c>
      <c r="G16">
        <f>COUNTIF(B2:D11,"*周和*")</f>
        <v>2</v>
      </c>
      <c r="H16">
        <v>242.73</v>
      </c>
      <c r="I16" t="b">
        <f t="shared" si="0"/>
        <v>1</v>
      </c>
      <c r="J16" s="2"/>
    </row>
    <row r="17" spans="1:10" x14ac:dyDescent="0.3">
      <c r="A17" s="5">
        <v>45718.625</v>
      </c>
      <c r="B17" s="6">
        <v>29.35</v>
      </c>
      <c r="D17" s="10" t="s">
        <v>53</v>
      </c>
      <c r="E17" t="s">
        <v>51</v>
      </c>
      <c r="F17">
        <f>SUM(B39:B41)</f>
        <v>160.60000000000002</v>
      </c>
      <c r="G17">
        <f>COUNTIF(B2:D11,"*张杨*")</f>
        <v>2</v>
      </c>
      <c r="H17">
        <v>160.6</v>
      </c>
      <c r="I17" t="b">
        <f t="shared" si="0"/>
        <v>1</v>
      </c>
      <c r="J17" s="2"/>
    </row>
    <row r="18" spans="1:10" x14ac:dyDescent="0.3">
      <c r="A18" s="5">
        <v>45718.625</v>
      </c>
      <c r="B18" s="6">
        <v>0</v>
      </c>
      <c r="D18" s="10" t="s">
        <v>50</v>
      </c>
      <c r="E18" t="s">
        <v>51</v>
      </c>
      <c r="F18">
        <f>SUM(B33:B36)</f>
        <v>400.01</v>
      </c>
      <c r="G18">
        <f>COUNTIF(B2:D11,"*张青娟*")</f>
        <v>2</v>
      </c>
      <c r="H18">
        <v>400.01</v>
      </c>
      <c r="I18" t="b">
        <f t="shared" si="0"/>
        <v>1</v>
      </c>
      <c r="J18" s="2"/>
    </row>
    <row r="19" spans="1:10" x14ac:dyDescent="0.3">
      <c r="A19" s="5">
        <v>45718.666666666664</v>
      </c>
      <c r="B19" s="6">
        <v>0.06</v>
      </c>
      <c r="D19" s="10"/>
      <c r="J19" s="1"/>
    </row>
    <row r="20" spans="1:10" x14ac:dyDescent="0.3">
      <c r="A20" s="5">
        <v>45718.791666666664</v>
      </c>
      <c r="B20" s="6">
        <v>74.19</v>
      </c>
      <c r="D20" t="s">
        <v>10</v>
      </c>
      <c r="E20" t="s">
        <v>11</v>
      </c>
      <c r="F20" t="s">
        <v>12</v>
      </c>
      <c r="G20" t="s">
        <v>32</v>
      </c>
      <c r="H20" t="s">
        <v>33</v>
      </c>
      <c r="I20" t="s">
        <v>48</v>
      </c>
      <c r="J20" s="2" t="s">
        <v>37</v>
      </c>
    </row>
    <row r="21" spans="1:10" x14ac:dyDescent="0.3">
      <c r="A21" s="5">
        <v>45718.791666666664</v>
      </c>
      <c r="B21" s="6">
        <v>172.71</v>
      </c>
      <c r="D21" s="10" t="s">
        <v>58</v>
      </c>
      <c r="E21" t="s">
        <v>59</v>
      </c>
      <c r="F21">
        <v>1168.1849999999999</v>
      </c>
      <c r="G21">
        <f>COUNTIF(B9:D18,"*候萍*")</f>
        <v>2</v>
      </c>
      <c r="H21">
        <v>1168.1849999999999</v>
      </c>
      <c r="I21" t="b">
        <f>F21=H21</f>
        <v>1</v>
      </c>
      <c r="J21" s="2"/>
    </row>
    <row r="22" spans="1:10" x14ac:dyDescent="0.3">
      <c r="A22" s="5">
        <v>45718.833333333336</v>
      </c>
      <c r="B22" s="6">
        <v>169.14</v>
      </c>
      <c r="D22" s="10" t="s">
        <v>60</v>
      </c>
      <c r="E22" t="s">
        <v>61</v>
      </c>
      <c r="F22">
        <v>2992.585</v>
      </c>
      <c r="G22">
        <f>COUNTIF(B9:D18,"*吴异*")</f>
        <v>2</v>
      </c>
      <c r="H22">
        <v>2992.585</v>
      </c>
      <c r="I22" t="b">
        <f t="shared" ref="I22:I25" si="1">F22=H22</f>
        <v>1</v>
      </c>
      <c r="J22" s="2"/>
    </row>
    <row r="23" spans="1:10" x14ac:dyDescent="0.3">
      <c r="A23" s="5">
        <v>45718.833333333336</v>
      </c>
      <c r="B23" s="6">
        <v>195.49</v>
      </c>
      <c r="D23" s="10" t="s">
        <v>55</v>
      </c>
      <c r="E23" t="s">
        <v>51</v>
      </c>
      <c r="F23">
        <f>SUM(B14:B18)+SUM(B71:B72)</f>
        <v>272.08</v>
      </c>
      <c r="G23">
        <f>COUNTIF(B9:D18,"*周和*")</f>
        <v>2</v>
      </c>
      <c r="H23">
        <v>272.08</v>
      </c>
      <c r="I23" t="b">
        <f t="shared" si="1"/>
        <v>1</v>
      </c>
      <c r="J23" s="2"/>
    </row>
    <row r="24" spans="1:10" x14ac:dyDescent="0.3">
      <c r="A24" s="5">
        <v>45718.833333333336</v>
      </c>
      <c r="B24" s="6">
        <v>64.459999999999994</v>
      </c>
      <c r="D24" s="10" t="s">
        <v>53</v>
      </c>
      <c r="E24" t="s">
        <v>51</v>
      </c>
      <c r="F24">
        <f>SUM(B39:B42)</f>
        <v>160.96000000000004</v>
      </c>
      <c r="G24">
        <f>COUNTIF(B9:D18,"*张杨*")</f>
        <v>2</v>
      </c>
      <c r="H24">
        <v>160.96</v>
      </c>
      <c r="I24" t="b">
        <f t="shared" si="1"/>
        <v>1</v>
      </c>
      <c r="J24" s="2"/>
    </row>
    <row r="25" spans="1:10" x14ac:dyDescent="0.3">
      <c r="A25" s="5">
        <v>45718.875</v>
      </c>
      <c r="B25" s="6">
        <v>260.43</v>
      </c>
      <c r="D25" s="10" t="s">
        <v>50</v>
      </c>
      <c r="E25" t="s">
        <v>51</v>
      </c>
      <c r="F25">
        <v>400.01</v>
      </c>
      <c r="G25">
        <f>COUNTIF(B9:D18,"*张青娟*")</f>
        <v>2</v>
      </c>
      <c r="H25">
        <v>400.01</v>
      </c>
      <c r="I25" t="b">
        <f t="shared" si="1"/>
        <v>1</v>
      </c>
      <c r="J25" s="2"/>
    </row>
    <row r="26" spans="1:10" x14ac:dyDescent="0.3">
      <c r="A26" s="5">
        <v>45718.875</v>
      </c>
      <c r="B26" s="6">
        <v>246.7</v>
      </c>
    </row>
    <row r="27" spans="1:10" x14ac:dyDescent="0.3">
      <c r="A27" s="5">
        <v>45718.875</v>
      </c>
      <c r="B27" s="6">
        <v>63.11</v>
      </c>
      <c r="D27" t="s">
        <v>10</v>
      </c>
      <c r="E27" t="s">
        <v>11</v>
      </c>
      <c r="F27" t="s">
        <v>12</v>
      </c>
      <c r="G27" t="s">
        <v>32</v>
      </c>
      <c r="H27" t="s">
        <v>33</v>
      </c>
      <c r="I27" t="s">
        <v>48</v>
      </c>
      <c r="J27" s="2" t="s">
        <v>36</v>
      </c>
    </row>
    <row r="28" spans="1:10" x14ac:dyDescent="0.3">
      <c r="A28" s="5">
        <v>45718.916666666664</v>
      </c>
      <c r="B28" s="6">
        <v>24.8</v>
      </c>
      <c r="D28" s="10" t="s">
        <v>58</v>
      </c>
      <c r="E28" t="s">
        <v>59</v>
      </c>
      <c r="F28">
        <v>1168.1849999999999</v>
      </c>
      <c r="G28">
        <f>COUNTIF(B16:D25,"*候萍*")</f>
        <v>1</v>
      </c>
      <c r="H28">
        <v>1168.1849999999999</v>
      </c>
      <c r="I28" t="b">
        <f>F28=H28</f>
        <v>1</v>
      </c>
      <c r="J28" s="2"/>
    </row>
    <row r="29" spans="1:10" x14ac:dyDescent="0.3">
      <c r="A29" s="5">
        <v>45718.916666666664</v>
      </c>
      <c r="B29" s="6">
        <v>122.4</v>
      </c>
      <c r="D29" s="10" t="s">
        <v>60</v>
      </c>
      <c r="E29" t="s">
        <v>61</v>
      </c>
      <c r="F29">
        <v>2992.585</v>
      </c>
      <c r="G29">
        <f>COUNTIF(B16:D25,"*吴异*")</f>
        <v>1</v>
      </c>
      <c r="H29">
        <v>2992.585</v>
      </c>
      <c r="I29" t="b">
        <f t="shared" ref="I29:I32" si="2">F29=H29</f>
        <v>1</v>
      </c>
      <c r="J29" s="2"/>
    </row>
    <row r="30" spans="1:10" x14ac:dyDescent="0.3">
      <c r="A30" s="5">
        <v>45718.916666666664</v>
      </c>
      <c r="B30" s="6">
        <v>11.51</v>
      </c>
      <c r="D30" s="10" t="s">
        <v>55</v>
      </c>
      <c r="E30" t="s">
        <v>51</v>
      </c>
      <c r="F30">
        <f>SUM(B14:B16)+SUM(B68:B72)</f>
        <v>275.58</v>
      </c>
      <c r="G30">
        <f>COUNTIF(B16:D25,"*周和*")</f>
        <v>2</v>
      </c>
      <c r="H30">
        <v>275.58</v>
      </c>
      <c r="I30" t="b">
        <f t="shared" si="2"/>
        <v>1</v>
      </c>
      <c r="J30" s="2"/>
    </row>
    <row r="31" spans="1:10" x14ac:dyDescent="0.3">
      <c r="A31" s="5">
        <v>45718.958333333336</v>
      </c>
      <c r="B31" s="6">
        <v>5.95</v>
      </c>
      <c r="D31" s="10" t="s">
        <v>53</v>
      </c>
      <c r="E31" t="s">
        <v>51</v>
      </c>
      <c r="F31">
        <f>SUM(B37:B41)</f>
        <v>172.9</v>
      </c>
      <c r="G31">
        <f>COUNTIF(B16:D25,"*张杨*")</f>
        <v>2</v>
      </c>
      <c r="H31">
        <v>172.9</v>
      </c>
      <c r="I31" t="b">
        <f t="shared" si="2"/>
        <v>1</v>
      </c>
      <c r="J31" s="2"/>
    </row>
    <row r="32" spans="1:10" x14ac:dyDescent="0.3">
      <c r="A32" s="5">
        <v>45718.958333333336</v>
      </c>
      <c r="B32" s="6">
        <v>0</v>
      </c>
      <c r="D32" s="10" t="s">
        <v>50</v>
      </c>
      <c r="E32" t="s">
        <v>51</v>
      </c>
      <c r="F32">
        <v>400.01</v>
      </c>
      <c r="G32">
        <f>COUNTIF(B16:D25,"*张青娟*")</f>
        <v>2</v>
      </c>
      <c r="H32">
        <v>400.01</v>
      </c>
      <c r="I32" t="b">
        <f t="shared" si="2"/>
        <v>1</v>
      </c>
      <c r="J32" s="2"/>
    </row>
    <row r="33" spans="1:10" x14ac:dyDescent="0.3">
      <c r="A33" s="5">
        <v>45719.416666666664</v>
      </c>
      <c r="B33" s="6">
        <v>44.05</v>
      </c>
    </row>
    <row r="34" spans="1:10" x14ac:dyDescent="0.3">
      <c r="A34" s="5">
        <v>45719.458333333336</v>
      </c>
      <c r="B34" s="6">
        <v>179.17</v>
      </c>
      <c r="D34" t="s">
        <v>10</v>
      </c>
      <c r="E34" t="s">
        <v>11</v>
      </c>
      <c r="F34" t="s">
        <v>12</v>
      </c>
      <c r="G34" t="s">
        <v>32</v>
      </c>
      <c r="H34" t="s">
        <v>33</v>
      </c>
      <c r="I34" t="s">
        <v>48</v>
      </c>
      <c r="J34" s="2" t="s">
        <v>35</v>
      </c>
    </row>
    <row r="35" spans="1:10" x14ac:dyDescent="0.3">
      <c r="A35" s="5">
        <v>45719.5</v>
      </c>
      <c r="B35" s="6">
        <v>138.03</v>
      </c>
      <c r="D35" s="10" t="s">
        <v>58</v>
      </c>
      <c r="E35" t="s">
        <v>59</v>
      </c>
      <c r="F35">
        <v>1168.1849999999999</v>
      </c>
      <c r="G35">
        <f>COUNTIF(B23:D32,"*候萍*")</f>
        <v>1</v>
      </c>
      <c r="H35">
        <v>1168.1849999999999</v>
      </c>
      <c r="I35" t="b">
        <f>F35=H35</f>
        <v>1</v>
      </c>
      <c r="J35" s="2"/>
    </row>
    <row r="36" spans="1:10" x14ac:dyDescent="0.3">
      <c r="A36" s="5">
        <v>45719.541666666664</v>
      </c>
      <c r="B36" s="6">
        <v>38.76</v>
      </c>
      <c r="D36" s="10" t="s">
        <v>60</v>
      </c>
      <c r="E36" t="s">
        <v>61</v>
      </c>
      <c r="F36">
        <v>2992.585</v>
      </c>
      <c r="G36">
        <f>COUNTIF(B23:D32,"*吴异*")</f>
        <v>1</v>
      </c>
      <c r="H36">
        <v>2992.585</v>
      </c>
      <c r="I36" t="b">
        <f t="shared" ref="I36:I39" si="3">F36=H36</f>
        <v>1</v>
      </c>
      <c r="J36" s="2"/>
    </row>
    <row r="37" spans="1:10" x14ac:dyDescent="0.3">
      <c r="A37" s="5">
        <v>45719.583333333336</v>
      </c>
      <c r="B37" s="6">
        <v>12.3</v>
      </c>
      <c r="D37" s="10" t="s">
        <v>55</v>
      </c>
      <c r="E37" t="s">
        <v>51</v>
      </c>
      <c r="F37">
        <f>SUM(B14:B18)+SUM(B68:B72)</f>
        <v>304.93</v>
      </c>
      <c r="G37">
        <f>COUNTIF(B23:D32,"*周和*")</f>
        <v>2</v>
      </c>
      <c r="H37">
        <v>304.93</v>
      </c>
      <c r="I37" t="b">
        <f t="shared" si="3"/>
        <v>1</v>
      </c>
      <c r="J37" s="2"/>
    </row>
    <row r="38" spans="1:10" x14ac:dyDescent="0.3">
      <c r="A38" s="5">
        <v>45719.583333333336</v>
      </c>
      <c r="B38" s="6">
        <v>0</v>
      </c>
      <c r="D38" s="10" t="s">
        <v>53</v>
      </c>
      <c r="E38" t="s">
        <v>51</v>
      </c>
      <c r="F38">
        <f>SUM(B37:B42)</f>
        <v>173.26000000000002</v>
      </c>
      <c r="G38">
        <f>COUNTIF(B23:D32,"*张杨*")</f>
        <v>2</v>
      </c>
      <c r="H38">
        <v>173.26</v>
      </c>
      <c r="I38" t="b">
        <f t="shared" si="3"/>
        <v>1</v>
      </c>
      <c r="J38" s="2"/>
    </row>
    <row r="39" spans="1:10" x14ac:dyDescent="0.3">
      <c r="A39" s="5">
        <v>45719.625</v>
      </c>
      <c r="B39" s="6">
        <v>58.59</v>
      </c>
      <c r="D39" s="10" t="s">
        <v>50</v>
      </c>
      <c r="E39" t="s">
        <v>51</v>
      </c>
      <c r="F39">
        <v>400.01</v>
      </c>
      <c r="G39">
        <f>COUNTIF(B23:D32,"*张青娟*")</f>
        <v>2</v>
      </c>
      <c r="H39">
        <v>400.01</v>
      </c>
      <c r="I39" t="b">
        <f t="shared" si="3"/>
        <v>1</v>
      </c>
      <c r="J39" s="2"/>
    </row>
    <row r="40" spans="1:10" x14ac:dyDescent="0.3">
      <c r="A40" s="5">
        <v>45719.666666666664</v>
      </c>
      <c r="B40" s="6">
        <v>18.61</v>
      </c>
    </row>
    <row r="41" spans="1:10" x14ac:dyDescent="0.3">
      <c r="A41" s="5">
        <v>45719.708333333336</v>
      </c>
      <c r="B41" s="6">
        <v>83.4</v>
      </c>
    </row>
    <row r="42" spans="1:10" x14ac:dyDescent="0.3">
      <c r="A42" s="5">
        <v>45719.75</v>
      </c>
      <c r="B42" s="6">
        <v>0.36</v>
      </c>
    </row>
    <row r="43" spans="1:10" x14ac:dyDescent="0.3">
      <c r="A43" s="5">
        <v>45719.791666666664</v>
      </c>
      <c r="B43" s="6">
        <v>0</v>
      </c>
    </row>
    <row r="44" spans="1:10" x14ac:dyDescent="0.3">
      <c r="A44" s="5">
        <v>45719.833333333336</v>
      </c>
      <c r="B44" s="6">
        <v>262.47000000000003</v>
      </c>
    </row>
    <row r="45" spans="1:10" x14ac:dyDescent="0.3">
      <c r="A45" s="5">
        <v>45719.833333333336</v>
      </c>
      <c r="B45" s="6">
        <v>175.6</v>
      </c>
    </row>
    <row r="46" spans="1:10" x14ac:dyDescent="0.3">
      <c r="A46" s="5">
        <v>45719.833333333336</v>
      </c>
      <c r="B46" s="6">
        <v>155.12</v>
      </c>
    </row>
    <row r="47" spans="1:10" x14ac:dyDescent="0.3">
      <c r="A47" s="5">
        <v>45719.875</v>
      </c>
      <c r="B47" s="6">
        <v>14.89</v>
      </c>
    </row>
    <row r="48" spans="1:10" x14ac:dyDescent="0.3">
      <c r="A48" s="5">
        <v>45719.875</v>
      </c>
      <c r="B48" s="6">
        <v>114.94</v>
      </c>
    </row>
    <row r="49" spans="1:2" x14ac:dyDescent="0.3">
      <c r="A49" s="5">
        <v>45719.875</v>
      </c>
      <c r="B49" s="6">
        <v>237.58</v>
      </c>
    </row>
    <row r="50" spans="1:2" x14ac:dyDescent="0.3">
      <c r="A50" s="5">
        <v>45719.916666666664</v>
      </c>
      <c r="B50" s="6">
        <v>195.87</v>
      </c>
    </row>
    <row r="51" spans="1:2" x14ac:dyDescent="0.3">
      <c r="A51" s="5">
        <v>45719.916666666664</v>
      </c>
      <c r="B51" s="6">
        <v>33.78</v>
      </c>
    </row>
    <row r="52" spans="1:2" x14ac:dyDescent="0.3">
      <c r="A52" s="5">
        <v>45719.916666666664</v>
      </c>
      <c r="B52" s="6">
        <v>80.489999999999995</v>
      </c>
    </row>
    <row r="53" spans="1:2" x14ac:dyDescent="0.3">
      <c r="A53" s="5">
        <v>45719.958333333336</v>
      </c>
      <c r="B53" s="6">
        <v>92.59</v>
      </c>
    </row>
    <row r="54" spans="1:2" x14ac:dyDescent="0.3">
      <c r="A54" s="5">
        <v>45719.958333333336</v>
      </c>
      <c r="B54" s="6">
        <v>90.72</v>
      </c>
    </row>
    <row r="55" spans="1:2" x14ac:dyDescent="0.3">
      <c r="A55" s="5">
        <v>45719.958333333336</v>
      </c>
      <c r="B55" s="6">
        <v>96.21</v>
      </c>
    </row>
    <row r="56" spans="1:2" x14ac:dyDescent="0.3">
      <c r="A56" s="5">
        <v>45724.833333333336</v>
      </c>
      <c r="B56" s="6">
        <v>168.12</v>
      </c>
    </row>
    <row r="57" spans="1:2" x14ac:dyDescent="0.3">
      <c r="A57" s="5">
        <v>45724.833333333336</v>
      </c>
      <c r="B57" s="6">
        <v>303.72000000000003</v>
      </c>
    </row>
    <row r="58" spans="1:2" x14ac:dyDescent="0.3">
      <c r="A58" s="5">
        <v>45724.833333333336</v>
      </c>
      <c r="B58" s="6">
        <v>97.87</v>
      </c>
    </row>
    <row r="59" spans="1:2" x14ac:dyDescent="0.3">
      <c r="A59" s="5">
        <v>45724.875</v>
      </c>
      <c r="B59" s="6">
        <v>172.38</v>
      </c>
    </row>
    <row r="60" spans="1:2" x14ac:dyDescent="0.3">
      <c r="A60" s="5">
        <v>45724.875</v>
      </c>
      <c r="B60" s="6">
        <v>280.75</v>
      </c>
    </row>
    <row r="61" spans="1:2" x14ac:dyDescent="0.3">
      <c r="A61" s="5">
        <v>45724.875</v>
      </c>
      <c r="B61" s="6">
        <v>30.16</v>
      </c>
    </row>
    <row r="62" spans="1:2" x14ac:dyDescent="0.3">
      <c r="A62" s="5">
        <v>45724.916666666664</v>
      </c>
      <c r="B62" s="6">
        <v>107.04</v>
      </c>
    </row>
    <row r="63" spans="1:2" x14ac:dyDescent="0.3">
      <c r="A63" s="5">
        <v>45724.916666666664</v>
      </c>
      <c r="B63" s="6">
        <v>168.75</v>
      </c>
    </row>
    <row r="64" spans="1:2" x14ac:dyDescent="0.3">
      <c r="A64" s="5">
        <v>45724.916666666664</v>
      </c>
      <c r="B64" s="6">
        <v>80.84</v>
      </c>
    </row>
    <row r="65" spans="1:2" x14ac:dyDescent="0.3">
      <c r="A65" s="5">
        <v>45724.958333333336</v>
      </c>
      <c r="B65" s="6">
        <v>27.47</v>
      </c>
    </row>
    <row r="66" spans="1:2" x14ac:dyDescent="0.3">
      <c r="A66" s="5">
        <v>45724.958333333336</v>
      </c>
      <c r="B66" s="6">
        <v>33.01</v>
      </c>
    </row>
    <row r="67" spans="1:2" x14ac:dyDescent="0.3">
      <c r="A67" s="5">
        <v>45724.958333333336</v>
      </c>
      <c r="B67" s="6">
        <v>91.13</v>
      </c>
    </row>
    <row r="68" spans="1:2" x14ac:dyDescent="0.3">
      <c r="A68" s="5">
        <v>45725.583333333336</v>
      </c>
      <c r="B68" s="6">
        <v>0</v>
      </c>
    </row>
    <row r="69" spans="1:2" x14ac:dyDescent="0.3">
      <c r="A69" s="5">
        <v>45725.583333333336</v>
      </c>
      <c r="B69" s="6">
        <v>32.85</v>
      </c>
    </row>
    <row r="70" spans="1:2" x14ac:dyDescent="0.3">
      <c r="A70" s="5">
        <v>45725.625</v>
      </c>
      <c r="B70" s="6">
        <v>0</v>
      </c>
    </row>
    <row r="71" spans="1:2" x14ac:dyDescent="0.3">
      <c r="A71" s="5">
        <v>45725.625</v>
      </c>
      <c r="B71" s="6">
        <v>29.05</v>
      </c>
    </row>
    <row r="72" spans="1:2" x14ac:dyDescent="0.3">
      <c r="A72" s="5">
        <v>45725.666666666664</v>
      </c>
      <c r="B72" s="6">
        <v>54.7</v>
      </c>
    </row>
    <row r="73" spans="1:2" x14ac:dyDescent="0.3">
      <c r="A73" s="5">
        <v>45725.708333333336</v>
      </c>
      <c r="B73" s="6">
        <v>0</v>
      </c>
    </row>
    <row r="74" spans="1:2" x14ac:dyDescent="0.3">
      <c r="A74" s="5">
        <v>45726.791666666664</v>
      </c>
      <c r="B74" s="6">
        <v>184.26</v>
      </c>
    </row>
    <row r="75" spans="1:2" x14ac:dyDescent="0.3">
      <c r="A75" s="5">
        <v>45726.791666666664</v>
      </c>
      <c r="B75" s="6">
        <v>59.88</v>
      </c>
    </row>
    <row r="76" spans="1:2" x14ac:dyDescent="0.3">
      <c r="A76" s="5">
        <v>45726.833333333336</v>
      </c>
      <c r="B76" s="6">
        <v>156.91999999999999</v>
      </c>
    </row>
    <row r="77" spans="1:2" x14ac:dyDescent="0.3">
      <c r="A77" s="5">
        <v>45726.833333333336</v>
      </c>
      <c r="B77" s="6">
        <v>184.71</v>
      </c>
    </row>
    <row r="78" spans="1:2" x14ac:dyDescent="0.3">
      <c r="A78" s="5">
        <v>45726.833333333336</v>
      </c>
      <c r="B78" s="6">
        <v>107.97</v>
      </c>
    </row>
    <row r="79" spans="1:2" x14ac:dyDescent="0.3">
      <c r="A79" s="5">
        <v>45726.875</v>
      </c>
      <c r="B79" s="6">
        <v>167.73</v>
      </c>
    </row>
    <row r="80" spans="1:2" x14ac:dyDescent="0.3">
      <c r="A80" s="5">
        <v>45726.875</v>
      </c>
      <c r="B80" s="6">
        <v>229.61</v>
      </c>
    </row>
    <row r="81" spans="1:2" x14ac:dyDescent="0.3">
      <c r="A81" s="5">
        <v>45726.875</v>
      </c>
      <c r="B81" s="6">
        <v>2.34</v>
      </c>
    </row>
    <row r="82" spans="1:2" x14ac:dyDescent="0.3">
      <c r="A82" s="5">
        <v>45726.916666666664</v>
      </c>
      <c r="B82" s="6">
        <v>22.57</v>
      </c>
    </row>
    <row r="83" spans="1:2" x14ac:dyDescent="0.3">
      <c r="A83" s="5">
        <v>45726.916666666664</v>
      </c>
      <c r="B83" s="6">
        <v>30.66</v>
      </c>
    </row>
    <row r="84" spans="1:2" x14ac:dyDescent="0.3">
      <c r="A84" s="5">
        <v>45726.916666666664</v>
      </c>
      <c r="B84" s="6">
        <v>0</v>
      </c>
    </row>
    <row r="85" spans="1:2" x14ac:dyDescent="0.3">
      <c r="A85" s="5">
        <v>45726.916666666664</v>
      </c>
      <c r="B85" s="6">
        <v>53.43</v>
      </c>
    </row>
    <row r="86" spans="1:2" x14ac:dyDescent="0.3">
      <c r="A86" s="5">
        <v>45726.958333333336</v>
      </c>
      <c r="B86" s="6">
        <v>7.37</v>
      </c>
    </row>
    <row r="87" spans="1:2" x14ac:dyDescent="0.3">
      <c r="A87" s="5">
        <v>45726.958333333336</v>
      </c>
      <c r="B87" s="6">
        <v>0.1</v>
      </c>
    </row>
    <row r="88" spans="1:2" x14ac:dyDescent="0.3">
      <c r="A88" s="5">
        <v>45726.958333333336</v>
      </c>
      <c r="B88" s="6">
        <v>2.2799999999999998</v>
      </c>
    </row>
  </sheetData>
  <mergeCells count="6">
    <mergeCell ref="B1:D1"/>
    <mergeCell ref="J13:J18"/>
    <mergeCell ref="J20:J25"/>
    <mergeCell ref="J27:J32"/>
    <mergeCell ref="J34:J39"/>
    <mergeCell ref="A13:B13"/>
  </mergeCells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3天</vt:lpstr>
      <vt:lpstr>10天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 xiao</dc:creator>
  <cp:lastModifiedBy>xi xiao</cp:lastModifiedBy>
  <dcterms:created xsi:type="dcterms:W3CDTF">2015-06-05T18:19:34Z</dcterms:created>
  <dcterms:modified xsi:type="dcterms:W3CDTF">2025-03-18T10:11:47Z</dcterms:modified>
</cp:coreProperties>
</file>