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可转债基础知识" sheetId="1" r:id="rId1"/>
    <sheet name="Sheet1" sheetId="2" r:id="rId2"/>
    <sheet name="可转债的估值——4基友" sheetId="3" r:id="rId3"/>
    <sheet name="Sheet3" sheetId="4" r:id="rId4"/>
  </sheets>
  <calcPr calcId="152511"/>
</workbook>
</file>

<file path=xl/calcChain.xml><?xml version="1.0" encoding="utf-8"?>
<calcChain xmlns="http://schemas.openxmlformats.org/spreadsheetml/2006/main">
  <c r="E10" i="4" l="1"/>
  <c r="E9" i="4"/>
  <c r="G5" i="4"/>
  <c r="G4" i="4"/>
  <c r="G13" i="4" s="1"/>
  <c r="H13" i="4" s="1"/>
  <c r="F4" i="4"/>
  <c r="F10" i="4" s="1"/>
  <c r="E4" i="4"/>
  <c r="E7" i="4" s="1"/>
  <c r="D4" i="4"/>
  <c r="D7" i="4" s="1"/>
  <c r="C4" i="4"/>
  <c r="C8" i="4" s="1"/>
  <c r="B4" i="4"/>
  <c r="H13" i="3"/>
  <c r="H12" i="3"/>
  <c r="H11" i="3"/>
  <c r="H10" i="3"/>
  <c r="H9" i="3"/>
  <c r="G13" i="3"/>
  <c r="G12" i="3"/>
  <c r="F11" i="3"/>
  <c r="G11" i="3"/>
  <c r="G10" i="3"/>
  <c r="F10" i="3"/>
  <c r="E10" i="3"/>
  <c r="G9" i="3"/>
  <c r="F9" i="3"/>
  <c r="E9" i="3"/>
  <c r="D9" i="3"/>
  <c r="G8" i="3"/>
  <c r="F8" i="3"/>
  <c r="E8" i="3"/>
  <c r="D8" i="3"/>
  <c r="G7" i="3"/>
  <c r="F7" i="3"/>
  <c r="E7" i="3"/>
  <c r="D7" i="3"/>
  <c r="B7" i="3"/>
  <c r="C7" i="3"/>
  <c r="C8" i="3"/>
  <c r="C4" i="3"/>
  <c r="G5" i="3"/>
  <c r="G4" i="3"/>
  <c r="H4" i="3" s="1"/>
  <c r="F4" i="3"/>
  <c r="E4" i="3"/>
  <c r="D4" i="3"/>
  <c r="B4" i="3"/>
  <c r="B11" i="1"/>
  <c r="G9" i="4" l="1"/>
  <c r="G10" i="4"/>
  <c r="H10" i="4" s="1"/>
  <c r="E8" i="4"/>
  <c r="D8" i="4"/>
  <c r="H4" i="4"/>
  <c r="D9" i="4"/>
  <c r="B7" i="4"/>
  <c r="F7" i="4"/>
  <c r="C7" i="4"/>
  <c r="G7" i="4"/>
  <c r="G12" i="4"/>
  <c r="H12" i="4" s="1"/>
  <c r="F8" i="4"/>
  <c r="F11" i="4"/>
  <c r="G8" i="4"/>
  <c r="F9" i="4"/>
  <c r="H9" i="4" s="1"/>
  <c r="G11" i="4"/>
  <c r="H7" i="3"/>
  <c r="H8" i="3"/>
  <c r="H11" i="4" l="1"/>
  <c r="H8" i="4"/>
  <c r="H7" i="4"/>
</calcChain>
</file>

<file path=xl/sharedStrings.xml><?xml version="1.0" encoding="utf-8"?>
<sst xmlns="http://schemas.openxmlformats.org/spreadsheetml/2006/main" count="62" uniqueCount="48">
  <si>
    <t>、</t>
    <phoneticPr fontId="1" type="noConversion"/>
  </si>
  <si>
    <t>混血儿</t>
    <phoneticPr fontId="1" type="noConversion"/>
  </si>
  <si>
    <t>股票</t>
    <phoneticPr fontId="1" type="noConversion"/>
  </si>
  <si>
    <t>债券</t>
    <phoneticPr fontId="1" type="noConversion"/>
  </si>
  <si>
    <t>可转债</t>
    <phoneticPr fontId="1" type="noConversion"/>
  </si>
  <si>
    <t>面值</t>
    <phoneticPr fontId="1" type="noConversion"/>
  </si>
  <si>
    <t>10元</t>
    <phoneticPr fontId="1" type="noConversion"/>
  </si>
  <si>
    <t>转股数量</t>
    <phoneticPr fontId="1" type="noConversion"/>
  </si>
  <si>
    <t>特点</t>
    <phoneticPr fontId="1" type="noConversion"/>
  </si>
  <si>
    <t>下有保本，上有弹性</t>
    <phoneticPr fontId="1" type="noConversion"/>
  </si>
  <si>
    <t>1 转股价</t>
    <phoneticPr fontId="1" type="noConversion"/>
  </si>
  <si>
    <t>2 补偿利率</t>
    <phoneticPr fontId="1" type="noConversion"/>
  </si>
  <si>
    <t>100+N</t>
    <phoneticPr fontId="1" type="noConversion"/>
  </si>
  <si>
    <t>5,8,10</t>
    <phoneticPr fontId="1" type="noConversion"/>
  </si>
  <si>
    <t>3 向下修正条款</t>
    <phoneticPr fontId="1" type="noConversion"/>
  </si>
  <si>
    <t>4 回售条款</t>
    <phoneticPr fontId="1" type="noConversion"/>
  </si>
  <si>
    <t>5 赎回</t>
    <phoneticPr fontId="1" type="noConversion"/>
  </si>
  <si>
    <t>&gt;130</t>
    <phoneticPr fontId="1" type="noConversion"/>
  </si>
  <si>
    <t>溢价率&lt;5%</t>
    <phoneticPr fontId="1" type="noConversion"/>
  </si>
  <si>
    <t>最好是负数</t>
    <phoneticPr fontId="1" type="noConversion"/>
  </si>
  <si>
    <t>感情稳固的4个阶段</t>
    <phoneticPr fontId="1" type="noConversion"/>
  </si>
  <si>
    <t>打新债</t>
    <phoneticPr fontId="1" type="noConversion"/>
  </si>
  <si>
    <t>1 口头承诺，正式表白</t>
    <phoneticPr fontId="1" type="noConversion"/>
  </si>
  <si>
    <t>2 公开宣布婚讯</t>
    <phoneticPr fontId="1" type="noConversion"/>
  </si>
  <si>
    <t>3 扯结婚证</t>
    <phoneticPr fontId="1" type="noConversion"/>
  </si>
  <si>
    <t>4 结婚证+房产证</t>
    <phoneticPr fontId="1" type="noConversion"/>
  </si>
  <si>
    <t>到期价值</t>
    <phoneticPr fontId="1" type="noConversion"/>
  </si>
  <si>
    <t>赎回价</t>
    <phoneticPr fontId="1" type="noConversion"/>
  </si>
  <si>
    <t>面值</t>
    <phoneticPr fontId="1" type="noConversion"/>
  </si>
  <si>
    <t>纯债价值</t>
    <phoneticPr fontId="1" type="noConversion"/>
  </si>
  <si>
    <t>年次</t>
    <phoneticPr fontId="1" type="noConversion"/>
  </si>
  <si>
    <t>利率</t>
    <phoneticPr fontId="1" type="noConversion"/>
  </si>
  <si>
    <t>补偿利率</t>
    <phoneticPr fontId="1" type="noConversion"/>
  </si>
  <si>
    <t>收入额</t>
    <phoneticPr fontId="1" type="noConversion"/>
  </si>
  <si>
    <t>到期价值-保本线1</t>
    <phoneticPr fontId="1" type="noConversion"/>
  </si>
  <si>
    <t>折现率（余额宝）</t>
    <phoneticPr fontId="1" type="noConversion"/>
  </si>
  <si>
    <t>0年买入</t>
    <phoneticPr fontId="1" type="noConversion"/>
  </si>
  <si>
    <t>纯债价值-保本线4</t>
    <phoneticPr fontId="1" type="noConversion"/>
  </si>
  <si>
    <t>1年买入</t>
    <phoneticPr fontId="1" type="noConversion"/>
  </si>
  <si>
    <t>2年买入</t>
    <phoneticPr fontId="1" type="noConversion"/>
  </si>
  <si>
    <t>3年买入</t>
    <phoneticPr fontId="1" type="noConversion"/>
  </si>
  <si>
    <t>4年买入</t>
    <phoneticPr fontId="1" type="noConversion"/>
  </si>
  <si>
    <t>5年买入</t>
    <phoneticPr fontId="1" type="noConversion"/>
  </si>
  <si>
    <t>6年买入</t>
    <phoneticPr fontId="1" type="noConversion"/>
  </si>
  <si>
    <t>去计算以下可转债的到期价值，和纯债价值：</t>
    <phoneticPr fontId="1" type="noConversion"/>
  </si>
  <si>
    <t>久立转2</t>
    <phoneticPr fontId="1" type="noConversion"/>
  </si>
  <si>
    <t>电器转债</t>
    <phoneticPr fontId="1" type="noConversion"/>
  </si>
  <si>
    <t>航信转债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</si>
</sst>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0.0%"/>
    <numFmt numFmtId="177" formatCode="_ * #,##0.000_ ;_ * \-#,##0.000_ ;_ * &quot;-&quot;??_ ;_ @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9" fontId="0" fillId="0" borderId="0" xfId="0" applyNumberFormat="1"/>
    <xf numFmtId="0" fontId="3" fillId="0" borderId="0" xfId="0" applyFont="1"/>
    <xf numFmtId="176" fontId="0" fillId="0" borderId="0" xfId="0" applyNumberFormat="1"/>
    <xf numFmtId="0" fontId="0" fillId="0" borderId="0" xfId="0" applyAlignment="1">
      <alignment horizontal="right"/>
    </xf>
    <xf numFmtId="43" fontId="0" fillId="0" borderId="0" xfId="1" applyFont="1" applyAlignment="1"/>
    <xf numFmtId="177" fontId="0" fillId="0" borderId="0" xfId="0" applyNumberFormat="1"/>
    <xf numFmtId="43" fontId="3" fillId="0" borderId="0" xfId="0" applyNumberFormat="1" applyFont="1"/>
    <xf numFmtId="0" fontId="0" fillId="0" borderId="0" xfId="0" applyFont="1"/>
    <xf numFmtId="177" fontId="4" fillId="0" borderId="0" xfId="0" applyNumberFormat="1" applyFont="1"/>
    <xf numFmtId="176" fontId="0" fillId="2" borderId="0" xfId="0" applyNumberFormat="1" applyFill="1"/>
    <xf numFmtId="9" fontId="0" fillId="2" borderId="0" xfId="0" applyNumberFormat="1" applyFill="1"/>
    <xf numFmtId="0" fontId="0" fillId="2" borderId="0" xfId="0" applyFill="1"/>
    <xf numFmtId="0" fontId="5" fillId="0" borderId="0" xfId="0" applyFont="1"/>
    <xf numFmtId="0" fontId="6" fillId="0" borderId="0" xfId="0" applyFon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topLeftCell="A4" zoomScale="145" zoomScaleNormal="145" workbookViewId="0">
      <selection activeCell="D12" sqref="D12"/>
    </sheetView>
  </sheetViews>
  <sheetFormatPr defaultRowHeight="13.5" x14ac:dyDescent="0.15"/>
  <cols>
    <col min="1" max="1" width="13.875" customWidth="1"/>
  </cols>
  <sheetData>
    <row r="1" spans="1:6" x14ac:dyDescent="0.15">
      <c r="B1" t="s">
        <v>2</v>
      </c>
      <c r="C1" t="s">
        <v>3</v>
      </c>
    </row>
    <row r="3" spans="1:6" x14ac:dyDescent="0.15">
      <c r="A3" t="s">
        <v>1</v>
      </c>
      <c r="B3" t="s">
        <v>4</v>
      </c>
    </row>
    <row r="4" spans="1:6" x14ac:dyDescent="0.15">
      <c r="C4" s="1">
        <v>0.1</v>
      </c>
    </row>
    <row r="6" spans="1:6" x14ac:dyDescent="0.15">
      <c r="C6" s="1">
        <v>0.01</v>
      </c>
    </row>
    <row r="8" spans="1:6" x14ac:dyDescent="0.15">
      <c r="A8" t="s">
        <v>5</v>
      </c>
      <c r="B8">
        <v>100</v>
      </c>
    </row>
    <row r="9" spans="1:6" x14ac:dyDescent="0.15">
      <c r="A9" t="s">
        <v>10</v>
      </c>
      <c r="B9" t="s">
        <v>6</v>
      </c>
    </row>
    <row r="10" spans="1:6" x14ac:dyDescent="0.15">
      <c r="A10" s="13" t="s">
        <v>8</v>
      </c>
      <c r="B10" s="14" t="s">
        <v>9</v>
      </c>
      <c r="C10" s="14"/>
    </row>
    <row r="11" spans="1:6" x14ac:dyDescent="0.15">
      <c r="A11" t="s">
        <v>7</v>
      </c>
      <c r="B11">
        <f>100/10</f>
        <v>10</v>
      </c>
      <c r="C11">
        <v>15</v>
      </c>
      <c r="D11">
        <v>150</v>
      </c>
    </row>
    <row r="12" spans="1:6" x14ac:dyDescent="0.15">
      <c r="A12" t="s">
        <v>11</v>
      </c>
      <c r="B12" t="s">
        <v>12</v>
      </c>
      <c r="C12" t="s">
        <v>13</v>
      </c>
    </row>
    <row r="13" spans="1:6" x14ac:dyDescent="0.15">
      <c r="A13" t="s">
        <v>14</v>
      </c>
    </row>
    <row r="14" spans="1:6" x14ac:dyDescent="0.15">
      <c r="A14" s="2" t="s">
        <v>15</v>
      </c>
    </row>
    <row r="15" spans="1:6" x14ac:dyDescent="0.15">
      <c r="A15" t="s">
        <v>16</v>
      </c>
      <c r="B15" s="2" t="s">
        <v>17</v>
      </c>
      <c r="F15" t="s">
        <v>0</v>
      </c>
    </row>
    <row r="19" spans="1:1" x14ac:dyDescent="0.15">
      <c r="A19" s="13" t="s">
        <v>44</v>
      </c>
    </row>
    <row r="20" spans="1:1" x14ac:dyDescent="0.15">
      <c r="A20" s="14" t="s">
        <v>45</v>
      </c>
    </row>
    <row r="21" spans="1:1" x14ac:dyDescent="0.15">
      <c r="A21" s="14" t="s">
        <v>46</v>
      </c>
    </row>
    <row r="22" spans="1:1" x14ac:dyDescent="0.15">
      <c r="A22" s="14" t="s">
        <v>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60" zoomScaleNormal="160" workbookViewId="0">
      <selection activeCell="D12" sqref="D12"/>
    </sheetView>
  </sheetViews>
  <sheetFormatPr defaultRowHeight="13.5" x14ac:dyDescent="0.15"/>
  <cols>
    <col min="1" max="1" width="21" customWidth="1"/>
    <col min="2" max="2" width="12" customWidth="1"/>
    <col min="3" max="3" width="16.875" customWidth="1"/>
  </cols>
  <sheetData>
    <row r="1" spans="1:3" x14ac:dyDescent="0.15">
      <c r="A1" t="s">
        <v>21</v>
      </c>
      <c r="B1" t="s">
        <v>18</v>
      </c>
      <c r="C1" t="s">
        <v>19</v>
      </c>
    </row>
    <row r="4" spans="1:3" x14ac:dyDescent="0.15">
      <c r="A4" t="s">
        <v>20</v>
      </c>
    </row>
    <row r="5" spans="1:3" x14ac:dyDescent="0.15">
      <c r="A5" t="s">
        <v>22</v>
      </c>
      <c r="B5" t="s">
        <v>26</v>
      </c>
      <c r="C5">
        <v>115.5</v>
      </c>
    </row>
    <row r="6" spans="1:3" x14ac:dyDescent="0.15">
      <c r="A6" t="s">
        <v>23</v>
      </c>
      <c r="B6" t="s">
        <v>27</v>
      </c>
      <c r="C6">
        <v>110</v>
      </c>
    </row>
    <row r="7" spans="1:3" x14ac:dyDescent="0.15">
      <c r="A7" t="s">
        <v>24</v>
      </c>
      <c r="B7" t="s">
        <v>28</v>
      </c>
      <c r="C7" s="4">
        <v>100</v>
      </c>
    </row>
    <row r="8" spans="1:3" x14ac:dyDescent="0.15">
      <c r="A8" t="s">
        <v>25</v>
      </c>
      <c r="B8" t="s">
        <v>29</v>
      </c>
      <c r="C8">
        <v>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175" zoomScaleNormal="175" workbookViewId="0">
      <selection activeCell="A14" sqref="A14"/>
    </sheetView>
  </sheetViews>
  <sheetFormatPr defaultRowHeight="13.5" x14ac:dyDescent="0.15"/>
  <cols>
    <col min="1" max="1" width="16.25" customWidth="1"/>
    <col min="2" max="2" width="9.625" bestFit="1" customWidth="1"/>
    <col min="3" max="6" width="9.125" bestFit="1" customWidth="1"/>
    <col min="7" max="7" width="9.5" bestFit="1" customWidth="1"/>
    <col min="8" max="8" width="10.625" bestFit="1" customWidth="1"/>
  </cols>
  <sheetData>
    <row r="1" spans="1:8" x14ac:dyDescent="0.15">
      <c r="A1" t="s">
        <v>30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8" x14ac:dyDescent="0.15">
      <c r="A2" t="s">
        <v>31</v>
      </c>
      <c r="B2" s="10">
        <v>2E-3</v>
      </c>
      <c r="C2" s="10">
        <v>4.0000000000000001E-3</v>
      </c>
      <c r="D2" s="10">
        <v>8.0000000000000002E-3</v>
      </c>
      <c r="E2" s="10">
        <v>1.2E-2</v>
      </c>
      <c r="F2" s="10">
        <v>1.6E-2</v>
      </c>
      <c r="G2" s="3">
        <v>0.02</v>
      </c>
    </row>
    <row r="3" spans="1:8" x14ac:dyDescent="0.15">
      <c r="A3" t="s">
        <v>32</v>
      </c>
      <c r="G3" s="12">
        <v>5</v>
      </c>
      <c r="H3" s="2" t="s">
        <v>34</v>
      </c>
    </row>
    <row r="4" spans="1:8" x14ac:dyDescent="0.15">
      <c r="A4" t="s">
        <v>33</v>
      </c>
      <c r="B4">
        <f>100*B2</f>
        <v>0.2</v>
      </c>
      <c r="C4">
        <f>100*C2</f>
        <v>0.4</v>
      </c>
      <c r="D4">
        <f t="shared" ref="C4:F4" si="0">100*D2</f>
        <v>0.8</v>
      </c>
      <c r="E4">
        <f t="shared" si="0"/>
        <v>1.2</v>
      </c>
      <c r="F4">
        <f t="shared" si="0"/>
        <v>1.6</v>
      </c>
      <c r="G4">
        <f>100+G3</f>
        <v>105</v>
      </c>
      <c r="H4" s="2">
        <f>SUM(B4:G4)</f>
        <v>109.2</v>
      </c>
    </row>
    <row r="5" spans="1:8" x14ac:dyDescent="0.15">
      <c r="A5" t="s">
        <v>35</v>
      </c>
      <c r="B5" s="1">
        <v>0.04</v>
      </c>
      <c r="G5" s="5">
        <f>B5+1</f>
        <v>1.04</v>
      </c>
    </row>
    <row r="6" spans="1:8" x14ac:dyDescent="0.15">
      <c r="H6" s="2" t="s">
        <v>37</v>
      </c>
    </row>
    <row r="7" spans="1:8" s="8" customFormat="1" x14ac:dyDescent="0.15">
      <c r="A7" s="8" t="s">
        <v>36</v>
      </c>
      <c r="B7" s="9">
        <f>B$4/POWER($G$5,B$1-LEFT($A7,1))</f>
        <v>0.19230769230769232</v>
      </c>
      <c r="C7" s="9">
        <f>C$4/POWER($G$5,C$1-LEFT($A7,1))</f>
        <v>0.36982248520710059</v>
      </c>
      <c r="D7" s="9">
        <f t="shared" ref="D7:G13" si="1">D$4/POWER($G$5,D$1-LEFT($A7,1))</f>
        <v>0.71119708693673189</v>
      </c>
      <c r="E7" s="9">
        <f t="shared" si="1"/>
        <v>1.0257650292356708</v>
      </c>
      <c r="F7" s="9">
        <f t="shared" si="1"/>
        <v>1.3150833708149625</v>
      </c>
      <c r="G7" s="9">
        <f t="shared" si="1"/>
        <v>82.983025201665299</v>
      </c>
      <c r="H7" s="7">
        <f>SUM(B7:G7)</f>
        <v>86.597200866167455</v>
      </c>
    </row>
    <row r="8" spans="1:8" x14ac:dyDescent="0.15">
      <c r="A8" t="s">
        <v>38</v>
      </c>
      <c r="C8" s="6">
        <f>C$4/POWER($G$5,C$1-LEFT($A8,1))</f>
        <v>0.38461538461538464</v>
      </c>
      <c r="D8" s="6">
        <f t="shared" si="1"/>
        <v>0.73964497041420119</v>
      </c>
      <c r="E8" s="6">
        <f t="shared" si="1"/>
        <v>1.0667956304050978</v>
      </c>
      <c r="F8" s="6">
        <f t="shared" si="1"/>
        <v>1.3676867056475612</v>
      </c>
      <c r="G8" s="6">
        <f t="shared" si="1"/>
        <v>86.302346209731908</v>
      </c>
      <c r="H8" s="7">
        <f>SUM(B8:G8)</f>
        <v>89.861088900814153</v>
      </c>
    </row>
    <row r="9" spans="1:8" x14ac:dyDescent="0.15">
      <c r="A9" t="s">
        <v>39</v>
      </c>
      <c r="D9" s="6">
        <f t="shared" si="1"/>
        <v>0.76923076923076927</v>
      </c>
      <c r="E9" s="6">
        <f t="shared" si="1"/>
        <v>1.1094674556213016</v>
      </c>
      <c r="F9" s="6">
        <f t="shared" si="1"/>
        <v>1.4223941738734638</v>
      </c>
      <c r="G9" s="6">
        <f t="shared" si="1"/>
        <v>89.754440058121205</v>
      </c>
      <c r="H9" s="7">
        <f t="shared" ref="H9:H13" si="2">SUM(B9:G9)</f>
        <v>93.055532456846734</v>
      </c>
    </row>
    <row r="10" spans="1:8" x14ac:dyDescent="0.15">
      <c r="A10" t="s">
        <v>40</v>
      </c>
      <c r="E10" s="6">
        <f t="shared" si="1"/>
        <v>1.1538461538461537</v>
      </c>
      <c r="F10" s="6">
        <f t="shared" si="1"/>
        <v>1.4792899408284024</v>
      </c>
      <c r="G10" s="6">
        <f t="shared" si="1"/>
        <v>93.344617660446062</v>
      </c>
      <c r="H10" s="7">
        <f t="shared" si="2"/>
        <v>95.977753755120617</v>
      </c>
    </row>
    <row r="11" spans="1:8" x14ac:dyDescent="0.15">
      <c r="A11" t="s">
        <v>41</v>
      </c>
      <c r="E11" s="6"/>
      <c r="F11" s="6">
        <f t="shared" si="1"/>
        <v>1.5384615384615385</v>
      </c>
      <c r="G11" s="6">
        <f t="shared" si="1"/>
        <v>97.078402366863898</v>
      </c>
      <c r="H11" s="7">
        <f t="shared" si="2"/>
        <v>98.616863905325431</v>
      </c>
    </row>
    <row r="12" spans="1:8" x14ac:dyDescent="0.15">
      <c r="A12" t="s">
        <v>42</v>
      </c>
      <c r="E12" s="6"/>
      <c r="F12" s="6"/>
      <c r="G12" s="6">
        <f t="shared" si="1"/>
        <v>100.96153846153845</v>
      </c>
      <c r="H12" s="7">
        <f t="shared" si="2"/>
        <v>100.96153846153845</v>
      </c>
    </row>
    <row r="13" spans="1:8" x14ac:dyDescent="0.15">
      <c r="A13" t="s">
        <v>43</v>
      </c>
      <c r="E13" s="6"/>
      <c r="F13" s="6"/>
      <c r="G13" s="6">
        <f t="shared" si="1"/>
        <v>105</v>
      </c>
      <c r="H13" s="7">
        <f t="shared" si="2"/>
        <v>105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160" zoomScaleNormal="160" workbookViewId="0">
      <selection activeCell="H14" sqref="H3:I14"/>
    </sheetView>
  </sheetViews>
  <sheetFormatPr defaultRowHeight="13.5" x14ac:dyDescent="0.15"/>
  <cols>
    <col min="1" max="1" width="16.25" customWidth="1"/>
    <col min="2" max="2" width="9.625" bestFit="1" customWidth="1"/>
    <col min="3" max="6" width="9.125" bestFit="1" customWidth="1"/>
    <col min="7" max="7" width="9.5" bestFit="1" customWidth="1"/>
    <col min="8" max="8" width="10.625" bestFit="1" customWidth="1"/>
  </cols>
  <sheetData>
    <row r="1" spans="1:8" x14ac:dyDescent="0.15">
      <c r="A1" t="s">
        <v>30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8" x14ac:dyDescent="0.15">
      <c r="A2" t="s">
        <v>31</v>
      </c>
      <c r="B2" s="10">
        <v>5.0000000000000001E-3</v>
      </c>
      <c r="C2" s="10">
        <v>7.0000000000000001E-3</v>
      </c>
      <c r="D2" s="10">
        <v>0.01</v>
      </c>
      <c r="E2" s="10">
        <v>1.4999999999999999E-2</v>
      </c>
      <c r="F2" s="10">
        <v>1.7999999999999999E-2</v>
      </c>
      <c r="G2" s="3">
        <v>0.02</v>
      </c>
    </row>
    <row r="3" spans="1:8" x14ac:dyDescent="0.15">
      <c r="A3" t="s">
        <v>32</v>
      </c>
      <c r="G3" s="12">
        <v>10</v>
      </c>
      <c r="H3" s="2" t="s">
        <v>34</v>
      </c>
    </row>
    <row r="4" spans="1:8" x14ac:dyDescent="0.15">
      <c r="A4" t="s">
        <v>33</v>
      </c>
      <c r="B4">
        <f>100*B2</f>
        <v>0.5</v>
      </c>
      <c r="C4">
        <f>100*C2</f>
        <v>0.70000000000000007</v>
      </c>
      <c r="D4">
        <f t="shared" ref="D4:G4" si="0">100*D2</f>
        <v>1</v>
      </c>
      <c r="E4">
        <f t="shared" si="0"/>
        <v>1.5</v>
      </c>
      <c r="F4">
        <f t="shared" si="0"/>
        <v>1.7999999999999998</v>
      </c>
      <c r="G4">
        <f>100+G3</f>
        <v>110</v>
      </c>
      <c r="H4" s="2">
        <f>SUM(B4:G4)</f>
        <v>115.5</v>
      </c>
    </row>
    <row r="5" spans="1:8" x14ac:dyDescent="0.15">
      <c r="A5" t="s">
        <v>35</v>
      </c>
      <c r="B5" s="11">
        <v>0.04</v>
      </c>
      <c r="G5" s="5">
        <f>B5+1</f>
        <v>1.04</v>
      </c>
    </row>
    <row r="6" spans="1:8" x14ac:dyDescent="0.15">
      <c r="H6" s="2" t="s">
        <v>37</v>
      </c>
    </row>
    <row r="7" spans="1:8" s="8" customFormat="1" x14ac:dyDescent="0.15">
      <c r="A7" s="8" t="s">
        <v>36</v>
      </c>
      <c r="B7" s="9">
        <f>B$4/POWER($G$5,B$1-LEFT($A7,1))</f>
        <v>0.48076923076923073</v>
      </c>
      <c r="C7" s="9">
        <f>C$4/POWER($G$5,C$1-LEFT($A7,1))</f>
        <v>0.64718934911242598</v>
      </c>
      <c r="D7" s="9">
        <f t="shared" ref="D7:G13" si="1">D$4/POWER($G$5,D$1-LEFT($A7,1))</f>
        <v>0.88899635867091487</v>
      </c>
      <c r="E7" s="9">
        <f t="shared" si="1"/>
        <v>1.2822062865445885</v>
      </c>
      <c r="F7" s="9">
        <f t="shared" si="1"/>
        <v>1.4794687921668326</v>
      </c>
      <c r="G7" s="9">
        <f t="shared" si="1"/>
        <v>86.934597830316022</v>
      </c>
      <c r="H7" s="7">
        <f>SUM(B7:G7)</f>
        <v>91.713227847580015</v>
      </c>
    </row>
    <row r="8" spans="1:8" x14ac:dyDescent="0.15">
      <c r="A8" t="s">
        <v>38</v>
      </c>
      <c r="C8" s="6">
        <f>C$4/POWER($G$5,C$1-LEFT($A8,1))</f>
        <v>0.67307692307692313</v>
      </c>
      <c r="D8" s="6">
        <f t="shared" si="1"/>
        <v>0.92455621301775137</v>
      </c>
      <c r="E8" s="6">
        <f t="shared" si="1"/>
        <v>1.3334945380063723</v>
      </c>
      <c r="F8" s="6">
        <f t="shared" si="1"/>
        <v>1.5386475438535061</v>
      </c>
      <c r="G8" s="6">
        <f t="shared" si="1"/>
        <v>90.411981743528671</v>
      </c>
      <c r="H8" s="7">
        <f>SUM(B8:G8)</f>
        <v>94.881756961483219</v>
      </c>
    </row>
    <row r="9" spans="1:8" x14ac:dyDescent="0.15">
      <c r="A9" t="s">
        <v>39</v>
      </c>
      <c r="D9" s="6">
        <f t="shared" si="1"/>
        <v>0.96153846153846145</v>
      </c>
      <c r="E9" s="6">
        <f t="shared" si="1"/>
        <v>1.3868343195266271</v>
      </c>
      <c r="F9" s="6">
        <f t="shared" si="1"/>
        <v>1.6001934456076465</v>
      </c>
      <c r="G9" s="6">
        <f t="shared" si="1"/>
        <v>94.028461013269833</v>
      </c>
      <c r="H9" s="7">
        <f t="shared" ref="H9:H13" si="2">SUM(B9:G9)</f>
        <v>97.977027239942572</v>
      </c>
    </row>
    <row r="10" spans="1:8" x14ac:dyDescent="0.15">
      <c r="A10" t="s">
        <v>40</v>
      </c>
      <c r="E10" s="6">
        <f t="shared" si="1"/>
        <v>1.4423076923076923</v>
      </c>
      <c r="F10" s="6">
        <f t="shared" si="1"/>
        <v>1.6642011834319523</v>
      </c>
      <c r="G10" s="6">
        <f t="shared" si="1"/>
        <v>97.789599453800633</v>
      </c>
      <c r="H10" s="7">
        <f t="shared" si="2"/>
        <v>100.89610832954028</v>
      </c>
    </row>
    <row r="11" spans="1:8" x14ac:dyDescent="0.15">
      <c r="A11" t="s">
        <v>41</v>
      </c>
      <c r="E11" s="6"/>
      <c r="F11" s="6">
        <f t="shared" si="1"/>
        <v>1.7307692307692306</v>
      </c>
      <c r="G11" s="6">
        <f t="shared" si="1"/>
        <v>101.70118343195266</v>
      </c>
      <c r="H11" s="7">
        <f t="shared" si="2"/>
        <v>103.43195266272188</v>
      </c>
    </row>
    <row r="12" spans="1:8" x14ac:dyDescent="0.15">
      <c r="A12" t="s">
        <v>42</v>
      </c>
      <c r="E12" s="6"/>
      <c r="F12" s="6"/>
      <c r="G12" s="6">
        <f t="shared" si="1"/>
        <v>105.76923076923076</v>
      </c>
      <c r="H12" s="7">
        <f t="shared" si="2"/>
        <v>105.76923076923076</v>
      </c>
    </row>
    <row r="13" spans="1:8" x14ac:dyDescent="0.15">
      <c r="A13" t="s">
        <v>43</v>
      </c>
      <c r="E13" s="6"/>
      <c r="F13" s="6"/>
      <c r="G13" s="6">
        <f t="shared" si="1"/>
        <v>110</v>
      </c>
      <c r="H13" s="7">
        <f t="shared" si="2"/>
        <v>110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可转债基础知识</vt:lpstr>
      <vt:lpstr>Sheet1</vt:lpstr>
      <vt:lpstr>可转债的估值——4基友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2017-12-23T13:12:31Z</dcterms:modified>
</cp:coreProperties>
</file>