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809852355ebf2e/77__Programming/01__Espuruino/02__Kostya/Physics-heat-capacity/res/data/"/>
    </mc:Choice>
  </mc:AlternateContent>
  <xr:revisionPtr revIDLastSave="217" documentId="13_ncr:1_{8C96495F-55FD-4DAC-BB0B-859F270508FF}" xr6:coauthVersionLast="47" xr6:coauthVersionMax="47" xr10:uidLastSave="{A4364194-B67C-4A7F-9644-3237236632F9}"/>
  <bookViews>
    <workbookView xWindow="18156" yWindow="3756" windowWidth="21720" windowHeight="20424" activeTab="2" xr2:uid="{C3342B1D-395C-4E91-B5D8-0287DFF0B075}"/>
  </bookViews>
  <sheets>
    <sheet name="termos_1" sheetId="1" r:id="rId1"/>
    <sheet name="termos_2" sheetId="2" r:id="rId2"/>
    <sheet name="rusul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4" l="1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87" i="4"/>
  <c r="F89" i="4"/>
  <c r="G60" i="4"/>
  <c r="F60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58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F5" i="4"/>
  <c r="G5" i="4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3" i="4"/>
  <c r="A6" i="2"/>
  <c r="E27" i="2"/>
  <c r="E9" i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E7" i="2"/>
  <c r="E8" i="1"/>
  <c r="E10" i="1"/>
  <c r="E11" i="1"/>
  <c r="E12" i="1"/>
  <c r="E13" i="1"/>
  <c r="E14" i="1"/>
  <c r="E15" i="1"/>
  <c r="E16" i="1"/>
  <c r="E17" i="1"/>
  <c r="E7" i="1"/>
  <c r="G6" i="2"/>
  <c r="G6" i="1"/>
  <c r="A17" i="2"/>
  <c r="A16" i="2"/>
  <c r="A15" i="2"/>
  <c r="A14" i="2"/>
  <c r="A13" i="2"/>
  <c r="A12" i="2"/>
  <c r="A11" i="2"/>
  <c r="A10" i="2"/>
  <c r="A9" i="2"/>
  <c r="A8" i="2"/>
  <c r="A7" i="2"/>
  <c r="A17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<sst xmlns="http://schemas.openxmlformats.org/spreadsheetml/2006/main" count="34" uniqueCount="15">
  <si>
    <t>Стальной термос емкостью 1 литр советского производства</t>
  </si>
  <si>
    <t>ТЕРМОС 1</t>
  </si>
  <si>
    <t>ДАТА</t>
  </si>
  <si>
    <t>ВРЕМЯ</t>
  </si>
  <si>
    <t>ТЕМПЕРАТУРА</t>
  </si>
  <si>
    <t>dT</t>
  </si>
  <si>
    <t>ДАННЫЕ ТЕМПЕРАТУРЫ СНЯТЫЕ С ТЕРМОСА ЗАЛИТОГО НА 0,5 ЛИТРА ГОРЯЧЕЙ ВОДОЙ С НАЧАЛЬНЫМ ЗНАЧЕНИЕМ ТЕМПЕРАТУРЫ ~80 С.
ИНТЕРВАЛ ФИКСАЦИИ  ЗНАЧЕНИЯ ТЕМПЕРАТУРЫ - 300 СЕКУНД (5МИН). РАЗРЕШАЮШАЯ СПОСОБНОСТЬ ДАТЧИКА 0,05 С</t>
  </si>
  <si>
    <t>N</t>
  </si>
  <si>
    <t>ПАРАМЕТР dT/dt</t>
  </si>
  <si>
    <t>Стальной термос емкостью 0,75 литра производства IKEA</t>
  </si>
  <si>
    <t>ДАННЫЕ ТЕМПЕРАТУРЫ СНЯТЫЕ С ТЕРМОСА ЗАЛИТОГО НА 0,5 ЛИТРА ГОРЯЧЕЙ ВОДОЙ С НАЧАЛЬНЫМ ЗНАЧЕНИЕМ ТЕМПЕРАТУРЫ ~70 С.
ИНТЕРВАЛ ФИКСАЦИИ  ЗНАЧЕНИЯ ТЕМПЕРАТУРЫ - 300 СЕКУНД (5МИН). РАЗРЕШАЮШАЯ СПОСОБНОСТЬ ДАТЧИКА 0,05 С</t>
  </si>
  <si>
    <t>ТЕРМОС 2</t>
  </si>
  <si>
    <t>ДАННЫЕ ТЕМПЕРАТУРЫ СНЯТЫЕ С ТЕРМОСА 1 ЗАЛИТОГО НА 0,7 ЛИТРА ГОРЯЧЕЙ ВОДОЙ С НАЧАЛЬНЫМ ЗНАЧЕНИЕМ ТЕМПЕРАТУРЫ ~70 С. МАССА ГИРЬ 600 ГР
ИНТЕРВАЛ ФИКСАЦИИ  ЗНАЧЕНИЯ ТЕМПЕРАТУРЫ - 300 СЕКУНД (5МИН). РАЗРЕШАЮШАЯ СПОСОБНОСТЬ ДАТЧИКА 0,05 С</t>
  </si>
  <si>
    <t>НАЧАЛЬНАЯ ТЕМПЕРАТУРА ГИРЬ</t>
  </si>
  <si>
    <t>УДЕЛЬНАЯ ТЕПЛОЕМКОСТЬ ГИРЬ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</si>
</sst>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[$-F400]h:mm:ss\ AM/PM"/>
    <numFmt numFmtId="166" formatCode="_-* #,##0.000_-;\-* #,##0.000_-;_-* &quot;-&quot;??_-;_-@_-"/>
    <numFmt numFmtId="167" formatCode="0.00000"/>
    <numFmt numFmtId="168" formatCode="_-* #,##0.00000_-;\-* #,##0.0000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21" fontId="0" fillId="0" borderId="0" xfId="0" applyNumberFormat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21" fontId="2" fillId="2" borderId="1" xfId="0" applyNumberFormat="1" applyFont="1" applyFill="1" applyBorder="1" applyAlignment="1">
      <alignment horizontal="center"/>
    </xf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0" fontId="3" fillId="3" borderId="0" xfId="0" applyFont="1" applyFill="1" applyAlignment="1">
      <alignment horizontal="center"/>
    </xf>
    <xf numFmtId="168" fontId="0" fillId="0" borderId="0" xfId="1" applyNumberFormat="1" applyFont="1"/>
    <xf numFmtId="168" fontId="0" fillId="0" borderId="0" xfId="1" applyNumberFormat="1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49" fontId="3" fillId="4" borderId="2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21" fontId="2" fillId="2" borderId="1" xfId="0" applyNumberFormat="1" applyFont="1" applyFill="1" applyBorder="1" applyAlignment="1">
      <alignment horizontal="center" vertical="center"/>
    </xf>
    <xf numFmtId="0" fontId="0" fillId="5" borderId="0" xfId="0" applyFont="1" applyFill="1"/>
    <xf numFmtId="2" fontId="0" fillId="5" borderId="0" xfId="0" applyNumberFormat="1" applyFont="1" applyFill="1"/>
  </cellXfs>
  <cellStyles count="2">
    <cellStyle name="Обычный" xfId="0" builtinId="0"/>
    <cellStyle name="Финансовый" xfId="1" builtinId="3"/>
  </cellStyles>
  <dxfs count="33"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rgb="FF000000"/>
        </top>
      </border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rgb="FF000000"/>
        </top>
      </border>
    </dxf>
    <dxf>
      <border outline="0">
        <bottom style="medium">
          <color theme="1"/>
        </bottom>
      </border>
    </dxf>
    <dxf>
      <border outline="0">
        <top style="medium">
          <color rgb="FF000000"/>
        </top>
      </border>
    </dxf>
    <dxf>
      <numFmt numFmtId="166" formatCode="_-* #,##0.000_-;\-* #,##0.000_-;_-* &quot;-&quot;??_-;_-@_-"/>
    </dxf>
    <dxf>
      <numFmt numFmtId="166" formatCode="_-* #,##0.000_-;\-* #,##0.000_-;_-* &quot;-&quot;??_-;_-@_-"/>
    </dxf>
    <dxf>
      <numFmt numFmtId="164" formatCode="0.000"/>
    </dxf>
    <dxf>
      <numFmt numFmtId="26" formatCode="h:mm:ss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166" formatCode="_-* #,##0.000_-;\-* #,##0.000_-;_-* &quot;-&quot;??_-;_-@_-"/>
    </dxf>
    <dxf>
      <numFmt numFmtId="166" formatCode="_-* #,##0.000_-;\-* #,##0.000_-;_-* &quot;-&quot;??_-;_-@_-"/>
    </dxf>
    <dxf>
      <numFmt numFmtId="166" formatCode="_-* #,##0.000_-;\-* #,##0.000_-;_-* &quot;-&quot;??_-;_-@_-"/>
    </dxf>
    <dxf>
      <numFmt numFmtId="165" formatCode="[$-F400]h:mm:ss\ AM/PM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78B31B-23FA-4610-98F4-DFC2868148A2}" name="termos1_exp1" displayName="termos1_exp1" ref="A5:E17" totalsRowShown="0" headerRowDxfId="32" headerRowBorderDxfId="31" tableBorderDxfId="30">
  <autoFilter ref="A5:E17" xr:uid="{F462E4F0-1725-425A-82D6-9D9713FFA4C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E6088B5-1CF8-407B-87B3-DBB6263DDEE7}" name="N" dataDxfId="29" totalsRowDxfId="28">
      <calculatedColumnFormula>ROW()-ROW(termos1_exp1[#Headers])</calculatedColumnFormula>
    </tableColumn>
    <tableColumn id="2" xr3:uid="{587C537C-6A6A-4CC4-AA0D-1B3F4347CAB1}" name="ДАТА"/>
    <tableColumn id="3" xr3:uid="{4129E22B-1F13-486E-B988-1F1178D33055}" name="ВРЕМЯ" dataDxfId="27"/>
    <tableColumn id="4" xr3:uid="{AD3A78D5-B392-40A0-A74D-83E4B2C3730C}" name="ТЕМПЕРАТУРА" dataDxfId="26" dataCellStyle="Финансовый"/>
    <tableColumn id="5" xr3:uid="{E9DA361C-66AD-423C-88D1-6EB479572502}" name="dT" dataDxfId="25" totalsRowDxfId="24" dataCellStyle="Финансовый">
      <calculatedColumnFormula>termos1_exp1[[#This Row],[ТЕМПЕРАТУРА]]-D5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896FE5-EABC-49D7-A119-75D3C17E2E71}" name="termos2_exp1" displayName="termos2_exp1" ref="A5:E30" totalsRowShown="0" headerRowDxfId="23" headerRowBorderDxfId="22" tableBorderDxfId="21">
  <autoFilter ref="A5:E30" xr:uid="{5D1EAFFD-FF4F-491C-BD94-A889F06CFFA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DC8DE7D-5330-45C5-B28E-C32FDF3B7982}" name="N" dataDxfId="20" totalsRowDxfId="19">
      <calculatedColumnFormula>ROW()-ROW(termos2_exp1[#Headers])</calculatedColumnFormula>
    </tableColumn>
    <tableColumn id="2" xr3:uid="{02ECB962-85CB-4736-AD7E-559A2BC0A86B}" name="ДАТА"/>
    <tableColumn id="3" xr3:uid="{8212995D-1627-414E-9BA3-3502FB9B6EAD}" name="ВРЕМЯ" dataDxfId="18"/>
    <tableColumn id="4" xr3:uid="{459F052B-7E32-4C77-8B39-6A7035A2E642}" name="ТЕМПЕРАТУРА" dataDxfId="17" dataCellStyle="Финансовый"/>
    <tableColumn id="5" xr3:uid="{2C7D3E1C-AE50-4477-8ACD-0DC2C6BA1A1A}" name="dT" dataDxfId="16" totalsRowDxfId="15" dataCellStyle="Финансовый">
      <calculatedColumnFormula>termos2_exp1[[#This Row],[ТЕМПЕРАТУРА]]-D5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00EAE51-180B-452D-8698-0DAE2E8A0775}" name="termos2_exp11" displayName="termos2_exp11" ref="A2:C55" totalsRowShown="0" headerRowBorderDxfId="13" tableBorderDxfId="14">
  <tableColumns count="3">
    <tableColumn id="1" xr3:uid="{35D2B09B-5896-4F45-A3D3-75D503E27593}" name="N" dataDxfId="10">
      <calculatedColumnFormula>ROW()-ROW(termos2_exp11[#Headers])</calculatedColumnFormula>
    </tableColumn>
    <tableColumn id="2" xr3:uid="{D09255E9-F23B-455E-A1F6-E2B82DE80785}" name="ВРЕМЯ" dataDxfId="8"/>
    <tableColumn id="3" xr3:uid="{49EF4D66-AC75-4058-93CD-79CB459C3CE1}" name="ТЕМПЕРАТУРА" dataDxfId="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A22723-4C7B-4DD7-8BE9-76923B5B7726}" name="termos2_exp12" displayName="termos2_exp12" ref="A57:C84" totalsRowShown="0" headerRowBorderDxfId="11" tableBorderDxfId="12">
  <tableColumns count="3">
    <tableColumn id="1" xr3:uid="{15639A83-039C-4A26-AD62-70D71E218645}" name="N" dataDxfId="7">
      <calculatedColumnFormula>ROW()-ROW(termos2_exp12[#Headers])</calculatedColumnFormula>
    </tableColumn>
    <tableColumn id="2" xr3:uid="{5EF1981E-560A-4CC7-8C08-C676D6DCBE30}" name="ВРЕМЯ" dataDxfId="5"/>
    <tableColumn id="3" xr3:uid="{5A183898-8935-4FF8-8270-C5A5A5224C12}" name="ТЕМПЕРАТУРА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F911970-D264-447A-9304-6065E00BB809}" name="termos2_exp13" displayName="termos2_exp13" ref="A86:C110" totalsRowShown="0" headerRowBorderDxfId="3" tableBorderDxfId="4">
  <autoFilter ref="A86:C110" xr:uid="{EF911970-D264-447A-9304-6065E00BB809}"/>
  <tableColumns count="3">
    <tableColumn id="1" xr3:uid="{43398D3F-7688-4788-B04F-901A9BF72AA3}" name="N" dataDxfId="0">
      <calculatedColumnFormula>ROW()-ROW(termos2_exp13[#Headers])</calculatedColumnFormula>
    </tableColumn>
    <tableColumn id="2" xr3:uid="{C8FF5719-DE87-4037-9B50-732139EF385F}" name="ВРЕМЯ" dataDxfId="2"/>
    <tableColumn id="3" xr3:uid="{310F83AE-7931-4CBE-8BC8-D917928AB529}" name="ТЕМПЕРАТУРА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2837-3A81-400E-8DDB-6184DF257A1B}">
  <dimension ref="A1:I17"/>
  <sheetViews>
    <sheetView zoomScale="120" zoomScaleNormal="120" workbookViewId="0">
      <selection activeCell="B10" sqref="B10"/>
    </sheetView>
  </sheetViews>
  <sheetFormatPr defaultRowHeight="14.4" x14ac:dyDescent="0.3"/>
  <cols>
    <col min="1" max="2" width="12.6640625" customWidth="1"/>
    <col min="3" max="3" width="10.6640625" customWidth="1"/>
    <col min="4" max="4" width="18.6640625" customWidth="1"/>
    <col min="5" max="5" width="10.6640625" customWidth="1"/>
    <col min="7" max="7" width="18.6640625" customWidth="1"/>
    <col min="8" max="8" width="8.88671875" style="9"/>
    <col min="9" max="9" width="14.44140625" customWidth="1"/>
  </cols>
  <sheetData>
    <row r="1" spans="1:9" ht="15.6" x14ac:dyDescent="0.3">
      <c r="A1" s="1" t="s">
        <v>1</v>
      </c>
    </row>
    <row r="2" spans="1:9" x14ac:dyDescent="0.3">
      <c r="A2" t="s">
        <v>0</v>
      </c>
    </row>
    <row r="4" spans="1:9" ht="76.95" customHeight="1" x14ac:dyDescent="0.3">
      <c r="A4" s="15" t="s">
        <v>6</v>
      </c>
      <c r="B4" s="15"/>
      <c r="C4" s="15"/>
      <c r="D4" s="15"/>
      <c r="E4" s="15"/>
      <c r="F4" s="15"/>
    </row>
    <row r="5" spans="1:9" ht="15" thickBot="1" x14ac:dyDescent="0.35">
      <c r="A5" s="4" t="s">
        <v>7</v>
      </c>
      <c r="B5" s="4" t="s">
        <v>2</v>
      </c>
      <c r="C5" s="5" t="s">
        <v>3</v>
      </c>
      <c r="D5" s="4" t="s">
        <v>4</v>
      </c>
      <c r="E5" s="4" t="s">
        <v>5</v>
      </c>
      <c r="G5" s="12" t="s">
        <v>8</v>
      </c>
    </row>
    <row r="6" spans="1:9" x14ac:dyDescent="0.3">
      <c r="A6" s="8">
        <f>ROW()-ROW(termos1_exp1[#Headers])</f>
        <v>1</v>
      </c>
      <c r="B6" s="7">
        <v>44839</v>
      </c>
      <c r="C6" s="6">
        <v>0.17015046296296296</v>
      </c>
      <c r="D6" s="10">
        <v>86.375</v>
      </c>
      <c r="E6" s="10"/>
      <c r="G6" s="11">
        <f ca="1">(OFFSET(termos1_exp1[ТЕМПЕРАТУРА],0,0,1,1)- OFFSET(termos1_exp1[ТЕМПЕРАТУРА],ROWS(termos1_exp1[])-1,0,1,1))/
(HOUR(OFFSET(termos1_exp1[ВРЕМЯ],ROWS(termos1_exp1[])-1,0,1,1)- OFFSET(termos1_exp1[ВРЕМЯ],0,0,1,1))*3600+
MINUTE(OFFSET(termos1_exp1[ВРЕМЯ],ROWS(termos1_exp1[])-1,0,1,1)- OFFSET(termos1_exp1[ВРЕМЯ],0,0,1,1))*60+
SECOND(OFFSET(termos1_exp1[ВРЕМЯ],ROWS(termos1_exp1[])-1,0,1,1)- OFFSET(termos1_exp1[ВРЕМЯ],0,0,1,1)))</f>
        <v>8.899999999999993E-4</v>
      </c>
      <c r="H6"/>
      <c r="I6" s="13"/>
    </row>
    <row r="7" spans="1:9" x14ac:dyDescent="0.3">
      <c r="A7" s="8">
        <f>ROW()-ROW(termos1_exp1[#Headers])</f>
        <v>2</v>
      </c>
      <c r="B7" s="7">
        <v>44839</v>
      </c>
      <c r="C7" s="6">
        <v>0.1736226851851852</v>
      </c>
      <c r="D7" s="10">
        <v>86.063000000000002</v>
      </c>
      <c r="E7" s="10">
        <f ca="1">OFFSET(termos1_exp1[[#This Row],[ТЕМПЕРАТУРА]],-1,0,1,1)-termos1_exp1[[#This Row],[ТЕМПЕРАТУРА]]</f>
        <v>0.31199999999999761</v>
      </c>
    </row>
    <row r="8" spans="1:9" x14ac:dyDescent="0.3">
      <c r="A8" s="8">
        <f>ROW()-ROW(termos1_exp1[#Headers])</f>
        <v>3</v>
      </c>
      <c r="B8" s="7">
        <v>44839</v>
      </c>
      <c r="C8" s="6">
        <v>0.17709490740740741</v>
      </c>
      <c r="D8" s="10">
        <v>85.813000000000002</v>
      </c>
      <c r="E8" s="10">
        <f ca="1">OFFSET(termos1_exp1[[#This Row],[ТЕМПЕРАТУРА]],-1,0,1,1)-termos1_exp1[[#This Row],[ТЕМПЕРАТУРА]]</f>
        <v>0.25</v>
      </c>
    </row>
    <row r="9" spans="1:9" x14ac:dyDescent="0.3">
      <c r="A9" s="8">
        <f>ROW()-ROW(termos1_exp1[#Headers])</f>
        <v>4</v>
      </c>
      <c r="B9" s="7">
        <v>44839</v>
      </c>
      <c r="C9" s="6">
        <v>0.18056712962962962</v>
      </c>
      <c r="D9" s="10">
        <v>85.563000000000002</v>
      </c>
      <c r="E9" s="10">
        <f ca="1">OFFSET(termos1_exp1[[#This Row],[ТЕМПЕРАТУРА]],-1,0,1,1)-termos1_exp1[[#This Row],[ТЕМПЕРАТУРА]]</f>
        <v>0.25</v>
      </c>
    </row>
    <row r="10" spans="1:9" x14ac:dyDescent="0.3">
      <c r="A10" s="8">
        <f>ROW()-ROW(termos1_exp1[#Headers])</f>
        <v>5</v>
      </c>
      <c r="B10" s="7">
        <v>44839</v>
      </c>
      <c r="C10" s="6">
        <v>0.18403935185185186</v>
      </c>
      <c r="D10" s="10">
        <v>85.25</v>
      </c>
      <c r="E10" s="10">
        <f ca="1">OFFSET(termos1_exp1[[#This Row],[ТЕМПЕРАТУРА]],-1,0,1,1)-termos1_exp1[[#This Row],[ТЕМПЕРАТУРА]]</f>
        <v>0.31300000000000239</v>
      </c>
    </row>
    <row r="11" spans="1:9" x14ac:dyDescent="0.3">
      <c r="A11" s="8">
        <f>ROW()-ROW(termos1_exp1[#Headers])</f>
        <v>6</v>
      </c>
      <c r="B11" s="7">
        <v>44839</v>
      </c>
      <c r="C11" s="6">
        <v>0.18751157407407407</v>
      </c>
      <c r="D11" s="10">
        <v>84.938000000000002</v>
      </c>
      <c r="E11" s="10">
        <f ca="1">OFFSET(termos1_exp1[[#This Row],[ТЕМПЕРАТУРА]],-1,0,1,1)-termos1_exp1[[#This Row],[ТЕМПЕРАТУРА]]</f>
        <v>0.31199999999999761</v>
      </c>
    </row>
    <row r="12" spans="1:9" x14ac:dyDescent="0.3">
      <c r="A12" s="8">
        <f>ROW()-ROW(termos1_exp1[#Headers])</f>
        <v>7</v>
      </c>
      <c r="B12" s="7">
        <v>44839</v>
      </c>
      <c r="C12" s="6">
        <v>0.19098379629629628</v>
      </c>
      <c r="D12" s="10">
        <v>84.688000000000002</v>
      </c>
      <c r="E12" s="10">
        <f ca="1">OFFSET(termos1_exp1[[#This Row],[ТЕМПЕРАТУРА]],-1,0,1,1)-termos1_exp1[[#This Row],[ТЕМПЕРАТУРА]]</f>
        <v>0.25</v>
      </c>
    </row>
    <row r="13" spans="1:9" x14ac:dyDescent="0.3">
      <c r="A13" s="8">
        <f>ROW()-ROW(termos1_exp1[#Headers])</f>
        <v>8</v>
      </c>
      <c r="B13" s="7">
        <v>44839</v>
      </c>
      <c r="C13" s="6">
        <v>0.19445601851851854</v>
      </c>
      <c r="D13" s="10">
        <v>84.438000000000002</v>
      </c>
      <c r="E13" s="10">
        <f ca="1">OFFSET(termos1_exp1[[#This Row],[ТЕМПЕРАТУРА]],-1,0,1,1)-termos1_exp1[[#This Row],[ТЕМПЕРАТУРА]]</f>
        <v>0.25</v>
      </c>
    </row>
    <row r="14" spans="1:9" x14ac:dyDescent="0.3">
      <c r="A14" s="8">
        <f>ROW()-ROW(termos1_exp1[#Headers])</f>
        <v>9</v>
      </c>
      <c r="B14" s="7">
        <v>44839</v>
      </c>
      <c r="C14" s="6">
        <v>0.19792824074074075</v>
      </c>
      <c r="D14" s="10">
        <v>84.188000000000002</v>
      </c>
      <c r="E14" s="10">
        <f ca="1">OFFSET(termos1_exp1[[#This Row],[ТЕМПЕРАТУРА]],-1,0,1,1)-termos1_exp1[[#This Row],[ТЕМПЕРАТУРА]]</f>
        <v>0.25</v>
      </c>
    </row>
    <row r="15" spans="1:9" x14ac:dyDescent="0.3">
      <c r="A15" s="8">
        <f>ROW()-ROW(termos1_exp1[#Headers])</f>
        <v>10</v>
      </c>
      <c r="B15" s="7">
        <v>44839</v>
      </c>
      <c r="C15" s="6">
        <v>0.20140046296296296</v>
      </c>
      <c r="D15" s="10">
        <v>83.938000000000002</v>
      </c>
      <c r="E15" s="10">
        <f ca="1">OFFSET(termos1_exp1[[#This Row],[ТЕМПЕРАТУРА]],-1,0,1,1)-termos1_exp1[[#This Row],[ТЕМПЕРАТУРА]]</f>
        <v>0.25</v>
      </c>
    </row>
    <row r="16" spans="1:9" x14ac:dyDescent="0.3">
      <c r="A16" s="8">
        <f>ROW()-ROW(termos1_exp1[#Headers])</f>
        <v>11</v>
      </c>
      <c r="B16" s="7">
        <v>44839</v>
      </c>
      <c r="C16" s="6">
        <v>0.2048726851851852</v>
      </c>
      <c r="D16" s="10">
        <v>83.688000000000002</v>
      </c>
      <c r="E16" s="10">
        <f ca="1">OFFSET(termos1_exp1[[#This Row],[ТЕМПЕРАТУРА]],-1,0,1,1)-termos1_exp1[[#This Row],[ТЕМПЕРАТУРА]]</f>
        <v>0.25</v>
      </c>
    </row>
    <row r="17" spans="1:5" x14ac:dyDescent="0.3">
      <c r="A17" s="8">
        <f>ROW()-ROW(termos1_exp1[#Headers])</f>
        <v>12</v>
      </c>
      <c r="B17" s="7">
        <v>44839</v>
      </c>
      <c r="C17" s="6">
        <v>0.20834490740740741</v>
      </c>
      <c r="D17" s="10">
        <v>83.438000000000002</v>
      </c>
      <c r="E17" s="10">
        <f ca="1">OFFSET(termos1_exp1[[#This Row],[ТЕМПЕРАТУРА]],-1,0,1,1)-termos1_exp1[[#This Row],[ТЕМПЕРАТУРА]]</f>
        <v>0.25</v>
      </c>
    </row>
  </sheetData>
  <mergeCells count="1">
    <mergeCell ref="A4:F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DE67-3BEC-44CB-BCC1-35E8CB754D11}">
  <dimension ref="A1:I30"/>
  <sheetViews>
    <sheetView topLeftCell="A4" zoomScale="120" zoomScaleNormal="120" workbookViewId="0">
      <selection activeCell="G6" sqref="G6"/>
    </sheetView>
  </sheetViews>
  <sheetFormatPr defaultRowHeight="14.4" x14ac:dyDescent="0.3"/>
  <cols>
    <col min="1" max="2" width="12.6640625" customWidth="1"/>
    <col min="3" max="3" width="10.6640625" customWidth="1"/>
    <col min="4" max="4" width="18.6640625" customWidth="1"/>
    <col min="5" max="5" width="10.6640625" customWidth="1"/>
    <col min="7" max="7" width="18.6640625" customWidth="1"/>
    <col min="8" max="8" width="8.88671875" style="9"/>
  </cols>
  <sheetData>
    <row r="1" spans="1:9" ht="15.6" x14ac:dyDescent="0.3">
      <c r="A1" s="1" t="s">
        <v>11</v>
      </c>
    </row>
    <row r="2" spans="1:9" x14ac:dyDescent="0.3">
      <c r="A2" t="s">
        <v>9</v>
      </c>
    </row>
    <row r="4" spans="1:9" ht="76.95" customHeight="1" x14ac:dyDescent="0.3">
      <c r="A4" s="15" t="s">
        <v>10</v>
      </c>
      <c r="B4" s="15"/>
      <c r="C4" s="15"/>
      <c r="D4" s="15"/>
      <c r="E4" s="15"/>
      <c r="F4" s="15"/>
    </row>
    <row r="5" spans="1:9" ht="15" thickBot="1" x14ac:dyDescent="0.35">
      <c r="A5" s="4" t="s">
        <v>7</v>
      </c>
      <c r="B5" s="4" t="s">
        <v>2</v>
      </c>
      <c r="C5" s="5" t="s">
        <v>3</v>
      </c>
      <c r="D5" s="4" t="s">
        <v>4</v>
      </c>
      <c r="E5" s="4" t="s">
        <v>5</v>
      </c>
      <c r="G5" s="12" t="s">
        <v>8</v>
      </c>
    </row>
    <row r="6" spans="1:9" x14ac:dyDescent="0.3">
      <c r="A6" s="8">
        <f>ROW()-ROW(termos2_exp1[#Headers])</f>
        <v>1</v>
      </c>
      <c r="B6" s="7">
        <v>44839</v>
      </c>
      <c r="C6" s="2">
        <v>0.17015046296296296</v>
      </c>
      <c r="D6" s="3">
        <v>76</v>
      </c>
      <c r="E6" s="10"/>
      <c r="G6" s="14">
        <f ca="1">(OFFSET(termos2_exp1[ТЕМПЕРАТУРА],0,0,1,1)- OFFSET(termos2_exp1[ТЕМПЕРАТУРА],ROWS(termos2_exp1[])-1,0,1,1))/
(HOUR(OFFSET(termos2_exp1[ВРЕМЯ],ROWS(termos2_exp1[])-1,0,1,1)- OFFSET(termos2_exp1[ВРЕМЯ],0,0,1,1))*3600+
MINUTE(OFFSET(termos2_exp1[ВРЕМЯ],ROWS(termos2_exp1[])-1,0,1,1)- OFFSET(termos2_exp1[ВРЕМЯ],0,0,1,1))*60+
SECOND(OFFSET(termos2_exp1[ВРЕМЯ],ROWS(termos2_exp1[])-1,0,1,1)- OFFSET(termos2_exp1[ВРЕМЯ],0,0,1,1)))</f>
        <v>4.5999999999999969E-4</v>
      </c>
      <c r="H6"/>
      <c r="I6" s="2"/>
    </row>
    <row r="7" spans="1:9" x14ac:dyDescent="0.3">
      <c r="A7" s="8">
        <f>ROW()-ROW(termos2_exp1[#Headers])</f>
        <v>2</v>
      </c>
      <c r="B7" s="7">
        <v>44839</v>
      </c>
      <c r="C7" s="2">
        <v>0.1736226851851852</v>
      </c>
      <c r="D7" s="3">
        <v>75.813000000000002</v>
      </c>
      <c r="E7" s="10">
        <f ca="1">OFFSET(termos2_exp1[[#This Row],[ТЕМПЕРАТУРА]],-1,0,1,1)-termos2_exp1[[#This Row],[ТЕМПЕРАТУРА]]</f>
        <v>0.18699999999999761</v>
      </c>
      <c r="G7" s="9"/>
    </row>
    <row r="8" spans="1:9" x14ac:dyDescent="0.3">
      <c r="A8" s="8">
        <f>ROW()-ROW(termos2_exp1[#Headers])</f>
        <v>3</v>
      </c>
      <c r="B8" s="7">
        <v>44839</v>
      </c>
      <c r="C8" s="2">
        <v>0.17709490740740741</v>
      </c>
      <c r="D8" s="3">
        <v>75.688000000000002</v>
      </c>
      <c r="E8" s="10">
        <f ca="1">OFFSET(termos2_exp1[[#This Row],[ТЕМПЕРАТУРА]],-1,0,1,1)-termos2_exp1[[#This Row],[ТЕМПЕРАТУРА]]</f>
        <v>0.125</v>
      </c>
    </row>
    <row r="9" spans="1:9" x14ac:dyDescent="0.3">
      <c r="A9" s="8">
        <f>ROW()-ROW(termos2_exp1[#Headers])</f>
        <v>4</v>
      </c>
      <c r="B9" s="7">
        <v>44839</v>
      </c>
      <c r="C9" s="2">
        <v>0.18056712962962962</v>
      </c>
      <c r="D9" s="3">
        <v>75.5</v>
      </c>
      <c r="E9" s="10">
        <f ca="1">OFFSET(termos2_exp1[[#This Row],[ТЕМПЕРАТУРА]],-1,0,1,1)-termos2_exp1[[#This Row],[ТЕМПЕРАТУРА]]</f>
        <v>0.18800000000000239</v>
      </c>
    </row>
    <row r="10" spans="1:9" x14ac:dyDescent="0.3">
      <c r="A10" s="8">
        <f>ROW()-ROW(termos2_exp1[#Headers])</f>
        <v>5</v>
      </c>
      <c r="B10" s="7">
        <v>44839</v>
      </c>
      <c r="C10" s="2">
        <v>0.18403935185185186</v>
      </c>
      <c r="D10" s="3">
        <v>75.375</v>
      </c>
      <c r="E10" s="10">
        <f ca="1">OFFSET(termos2_exp1[[#This Row],[ТЕМПЕРАТУРА]],-1,0,1,1)-termos2_exp1[[#This Row],[ТЕМПЕРАТУРА]]</f>
        <v>0.125</v>
      </c>
    </row>
    <row r="11" spans="1:9" x14ac:dyDescent="0.3">
      <c r="A11" s="8">
        <f>ROW()-ROW(termos2_exp1[#Headers])</f>
        <v>6</v>
      </c>
      <c r="B11" s="7">
        <v>44839</v>
      </c>
      <c r="C11" s="2">
        <v>0.18751157407407407</v>
      </c>
      <c r="D11" s="3">
        <v>75.25</v>
      </c>
      <c r="E11" s="10">
        <f ca="1">OFFSET(termos2_exp1[[#This Row],[ТЕМПЕРАТУРА]],-1,0,1,1)-termos2_exp1[[#This Row],[ТЕМПЕРАТУРА]]</f>
        <v>0.125</v>
      </c>
    </row>
    <row r="12" spans="1:9" x14ac:dyDescent="0.3">
      <c r="A12" s="8">
        <f>ROW()-ROW(termos2_exp1[#Headers])</f>
        <v>7</v>
      </c>
      <c r="B12" s="7">
        <v>44839</v>
      </c>
      <c r="C12" s="2">
        <v>0.19098379629629628</v>
      </c>
      <c r="D12" s="3">
        <v>75.125</v>
      </c>
      <c r="E12" s="10">
        <f ca="1">OFFSET(termos2_exp1[[#This Row],[ТЕМПЕРАТУРА]],-1,0,1,1)-termos2_exp1[[#This Row],[ТЕМПЕРАТУРА]]</f>
        <v>0.125</v>
      </c>
    </row>
    <row r="13" spans="1:9" x14ac:dyDescent="0.3">
      <c r="A13" s="8">
        <f>ROW()-ROW(termos2_exp1[#Headers])</f>
        <v>8</v>
      </c>
      <c r="B13" s="7">
        <v>44839</v>
      </c>
      <c r="C13" s="2">
        <v>0.19445601851851854</v>
      </c>
      <c r="D13" s="3">
        <v>74.938000000000002</v>
      </c>
      <c r="E13" s="10">
        <f ca="1">OFFSET(termos2_exp1[[#This Row],[ТЕМПЕРАТУРА]],-1,0,1,1)-termos2_exp1[[#This Row],[ТЕМПЕРАТУРА]]</f>
        <v>0.18699999999999761</v>
      </c>
    </row>
    <row r="14" spans="1:9" x14ac:dyDescent="0.3">
      <c r="A14" s="8">
        <f>ROW()-ROW(termos2_exp1[#Headers])</f>
        <v>9</v>
      </c>
      <c r="B14" s="7">
        <v>44839</v>
      </c>
      <c r="C14" s="2">
        <v>0.19792824074074075</v>
      </c>
      <c r="D14" s="3">
        <v>74.813000000000002</v>
      </c>
      <c r="E14" s="10">
        <f ca="1">OFFSET(termos2_exp1[[#This Row],[ТЕМПЕРАТУРА]],-1,0,1,1)-termos2_exp1[[#This Row],[ТЕМПЕРАТУРА]]</f>
        <v>0.125</v>
      </c>
    </row>
    <row r="15" spans="1:9" x14ac:dyDescent="0.3">
      <c r="A15" s="8">
        <f>ROW()-ROW(termos2_exp1[#Headers])</f>
        <v>10</v>
      </c>
      <c r="B15" s="7">
        <v>44839</v>
      </c>
      <c r="C15" s="2">
        <v>0.20140046296296296</v>
      </c>
      <c r="D15" s="3">
        <v>74.688000000000002</v>
      </c>
      <c r="E15" s="10">
        <f ca="1">OFFSET(termos2_exp1[[#This Row],[ТЕМПЕРАТУРА]],-1,0,1,1)-termos2_exp1[[#This Row],[ТЕМПЕРАТУРА]]</f>
        <v>0.125</v>
      </c>
    </row>
    <row r="16" spans="1:9" x14ac:dyDescent="0.3">
      <c r="A16" s="8">
        <f>ROW()-ROW(termos2_exp1[#Headers])</f>
        <v>11</v>
      </c>
      <c r="B16" s="7">
        <v>44839</v>
      </c>
      <c r="C16" s="2">
        <v>0.2048726851851852</v>
      </c>
      <c r="D16" s="3">
        <v>74.563000000000002</v>
      </c>
      <c r="E16" s="10">
        <f ca="1">OFFSET(termos2_exp1[[#This Row],[ТЕМПЕРАТУРА]],-1,0,1,1)-termos2_exp1[[#This Row],[ТЕМПЕРАТУРА]]</f>
        <v>0.125</v>
      </c>
    </row>
    <row r="17" spans="1:5" x14ac:dyDescent="0.3">
      <c r="A17" s="8">
        <f>ROW()-ROW(termos2_exp1[#Headers])</f>
        <v>12</v>
      </c>
      <c r="B17" s="7">
        <v>44839</v>
      </c>
      <c r="C17" s="2">
        <v>0.20834490740740741</v>
      </c>
      <c r="D17" s="3">
        <v>74.438000000000002</v>
      </c>
      <c r="E17" s="10">
        <f ca="1">OFFSET(termos2_exp1[[#This Row],[ТЕМПЕРАТУРА]],-1,0,1,1)-termos2_exp1[[#This Row],[ТЕМПЕРАТУРА]]</f>
        <v>0.125</v>
      </c>
    </row>
    <row r="18" spans="1:5" x14ac:dyDescent="0.3">
      <c r="A18" s="8">
        <f>ROW()-ROW(termos2_exp1[#Headers])</f>
        <v>13</v>
      </c>
      <c r="B18" s="7">
        <v>44839</v>
      </c>
      <c r="C18" s="2">
        <v>0.21181712962962962</v>
      </c>
      <c r="D18" s="3">
        <v>74.313000000000002</v>
      </c>
      <c r="E18" s="10">
        <f ca="1">OFFSET(termos2_exp1[[#This Row],[ТЕМПЕРАТУРА]],-1,0,1,1)-termos2_exp1[[#This Row],[ТЕМПЕРАТУРА]]</f>
        <v>0.125</v>
      </c>
    </row>
    <row r="19" spans="1:5" x14ac:dyDescent="0.3">
      <c r="A19" s="8">
        <f>ROW()-ROW(termos2_exp1[#Headers])</f>
        <v>14</v>
      </c>
      <c r="B19" s="7">
        <v>44839</v>
      </c>
      <c r="C19" s="2">
        <v>0.21528935185185186</v>
      </c>
      <c r="D19" s="3">
        <v>74.125</v>
      </c>
      <c r="E19" s="10">
        <f ca="1">OFFSET(termos2_exp1[[#This Row],[ТЕМПЕРАТУРА]],-1,0,1,1)-termos2_exp1[[#This Row],[ТЕМПЕРАТУРА]]</f>
        <v>0.18800000000000239</v>
      </c>
    </row>
    <row r="20" spans="1:5" x14ac:dyDescent="0.3">
      <c r="A20" s="8">
        <f>ROW()-ROW(termos2_exp1[#Headers])</f>
        <v>15</v>
      </c>
      <c r="B20" s="7">
        <v>44839</v>
      </c>
      <c r="C20" s="2">
        <v>0.21876157407407407</v>
      </c>
      <c r="D20" s="3">
        <v>74</v>
      </c>
      <c r="E20" s="10">
        <f ca="1">OFFSET(termos2_exp1[[#This Row],[ТЕМПЕРАТУРА]],-1,0,1,1)-termos2_exp1[[#This Row],[ТЕМПЕРАТУРА]]</f>
        <v>0.125</v>
      </c>
    </row>
    <row r="21" spans="1:5" x14ac:dyDescent="0.3">
      <c r="A21" s="8">
        <f>ROW()-ROW(termos2_exp1[#Headers])</f>
        <v>16</v>
      </c>
      <c r="B21" s="7">
        <v>44839</v>
      </c>
      <c r="C21" s="2">
        <v>0.22223379629629628</v>
      </c>
      <c r="D21" s="3">
        <v>73.875</v>
      </c>
      <c r="E21" s="10">
        <f ca="1">OFFSET(termos2_exp1[[#This Row],[ТЕМПЕРАТУРА]],-1,0,1,1)-termos2_exp1[[#This Row],[ТЕМПЕРАТУРА]]</f>
        <v>0.125</v>
      </c>
    </row>
    <row r="22" spans="1:5" x14ac:dyDescent="0.3">
      <c r="A22" s="8">
        <f>ROW()-ROW(termos2_exp1[#Headers])</f>
        <v>17</v>
      </c>
      <c r="B22" s="7">
        <v>44839</v>
      </c>
      <c r="C22" s="2">
        <v>0.22570601851851854</v>
      </c>
      <c r="D22" s="3">
        <v>73.688000000000002</v>
      </c>
      <c r="E22" s="10">
        <f ca="1">OFFSET(termos2_exp1[[#This Row],[ТЕМПЕРАТУРА]],-1,0,1,1)-termos2_exp1[[#This Row],[ТЕМПЕРАТУРА]]</f>
        <v>0.18699999999999761</v>
      </c>
    </row>
    <row r="23" spans="1:5" x14ac:dyDescent="0.3">
      <c r="A23" s="8">
        <f>ROW()-ROW(termos2_exp1[#Headers])</f>
        <v>18</v>
      </c>
      <c r="B23" s="7">
        <v>44839</v>
      </c>
      <c r="C23" s="2">
        <v>0.22917824074074075</v>
      </c>
      <c r="D23" s="3">
        <v>73.563000000000002</v>
      </c>
      <c r="E23" s="10">
        <f ca="1">OFFSET(termos2_exp1[[#This Row],[ТЕМПЕРАТУРА]],-1,0,1,1)-termos2_exp1[[#This Row],[ТЕМПЕРАТУРА]]</f>
        <v>0.125</v>
      </c>
    </row>
    <row r="24" spans="1:5" x14ac:dyDescent="0.3">
      <c r="A24" s="8">
        <f>ROW()-ROW(termos2_exp1[#Headers])</f>
        <v>19</v>
      </c>
      <c r="B24" s="7">
        <v>44839</v>
      </c>
      <c r="C24" s="2">
        <v>0.23265046296296296</v>
      </c>
      <c r="D24" s="3">
        <v>73.438000000000002</v>
      </c>
      <c r="E24" s="10">
        <f ca="1">OFFSET(termos2_exp1[[#This Row],[ТЕМПЕРАТУРА]],-1,0,1,1)-termos2_exp1[[#This Row],[ТЕМПЕРАТУРА]]</f>
        <v>0.125</v>
      </c>
    </row>
    <row r="25" spans="1:5" x14ac:dyDescent="0.3">
      <c r="A25" s="8">
        <f>ROW()-ROW(termos2_exp1[#Headers])</f>
        <v>20</v>
      </c>
      <c r="B25" s="7">
        <v>44839</v>
      </c>
      <c r="C25" s="2">
        <v>0.2361226851851852</v>
      </c>
      <c r="D25" s="3">
        <v>73.313000000000002</v>
      </c>
      <c r="E25" s="10">
        <f ca="1">OFFSET(termos2_exp1[[#This Row],[ТЕМПЕРАТУРА]],-1,0,1,1)-termos2_exp1[[#This Row],[ТЕМПЕРАТУРА]]</f>
        <v>0.125</v>
      </c>
    </row>
    <row r="26" spans="1:5" x14ac:dyDescent="0.3">
      <c r="A26" s="8">
        <f>ROW()-ROW(termos2_exp1[#Headers])</f>
        <v>21</v>
      </c>
      <c r="B26" s="7">
        <v>44839</v>
      </c>
      <c r="C26" s="2">
        <v>0.23959490740740741</v>
      </c>
      <c r="D26" s="3">
        <v>73.188000000000002</v>
      </c>
      <c r="E26" s="10">
        <f ca="1">OFFSET(termos2_exp1[[#This Row],[ТЕМПЕРАТУРА]],-1,0,1,1)-termos2_exp1[[#This Row],[ТЕМПЕРАТУРА]]</f>
        <v>0.125</v>
      </c>
    </row>
    <row r="27" spans="1:5" x14ac:dyDescent="0.3">
      <c r="A27" s="8">
        <f>ROW()-ROW(termos2_exp1[#Headers])</f>
        <v>22</v>
      </c>
      <c r="B27" s="7">
        <v>44839</v>
      </c>
      <c r="C27" s="2">
        <v>0.24306712962962962</v>
      </c>
      <c r="D27" s="3">
        <v>73.063000000000002</v>
      </c>
      <c r="E27" s="10">
        <f ca="1">OFFSET(termos2_exp1[[#This Row],[ТЕМПЕРАТУРА]],-1,0,1,1)-termos2_exp1[[#This Row],[ТЕМПЕРАТУРА]]</f>
        <v>0.125</v>
      </c>
    </row>
    <row r="28" spans="1:5" x14ac:dyDescent="0.3">
      <c r="A28" s="8">
        <f>ROW()-ROW(termos2_exp1[#Headers])</f>
        <v>23</v>
      </c>
      <c r="B28" s="7">
        <v>44839</v>
      </c>
      <c r="C28" s="2">
        <v>0.24653935185185186</v>
      </c>
      <c r="D28" s="3">
        <v>72.938000000000002</v>
      </c>
      <c r="E28" s="10">
        <f ca="1">OFFSET(termos2_exp1[[#This Row],[ТЕМПЕРАТУРА]],-1,0,1,1)-termos2_exp1[[#This Row],[ТЕМПЕРАТУРА]]</f>
        <v>0.125</v>
      </c>
    </row>
    <row r="29" spans="1:5" x14ac:dyDescent="0.3">
      <c r="A29" s="8">
        <f>ROW()-ROW(termos2_exp1[#Headers])</f>
        <v>24</v>
      </c>
      <c r="B29" s="7">
        <v>44839</v>
      </c>
      <c r="C29" s="2">
        <v>0.25001157407407409</v>
      </c>
      <c r="D29" s="3">
        <v>72.813000000000002</v>
      </c>
      <c r="E29" s="10">
        <f ca="1">OFFSET(termos2_exp1[[#This Row],[ТЕМПЕРАТУРА]],-1,0,1,1)-termos2_exp1[[#This Row],[ТЕМПЕРАТУРА]]</f>
        <v>0.125</v>
      </c>
    </row>
    <row r="30" spans="1:5" x14ac:dyDescent="0.3">
      <c r="A30" s="8">
        <f>ROW()-ROW(termos2_exp1[#Headers])</f>
        <v>25</v>
      </c>
      <c r="B30" s="7">
        <v>44839</v>
      </c>
      <c r="C30" s="2">
        <v>0.2534837962962963</v>
      </c>
      <c r="D30" s="3">
        <v>72.688000000000002</v>
      </c>
      <c r="E30" s="10">
        <f ca="1">OFFSET(termos2_exp1[[#This Row],[ТЕМПЕРАТУРА]],-1,0,1,1)-termos2_exp1[[#This Row],[ТЕМПЕРАТУРА]]</f>
        <v>0.125</v>
      </c>
    </row>
  </sheetData>
  <mergeCells count="1">
    <mergeCell ref="A4:F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B34B-1CC6-4555-A644-F676004E7275}">
  <dimension ref="A1:G110"/>
  <sheetViews>
    <sheetView tabSelected="1" topLeftCell="A59" zoomScale="115" zoomScaleNormal="115" workbookViewId="0">
      <selection activeCell="G95" sqref="G95"/>
    </sheetView>
  </sheetViews>
  <sheetFormatPr defaultRowHeight="14.4" x14ac:dyDescent="0.3"/>
  <cols>
    <col min="1" max="2" width="12.77734375" style="16" customWidth="1"/>
    <col min="3" max="3" width="16.5546875" customWidth="1"/>
    <col min="4" max="4" width="13.77734375" customWidth="1"/>
    <col min="5" max="5" width="8.44140625" customWidth="1"/>
    <col min="6" max="6" width="13.6640625" customWidth="1"/>
    <col min="7" max="7" width="16.5546875" customWidth="1"/>
  </cols>
  <sheetData>
    <row r="1" spans="1:7" ht="76.95" customHeight="1" x14ac:dyDescent="0.3">
      <c r="A1" s="15" t="s">
        <v>12</v>
      </c>
      <c r="B1" s="15"/>
      <c r="C1" s="15"/>
      <c r="D1" s="15"/>
      <c r="E1" s="15"/>
      <c r="F1" s="15"/>
    </row>
    <row r="2" spans="1:7" ht="15" customHeight="1" thickBot="1" x14ac:dyDescent="0.35">
      <c r="A2" s="18" t="s">
        <v>7</v>
      </c>
      <c r="B2" s="19" t="s">
        <v>3</v>
      </c>
      <c r="C2" s="4" t="s">
        <v>4</v>
      </c>
      <c r="F2" s="17" t="s">
        <v>13</v>
      </c>
      <c r="G2" s="17" t="s">
        <v>14</v>
      </c>
    </row>
    <row r="3" spans="1:7" x14ac:dyDescent="0.3">
      <c r="A3" s="16">
        <f>ROW()-ROW(termos2_exp11[#Headers])</f>
        <v>1</v>
      </c>
      <c r="B3" s="16">
        <v>1</v>
      </c>
      <c r="C3" s="9">
        <v>68.81</v>
      </c>
      <c r="F3" s="17"/>
      <c r="G3" s="17"/>
    </row>
    <row r="4" spans="1:7" x14ac:dyDescent="0.3">
      <c r="A4" s="16">
        <f>ROW()-ROW(termos2_exp11[#Headers])</f>
        <v>2</v>
      </c>
      <c r="B4" s="16">
        <v>6</v>
      </c>
      <c r="C4" s="9">
        <v>68.31</v>
      </c>
      <c r="F4" s="17"/>
      <c r="G4" s="17"/>
    </row>
    <row r="5" spans="1:7" x14ac:dyDescent="0.3">
      <c r="A5" s="16">
        <f>ROW()-ROW(termos2_exp11[#Headers])</f>
        <v>3</v>
      </c>
      <c r="B5" s="16">
        <v>11</v>
      </c>
      <c r="C5" s="9">
        <v>67.31</v>
      </c>
      <c r="F5" s="20">
        <f>22.81</f>
        <v>22.81</v>
      </c>
      <c r="G5" s="21">
        <f>4200*(0.7*($C3-$C55)/(0.6*($C55-$F$5)))</f>
        <v>708.36028862901242</v>
      </c>
    </row>
    <row r="6" spans="1:7" x14ac:dyDescent="0.3">
      <c r="A6" s="16">
        <f>ROW()-ROW(termos2_exp11[#Headers])</f>
        <v>4</v>
      </c>
      <c r="B6" s="16">
        <v>16</v>
      </c>
      <c r="C6" s="9">
        <v>66.63</v>
      </c>
    </row>
    <row r="7" spans="1:7" x14ac:dyDescent="0.3">
      <c r="A7" s="16">
        <f>ROW()-ROW(termos2_exp11[#Headers])</f>
        <v>5</v>
      </c>
      <c r="B7" s="16">
        <v>21</v>
      </c>
      <c r="C7" s="9">
        <v>66.56</v>
      </c>
    </row>
    <row r="8" spans="1:7" x14ac:dyDescent="0.3">
      <c r="A8" s="16">
        <f>ROW()-ROW(termos2_exp11[#Headers])</f>
        <v>6</v>
      </c>
      <c r="B8" s="16">
        <v>26</v>
      </c>
      <c r="C8" s="9">
        <v>66.69</v>
      </c>
    </row>
    <row r="9" spans="1:7" x14ac:dyDescent="0.3">
      <c r="A9" s="16">
        <f>ROW()-ROW(termos2_exp11[#Headers])</f>
        <v>7</v>
      </c>
      <c r="B9" s="16">
        <v>31</v>
      </c>
      <c r="C9" s="9">
        <v>66.56</v>
      </c>
    </row>
    <row r="10" spans="1:7" x14ac:dyDescent="0.3">
      <c r="A10" s="16">
        <f>ROW()-ROW(termos2_exp11[#Headers])</f>
        <v>8</v>
      </c>
      <c r="B10" s="16">
        <v>36</v>
      </c>
      <c r="C10" s="9">
        <v>66.38</v>
      </c>
    </row>
    <row r="11" spans="1:7" x14ac:dyDescent="0.3">
      <c r="A11" s="16">
        <f>ROW()-ROW(termos2_exp11[#Headers])</f>
        <v>9</v>
      </c>
      <c r="B11" s="16">
        <v>41</v>
      </c>
      <c r="C11" s="9">
        <v>66.25</v>
      </c>
    </row>
    <row r="12" spans="1:7" x14ac:dyDescent="0.3">
      <c r="A12" s="16">
        <f>ROW()-ROW(termos2_exp11[#Headers])</f>
        <v>10</v>
      </c>
      <c r="B12" s="16">
        <v>46</v>
      </c>
      <c r="C12" s="9">
        <v>66.19</v>
      </c>
    </row>
    <row r="13" spans="1:7" x14ac:dyDescent="0.3">
      <c r="A13" s="16">
        <f>ROW()-ROW(termos2_exp11[#Headers])</f>
        <v>11</v>
      </c>
      <c r="B13" s="16">
        <v>51</v>
      </c>
      <c r="C13" s="9">
        <v>66.19</v>
      </c>
    </row>
    <row r="14" spans="1:7" x14ac:dyDescent="0.3">
      <c r="A14" s="16">
        <f>ROW()-ROW(termos2_exp11[#Headers])</f>
        <v>12</v>
      </c>
      <c r="B14" s="16">
        <v>56</v>
      </c>
      <c r="C14" s="9">
        <v>66.06</v>
      </c>
    </row>
    <row r="15" spans="1:7" x14ac:dyDescent="0.3">
      <c r="A15" s="16">
        <f>ROW()-ROW(termos2_exp11[#Headers])</f>
        <v>13</v>
      </c>
      <c r="B15" s="16">
        <v>61</v>
      </c>
      <c r="C15" s="9">
        <v>65.94</v>
      </c>
    </row>
    <row r="16" spans="1:7" x14ac:dyDescent="0.3">
      <c r="A16" s="16">
        <f>ROW()-ROW(termos2_exp11[#Headers])</f>
        <v>14</v>
      </c>
      <c r="B16" s="16">
        <v>66</v>
      </c>
      <c r="C16" s="9">
        <v>65.81</v>
      </c>
    </row>
    <row r="17" spans="1:3" x14ac:dyDescent="0.3">
      <c r="A17" s="16">
        <f>ROW()-ROW(termos2_exp11[#Headers])</f>
        <v>15</v>
      </c>
      <c r="B17" s="16">
        <v>71</v>
      </c>
      <c r="C17" s="9">
        <v>65.69</v>
      </c>
    </row>
    <row r="18" spans="1:3" x14ac:dyDescent="0.3">
      <c r="A18" s="16">
        <f>ROW()-ROW(termos2_exp11[#Headers])</f>
        <v>16</v>
      </c>
      <c r="B18" s="16">
        <v>76</v>
      </c>
      <c r="C18" s="9">
        <v>65.56</v>
      </c>
    </row>
    <row r="19" spans="1:3" x14ac:dyDescent="0.3">
      <c r="A19" s="16">
        <f>ROW()-ROW(termos2_exp11[#Headers])</f>
        <v>17</v>
      </c>
      <c r="B19" s="16">
        <v>81</v>
      </c>
      <c r="C19" s="9">
        <v>65.44</v>
      </c>
    </row>
    <row r="20" spans="1:3" x14ac:dyDescent="0.3">
      <c r="A20" s="16">
        <f>ROW()-ROW(termos2_exp11[#Headers])</f>
        <v>18</v>
      </c>
      <c r="B20" s="16">
        <v>86</v>
      </c>
      <c r="C20" s="9">
        <v>65.38</v>
      </c>
    </row>
    <row r="21" spans="1:3" x14ac:dyDescent="0.3">
      <c r="A21" s="16">
        <f>ROW()-ROW(termos2_exp11[#Headers])</f>
        <v>19</v>
      </c>
      <c r="B21" s="16">
        <v>91</v>
      </c>
      <c r="C21" s="9">
        <v>65.31</v>
      </c>
    </row>
    <row r="22" spans="1:3" x14ac:dyDescent="0.3">
      <c r="A22" s="16">
        <f>ROW()-ROW(termos2_exp11[#Headers])</f>
        <v>20</v>
      </c>
      <c r="B22" s="16">
        <v>96</v>
      </c>
      <c r="C22" s="9">
        <v>65.19</v>
      </c>
    </row>
    <row r="23" spans="1:3" x14ac:dyDescent="0.3">
      <c r="A23" s="16">
        <f>ROW()-ROW(termos2_exp11[#Headers])</f>
        <v>21</v>
      </c>
      <c r="B23" s="16">
        <v>101</v>
      </c>
      <c r="C23" s="9">
        <v>65.13</v>
      </c>
    </row>
    <row r="24" spans="1:3" x14ac:dyDescent="0.3">
      <c r="A24" s="16">
        <f>ROW()-ROW(termos2_exp11[#Headers])</f>
        <v>22</v>
      </c>
      <c r="B24" s="16">
        <v>106</v>
      </c>
      <c r="C24" s="9">
        <v>65</v>
      </c>
    </row>
    <row r="25" spans="1:3" x14ac:dyDescent="0.3">
      <c r="A25" s="16">
        <f>ROW()-ROW(termos2_exp11[#Headers])</f>
        <v>23</v>
      </c>
      <c r="B25" s="16">
        <v>111</v>
      </c>
      <c r="C25" s="9">
        <v>64.88</v>
      </c>
    </row>
    <row r="26" spans="1:3" x14ac:dyDescent="0.3">
      <c r="A26" s="16">
        <f>ROW()-ROW(termos2_exp11[#Headers])</f>
        <v>24</v>
      </c>
      <c r="B26" s="16">
        <v>116</v>
      </c>
      <c r="C26" s="9">
        <v>64.81</v>
      </c>
    </row>
    <row r="27" spans="1:3" x14ac:dyDescent="0.3">
      <c r="A27" s="16">
        <f>ROW()-ROW(termos2_exp11[#Headers])</f>
        <v>25</v>
      </c>
      <c r="B27" s="16">
        <v>121</v>
      </c>
      <c r="C27" s="9">
        <v>64.75</v>
      </c>
    </row>
    <row r="28" spans="1:3" x14ac:dyDescent="0.3">
      <c r="A28" s="16">
        <f>ROW()-ROW(termos2_exp11[#Headers])</f>
        <v>26</v>
      </c>
      <c r="B28" s="16">
        <v>126</v>
      </c>
      <c r="C28" s="9">
        <v>64.63</v>
      </c>
    </row>
    <row r="29" spans="1:3" x14ac:dyDescent="0.3">
      <c r="A29" s="16">
        <f>ROW()-ROW(termos2_exp11[#Headers])</f>
        <v>27</v>
      </c>
      <c r="B29" s="16">
        <v>131</v>
      </c>
      <c r="C29" s="9">
        <v>64.56</v>
      </c>
    </row>
    <row r="30" spans="1:3" x14ac:dyDescent="0.3">
      <c r="A30" s="16">
        <f>ROW()-ROW(termos2_exp11[#Headers])</f>
        <v>28</v>
      </c>
      <c r="B30" s="16">
        <v>136</v>
      </c>
      <c r="C30" s="9">
        <v>64.5</v>
      </c>
    </row>
    <row r="31" spans="1:3" x14ac:dyDescent="0.3">
      <c r="A31" s="16">
        <f>ROW()-ROW(termos2_exp11[#Headers])</f>
        <v>29</v>
      </c>
      <c r="B31" s="16">
        <v>141</v>
      </c>
      <c r="C31" s="9">
        <v>64.38</v>
      </c>
    </row>
    <row r="32" spans="1:3" x14ac:dyDescent="0.3">
      <c r="A32" s="16">
        <f>ROW()-ROW(termos2_exp11[#Headers])</f>
        <v>30</v>
      </c>
      <c r="B32" s="16">
        <v>146</v>
      </c>
      <c r="C32" s="9">
        <v>64.31</v>
      </c>
    </row>
    <row r="33" spans="1:3" x14ac:dyDescent="0.3">
      <c r="A33" s="16">
        <f>ROW()-ROW(termos2_exp11[#Headers])</f>
        <v>31</v>
      </c>
      <c r="B33" s="16">
        <v>151</v>
      </c>
      <c r="C33" s="9">
        <v>64.25</v>
      </c>
    </row>
    <row r="34" spans="1:3" x14ac:dyDescent="0.3">
      <c r="A34" s="16">
        <f>ROW()-ROW(termos2_exp11[#Headers])</f>
        <v>32</v>
      </c>
      <c r="B34" s="16">
        <v>156</v>
      </c>
      <c r="C34" s="9">
        <v>64.19</v>
      </c>
    </row>
    <row r="35" spans="1:3" x14ac:dyDescent="0.3">
      <c r="A35" s="16">
        <f>ROW()-ROW(termos2_exp11[#Headers])</f>
        <v>33</v>
      </c>
      <c r="B35" s="16">
        <v>161</v>
      </c>
      <c r="C35" s="9">
        <v>64.13</v>
      </c>
    </row>
    <row r="36" spans="1:3" x14ac:dyDescent="0.3">
      <c r="A36" s="16">
        <f>ROW()-ROW(termos2_exp11[#Headers])</f>
        <v>34</v>
      </c>
      <c r="B36" s="16">
        <v>166</v>
      </c>
      <c r="C36" s="9">
        <v>64.06</v>
      </c>
    </row>
    <row r="37" spans="1:3" x14ac:dyDescent="0.3">
      <c r="A37" s="16">
        <f>ROW()-ROW(termos2_exp11[#Headers])</f>
        <v>35</v>
      </c>
      <c r="B37" s="16">
        <v>171</v>
      </c>
      <c r="C37" s="9">
        <v>64</v>
      </c>
    </row>
    <row r="38" spans="1:3" x14ac:dyDescent="0.3">
      <c r="A38" s="16">
        <f>ROW()-ROW(termos2_exp11[#Headers])</f>
        <v>36</v>
      </c>
      <c r="B38" s="16">
        <v>176</v>
      </c>
      <c r="C38" s="9">
        <v>63.94</v>
      </c>
    </row>
    <row r="39" spans="1:3" x14ac:dyDescent="0.3">
      <c r="A39" s="16">
        <f>ROW()-ROW(termos2_exp11[#Headers])</f>
        <v>37</v>
      </c>
      <c r="B39" s="16">
        <v>181</v>
      </c>
      <c r="C39" s="9">
        <v>63.81</v>
      </c>
    </row>
    <row r="40" spans="1:3" x14ac:dyDescent="0.3">
      <c r="A40" s="16">
        <f>ROW()-ROW(termos2_exp11[#Headers])</f>
        <v>38</v>
      </c>
      <c r="B40" s="16">
        <v>186</v>
      </c>
      <c r="C40" s="9">
        <v>63.75</v>
      </c>
    </row>
    <row r="41" spans="1:3" x14ac:dyDescent="0.3">
      <c r="A41" s="16">
        <f>ROW()-ROW(termos2_exp11[#Headers])</f>
        <v>39</v>
      </c>
      <c r="B41" s="16">
        <v>191</v>
      </c>
      <c r="C41" s="9">
        <v>63.69</v>
      </c>
    </row>
    <row r="42" spans="1:3" x14ac:dyDescent="0.3">
      <c r="A42" s="16">
        <f>ROW()-ROW(termos2_exp11[#Headers])</f>
        <v>40</v>
      </c>
      <c r="B42" s="16">
        <v>196</v>
      </c>
      <c r="C42" s="9">
        <v>63.63</v>
      </c>
    </row>
    <row r="43" spans="1:3" x14ac:dyDescent="0.3">
      <c r="A43" s="16">
        <f>ROW()-ROW(termos2_exp11[#Headers])</f>
        <v>41</v>
      </c>
      <c r="B43" s="16">
        <v>201</v>
      </c>
      <c r="C43" s="9">
        <v>63.56</v>
      </c>
    </row>
    <row r="44" spans="1:3" x14ac:dyDescent="0.3">
      <c r="A44" s="16">
        <f>ROW()-ROW(termos2_exp11[#Headers])</f>
        <v>42</v>
      </c>
      <c r="B44" s="16">
        <v>206</v>
      </c>
      <c r="C44" s="9">
        <v>63.5</v>
      </c>
    </row>
    <row r="45" spans="1:3" x14ac:dyDescent="0.3">
      <c r="A45" s="16">
        <f>ROW()-ROW(termos2_exp11[#Headers])</f>
        <v>43</v>
      </c>
      <c r="B45" s="16">
        <v>211</v>
      </c>
      <c r="C45" s="9">
        <v>63.44</v>
      </c>
    </row>
    <row r="46" spans="1:3" x14ac:dyDescent="0.3">
      <c r="A46" s="16">
        <f>ROW()-ROW(termos2_exp11[#Headers])</f>
        <v>44</v>
      </c>
      <c r="B46" s="16">
        <v>216</v>
      </c>
      <c r="C46" s="9">
        <v>63.38</v>
      </c>
    </row>
    <row r="47" spans="1:3" x14ac:dyDescent="0.3">
      <c r="A47" s="16">
        <f>ROW()-ROW(termos2_exp11[#Headers])</f>
        <v>45</v>
      </c>
      <c r="B47" s="16">
        <v>221</v>
      </c>
      <c r="C47" s="9">
        <v>63.38</v>
      </c>
    </row>
    <row r="48" spans="1:3" x14ac:dyDescent="0.3">
      <c r="A48" s="16">
        <f>ROW()-ROW(termos2_exp11[#Headers])</f>
        <v>46</v>
      </c>
      <c r="B48" s="16">
        <v>226</v>
      </c>
      <c r="C48" s="9">
        <v>63.31</v>
      </c>
    </row>
    <row r="49" spans="1:7" x14ac:dyDescent="0.3">
      <c r="A49" s="16">
        <f>ROW()-ROW(termos2_exp11[#Headers])</f>
        <v>47</v>
      </c>
      <c r="B49" s="16">
        <v>231</v>
      </c>
      <c r="C49" s="9">
        <v>63.25</v>
      </c>
    </row>
    <row r="50" spans="1:7" x14ac:dyDescent="0.3">
      <c r="A50" s="16">
        <f>ROW()-ROW(termos2_exp11[#Headers])</f>
        <v>48</v>
      </c>
      <c r="B50" s="16">
        <v>236</v>
      </c>
      <c r="C50" s="9">
        <v>63.25</v>
      </c>
    </row>
    <row r="51" spans="1:7" x14ac:dyDescent="0.3">
      <c r="A51" s="16">
        <f>ROW()-ROW(termos2_exp11[#Headers])</f>
        <v>49</v>
      </c>
      <c r="B51" s="16">
        <v>241</v>
      </c>
      <c r="C51" s="9">
        <v>63.19</v>
      </c>
    </row>
    <row r="52" spans="1:7" x14ac:dyDescent="0.3">
      <c r="A52" s="16">
        <f>ROW()-ROW(termos2_exp11[#Headers])</f>
        <v>50</v>
      </c>
      <c r="B52" s="16">
        <v>246</v>
      </c>
      <c r="C52" s="9">
        <v>63.13</v>
      </c>
    </row>
    <row r="53" spans="1:7" x14ac:dyDescent="0.3">
      <c r="A53" s="16">
        <f>ROW()-ROW(termos2_exp11[#Headers])</f>
        <v>51</v>
      </c>
      <c r="B53" s="16">
        <v>251</v>
      </c>
      <c r="C53" s="9">
        <v>63.13</v>
      </c>
    </row>
    <row r="54" spans="1:7" x14ac:dyDescent="0.3">
      <c r="A54" s="16">
        <f>ROW()-ROW(termos2_exp11[#Headers])</f>
        <v>52</v>
      </c>
      <c r="B54" s="16">
        <v>256</v>
      </c>
      <c r="C54" s="9">
        <v>63.06</v>
      </c>
    </row>
    <row r="55" spans="1:7" x14ac:dyDescent="0.3">
      <c r="A55" s="16">
        <f>ROW()-ROW(termos2_exp11[#Headers])</f>
        <v>53</v>
      </c>
      <c r="B55" s="16">
        <v>261</v>
      </c>
      <c r="C55" s="9">
        <v>63</v>
      </c>
    </row>
    <row r="57" spans="1:7" ht="15" thickBot="1" x14ac:dyDescent="0.35">
      <c r="A57" s="18" t="s">
        <v>7</v>
      </c>
      <c r="B57" s="19" t="s">
        <v>3</v>
      </c>
      <c r="C57" s="4" t="s">
        <v>4</v>
      </c>
      <c r="F57" s="17" t="s">
        <v>13</v>
      </c>
      <c r="G57" s="17" t="s">
        <v>14</v>
      </c>
    </row>
    <row r="58" spans="1:7" x14ac:dyDescent="0.3">
      <c r="A58" s="16">
        <f>ROW()-ROW(termos2_exp12[#Headers])</f>
        <v>1</v>
      </c>
      <c r="B58" s="16">
        <v>1</v>
      </c>
      <c r="C58" s="9">
        <v>71.5</v>
      </c>
      <c r="F58" s="17"/>
      <c r="G58" s="17"/>
    </row>
    <row r="59" spans="1:7" x14ac:dyDescent="0.3">
      <c r="A59" s="16">
        <f>ROW()-ROW(termos2_exp12[#Headers])</f>
        <v>2</v>
      </c>
      <c r="B59" s="16">
        <v>6</v>
      </c>
      <c r="C59" s="9">
        <v>71.5</v>
      </c>
      <c r="F59" s="17"/>
      <c r="G59" s="17"/>
    </row>
    <row r="60" spans="1:7" x14ac:dyDescent="0.3">
      <c r="A60" s="16">
        <f>ROW()-ROW(termos2_exp12[#Headers])</f>
        <v>3</v>
      </c>
      <c r="B60" s="16">
        <v>11</v>
      </c>
      <c r="C60" s="9">
        <v>71.44</v>
      </c>
      <c r="F60" s="21">
        <f>23.5</f>
        <v>23.5</v>
      </c>
      <c r="G60" s="21">
        <f>4200*(0.7*($C58-C84)/(0.6*(C84-$F$60)))</f>
        <v>708.0114449213163</v>
      </c>
    </row>
    <row r="61" spans="1:7" x14ac:dyDescent="0.3">
      <c r="A61" s="16">
        <f>ROW()-ROW(termos2_exp12[#Headers])</f>
        <v>4</v>
      </c>
      <c r="B61" s="16">
        <v>16</v>
      </c>
      <c r="C61" s="9">
        <v>71.38</v>
      </c>
    </row>
    <row r="62" spans="1:7" x14ac:dyDescent="0.3">
      <c r="A62" s="16">
        <f>ROW()-ROW(termos2_exp12[#Headers])</f>
        <v>5</v>
      </c>
      <c r="B62" s="16">
        <v>21</v>
      </c>
      <c r="C62" s="9">
        <v>71.19</v>
      </c>
    </row>
    <row r="63" spans="1:7" x14ac:dyDescent="0.3">
      <c r="A63" s="16">
        <f>ROW()-ROW(termos2_exp12[#Headers])</f>
        <v>6</v>
      </c>
      <c r="B63" s="16">
        <v>26</v>
      </c>
      <c r="C63" s="9">
        <v>70.56</v>
      </c>
    </row>
    <row r="64" spans="1:7" x14ac:dyDescent="0.3">
      <c r="A64" s="16">
        <f>ROW()-ROW(termos2_exp12[#Headers])</f>
        <v>7</v>
      </c>
      <c r="B64" s="16">
        <v>31</v>
      </c>
      <c r="C64" s="9">
        <v>69.75</v>
      </c>
    </row>
    <row r="65" spans="1:3" x14ac:dyDescent="0.3">
      <c r="A65" s="16">
        <f>ROW()-ROW(termos2_exp12[#Headers])</f>
        <v>8</v>
      </c>
      <c r="B65" s="16">
        <v>36</v>
      </c>
      <c r="C65" s="9">
        <v>69.13</v>
      </c>
    </row>
    <row r="66" spans="1:3" x14ac:dyDescent="0.3">
      <c r="A66" s="16">
        <f>ROW()-ROW(termos2_exp12[#Headers])</f>
        <v>9</v>
      </c>
      <c r="B66" s="16">
        <v>41</v>
      </c>
      <c r="C66" s="9">
        <v>68.56</v>
      </c>
    </row>
    <row r="67" spans="1:3" x14ac:dyDescent="0.3">
      <c r="A67" s="16">
        <f>ROW()-ROW(termos2_exp12[#Headers])</f>
        <v>10</v>
      </c>
      <c r="B67" s="16">
        <v>46</v>
      </c>
      <c r="C67" s="9">
        <v>68.13</v>
      </c>
    </row>
    <row r="68" spans="1:3" x14ac:dyDescent="0.3">
      <c r="A68" s="16">
        <f>ROW()-ROW(termos2_exp12[#Headers])</f>
        <v>11</v>
      </c>
      <c r="B68" s="16">
        <v>51</v>
      </c>
      <c r="C68" s="9">
        <v>67.75</v>
      </c>
    </row>
    <row r="69" spans="1:3" x14ac:dyDescent="0.3">
      <c r="A69" s="16">
        <f>ROW()-ROW(termos2_exp12[#Headers])</f>
        <v>12</v>
      </c>
      <c r="B69" s="16">
        <v>56</v>
      </c>
      <c r="C69" s="9">
        <v>67.19</v>
      </c>
    </row>
    <row r="70" spans="1:3" x14ac:dyDescent="0.3">
      <c r="A70" s="16">
        <f>ROW()-ROW(termos2_exp12[#Headers])</f>
        <v>13</v>
      </c>
      <c r="B70" s="16">
        <v>61</v>
      </c>
      <c r="C70" s="9">
        <v>66.88</v>
      </c>
    </row>
    <row r="71" spans="1:3" x14ac:dyDescent="0.3">
      <c r="A71" s="16">
        <f>ROW()-ROW(termos2_exp12[#Headers])</f>
        <v>14</v>
      </c>
      <c r="B71" s="16">
        <v>66</v>
      </c>
      <c r="C71" s="9">
        <v>66.56</v>
      </c>
    </row>
    <row r="72" spans="1:3" x14ac:dyDescent="0.3">
      <c r="A72" s="16">
        <f>ROW()-ROW(termos2_exp12[#Headers])</f>
        <v>15</v>
      </c>
      <c r="B72" s="16">
        <v>71</v>
      </c>
      <c r="C72" s="9">
        <v>66.31</v>
      </c>
    </row>
    <row r="73" spans="1:3" x14ac:dyDescent="0.3">
      <c r="A73" s="16">
        <f>ROW()-ROW(termos2_exp12[#Headers])</f>
        <v>16</v>
      </c>
      <c r="B73" s="16">
        <v>76</v>
      </c>
      <c r="C73" s="9">
        <v>66.13</v>
      </c>
    </row>
    <row r="74" spans="1:3" x14ac:dyDescent="0.3">
      <c r="A74" s="16">
        <f>ROW()-ROW(termos2_exp12[#Headers])</f>
        <v>17</v>
      </c>
      <c r="B74" s="16">
        <v>81</v>
      </c>
      <c r="C74" s="9">
        <v>66</v>
      </c>
    </row>
    <row r="75" spans="1:3" x14ac:dyDescent="0.3">
      <c r="A75" s="16">
        <f>ROW()-ROW(termos2_exp12[#Headers])</f>
        <v>18</v>
      </c>
      <c r="B75" s="16">
        <v>86</v>
      </c>
      <c r="C75" s="9">
        <v>65.88</v>
      </c>
    </row>
    <row r="76" spans="1:3" x14ac:dyDescent="0.3">
      <c r="A76" s="16">
        <f>ROW()-ROW(termos2_exp12[#Headers])</f>
        <v>19</v>
      </c>
      <c r="B76" s="16">
        <v>91</v>
      </c>
      <c r="C76" s="9">
        <v>65.81</v>
      </c>
    </row>
    <row r="77" spans="1:3" x14ac:dyDescent="0.3">
      <c r="A77" s="16">
        <f>ROW()-ROW(termos2_exp12[#Headers])</f>
        <v>20</v>
      </c>
      <c r="B77" s="16">
        <v>96</v>
      </c>
      <c r="C77" s="9">
        <v>65.75</v>
      </c>
    </row>
    <row r="78" spans="1:3" x14ac:dyDescent="0.3">
      <c r="A78" s="16">
        <f>ROW()-ROW(termos2_exp12[#Headers])</f>
        <v>21</v>
      </c>
      <c r="B78" s="16">
        <v>101</v>
      </c>
      <c r="C78" s="9">
        <v>65.69</v>
      </c>
    </row>
    <row r="79" spans="1:3" x14ac:dyDescent="0.3">
      <c r="A79" s="16">
        <f>ROW()-ROW(termos2_exp12[#Headers])</f>
        <v>22</v>
      </c>
      <c r="B79" s="16">
        <v>106</v>
      </c>
      <c r="C79" s="9">
        <v>65.63</v>
      </c>
    </row>
    <row r="80" spans="1:3" x14ac:dyDescent="0.3">
      <c r="A80" s="16">
        <f>ROW()-ROW(termos2_exp12[#Headers])</f>
        <v>23</v>
      </c>
      <c r="B80" s="16">
        <v>111</v>
      </c>
      <c r="C80" s="9">
        <v>65.56</v>
      </c>
    </row>
    <row r="81" spans="1:7" x14ac:dyDescent="0.3">
      <c r="A81" s="16">
        <f>ROW()-ROW(termos2_exp12[#Headers])</f>
        <v>24</v>
      </c>
      <c r="B81" s="16">
        <v>116</v>
      </c>
      <c r="C81" s="9">
        <v>65.56</v>
      </c>
    </row>
    <row r="82" spans="1:7" x14ac:dyDescent="0.3">
      <c r="A82" s="16">
        <f>ROW()-ROW(termos2_exp12[#Headers])</f>
        <v>25</v>
      </c>
      <c r="B82" s="16">
        <v>121</v>
      </c>
      <c r="C82" s="9">
        <v>65.5</v>
      </c>
    </row>
    <row r="83" spans="1:7" x14ac:dyDescent="0.3">
      <c r="A83" s="16">
        <f>ROW()-ROW(termos2_exp12[#Headers])</f>
        <v>26</v>
      </c>
      <c r="B83" s="16">
        <v>126</v>
      </c>
      <c r="C83" s="9">
        <v>65.5</v>
      </c>
    </row>
    <row r="84" spans="1:7" x14ac:dyDescent="0.3">
      <c r="A84" s="16">
        <f>ROW()-ROW(termos2_exp12[#Headers])</f>
        <v>27</v>
      </c>
      <c r="B84" s="16">
        <v>131</v>
      </c>
      <c r="C84" s="9">
        <v>65.44</v>
      </c>
    </row>
    <row r="86" spans="1:7" ht="15" thickBot="1" x14ac:dyDescent="0.35">
      <c r="A86" s="18" t="s">
        <v>7</v>
      </c>
      <c r="B86" s="19" t="s">
        <v>3</v>
      </c>
      <c r="C86" s="4" t="s">
        <v>4</v>
      </c>
      <c r="F86" s="17" t="s">
        <v>13</v>
      </c>
      <c r="G86" s="17" t="s">
        <v>14</v>
      </c>
    </row>
    <row r="87" spans="1:7" x14ac:dyDescent="0.3">
      <c r="A87" s="16">
        <f>ROW()-ROW(termos2_exp13[#Headers])</f>
        <v>1</v>
      </c>
      <c r="B87" s="16">
        <v>1</v>
      </c>
      <c r="C87" s="9">
        <v>70.31</v>
      </c>
      <c r="F87" s="17"/>
      <c r="G87" s="17"/>
    </row>
    <row r="88" spans="1:7" x14ac:dyDescent="0.3">
      <c r="A88" s="16">
        <f>ROW()-ROW(termos2_exp13[#Headers])</f>
        <v>2</v>
      </c>
      <c r="B88" s="16">
        <v>6</v>
      </c>
      <c r="C88" s="9">
        <v>70.19</v>
      </c>
      <c r="F88" s="17"/>
      <c r="G88" s="17"/>
    </row>
    <row r="89" spans="1:7" x14ac:dyDescent="0.3">
      <c r="A89" s="16">
        <f>ROW()-ROW(termos2_exp13[#Headers])</f>
        <v>3</v>
      </c>
      <c r="B89" s="16">
        <v>11</v>
      </c>
      <c r="C89" s="9">
        <v>69.38</v>
      </c>
      <c r="F89" s="21">
        <f>23.77</f>
        <v>23.77</v>
      </c>
      <c r="G89" s="21">
        <f>4200*(0.7*($C87-$C110)/(0.6*($C110-$F$89)))</f>
        <v>707.22891566265105</v>
      </c>
    </row>
    <row r="90" spans="1:7" x14ac:dyDescent="0.3">
      <c r="A90" s="16">
        <f>ROW()-ROW(termos2_exp13[#Headers])</f>
        <v>4</v>
      </c>
      <c r="B90" s="16">
        <v>16</v>
      </c>
      <c r="C90" s="9">
        <v>68.94</v>
      </c>
    </row>
    <row r="91" spans="1:7" x14ac:dyDescent="0.3">
      <c r="A91" s="16">
        <f>ROW()-ROW(termos2_exp13[#Headers])</f>
        <v>5</v>
      </c>
      <c r="B91" s="16">
        <v>21</v>
      </c>
      <c r="C91" s="9">
        <v>68.5</v>
      </c>
    </row>
    <row r="92" spans="1:7" x14ac:dyDescent="0.3">
      <c r="A92" s="16">
        <f>ROW()-ROW(termos2_exp13[#Headers])</f>
        <v>6</v>
      </c>
      <c r="B92" s="16">
        <v>26</v>
      </c>
      <c r="C92" s="9">
        <v>68.19</v>
      </c>
    </row>
    <row r="93" spans="1:7" x14ac:dyDescent="0.3">
      <c r="A93" s="16">
        <f>ROW()-ROW(termos2_exp13[#Headers])</f>
        <v>7</v>
      </c>
      <c r="B93" s="16">
        <v>31</v>
      </c>
      <c r="C93" s="9">
        <v>67.81</v>
      </c>
    </row>
    <row r="94" spans="1:7" x14ac:dyDescent="0.3">
      <c r="A94" s="16">
        <f>ROW()-ROW(termos2_exp13[#Headers])</f>
        <v>8</v>
      </c>
      <c r="B94" s="16">
        <v>36</v>
      </c>
      <c r="C94" s="9">
        <v>67.38</v>
      </c>
    </row>
    <row r="95" spans="1:7" x14ac:dyDescent="0.3">
      <c r="A95" s="16">
        <f>ROW()-ROW(termos2_exp13[#Headers])</f>
        <v>9</v>
      </c>
      <c r="B95" s="16">
        <v>41</v>
      </c>
      <c r="C95" s="9">
        <v>66.88</v>
      </c>
    </row>
    <row r="96" spans="1:7" x14ac:dyDescent="0.3">
      <c r="A96" s="16">
        <f>ROW()-ROW(termos2_exp13[#Headers])</f>
        <v>10</v>
      </c>
      <c r="B96" s="16">
        <v>46</v>
      </c>
      <c r="C96" s="9">
        <v>66.5</v>
      </c>
    </row>
    <row r="97" spans="1:3" x14ac:dyDescent="0.3">
      <c r="A97" s="16">
        <f>ROW()-ROW(termos2_exp13[#Headers])</f>
        <v>11</v>
      </c>
      <c r="B97" s="16">
        <v>51</v>
      </c>
      <c r="C97" s="9">
        <v>66.25</v>
      </c>
    </row>
    <row r="98" spans="1:3" x14ac:dyDescent="0.3">
      <c r="A98" s="16">
        <f>ROW()-ROW(termos2_exp13[#Headers])</f>
        <v>12</v>
      </c>
      <c r="B98" s="16">
        <v>56</v>
      </c>
      <c r="C98" s="9">
        <v>65.94</v>
      </c>
    </row>
    <row r="99" spans="1:3" x14ac:dyDescent="0.3">
      <c r="A99" s="16">
        <f>ROW()-ROW(termos2_exp13[#Headers])</f>
        <v>13</v>
      </c>
      <c r="B99" s="16">
        <v>61</v>
      </c>
      <c r="C99" s="9">
        <v>65.69</v>
      </c>
    </row>
    <row r="100" spans="1:3" x14ac:dyDescent="0.3">
      <c r="A100" s="16">
        <f>ROW()-ROW(termos2_exp13[#Headers])</f>
        <v>14</v>
      </c>
      <c r="B100" s="16">
        <v>66</v>
      </c>
      <c r="C100" s="9">
        <v>65.5</v>
      </c>
    </row>
    <row r="101" spans="1:3" x14ac:dyDescent="0.3">
      <c r="A101" s="16">
        <f>ROW()-ROW(termos2_exp13[#Headers])</f>
        <v>15</v>
      </c>
      <c r="B101" s="16">
        <v>71</v>
      </c>
      <c r="C101" s="9">
        <v>65.31</v>
      </c>
    </row>
    <row r="102" spans="1:3" x14ac:dyDescent="0.3">
      <c r="A102" s="16">
        <f>ROW()-ROW(termos2_exp13[#Headers])</f>
        <v>16</v>
      </c>
      <c r="B102" s="16">
        <v>76</v>
      </c>
      <c r="C102" s="9">
        <v>65.13</v>
      </c>
    </row>
    <row r="103" spans="1:3" x14ac:dyDescent="0.3">
      <c r="A103" s="16">
        <f>ROW()-ROW(termos2_exp13[#Headers])</f>
        <v>17</v>
      </c>
      <c r="B103" s="16">
        <v>81</v>
      </c>
      <c r="C103" s="9">
        <v>65</v>
      </c>
    </row>
    <row r="104" spans="1:3" x14ac:dyDescent="0.3">
      <c r="A104" s="16">
        <f>ROW()-ROW(termos2_exp13[#Headers])</f>
        <v>18</v>
      </c>
      <c r="B104" s="16">
        <v>86</v>
      </c>
      <c r="C104" s="9">
        <v>64.94</v>
      </c>
    </row>
    <row r="105" spans="1:3" x14ac:dyDescent="0.3">
      <c r="A105" s="16">
        <f>ROW()-ROW(termos2_exp13[#Headers])</f>
        <v>19</v>
      </c>
      <c r="B105" s="16">
        <v>91</v>
      </c>
      <c r="C105" s="9">
        <v>64.81</v>
      </c>
    </row>
    <row r="106" spans="1:3" x14ac:dyDescent="0.3">
      <c r="A106" s="16">
        <f>ROW()-ROW(termos2_exp13[#Headers])</f>
        <v>20</v>
      </c>
      <c r="B106" s="16">
        <v>96</v>
      </c>
      <c r="C106" s="9">
        <v>64.75</v>
      </c>
    </row>
    <row r="107" spans="1:3" x14ac:dyDescent="0.3">
      <c r="A107" s="16">
        <f>ROW()-ROW(termos2_exp13[#Headers])</f>
        <v>21</v>
      </c>
      <c r="B107" s="16">
        <v>101</v>
      </c>
      <c r="C107" s="9">
        <v>64.63</v>
      </c>
    </row>
    <row r="108" spans="1:3" x14ac:dyDescent="0.3">
      <c r="A108" s="16">
        <f>ROW()-ROW(termos2_exp13[#Headers])</f>
        <v>22</v>
      </c>
      <c r="B108" s="16">
        <v>106</v>
      </c>
      <c r="C108" s="9">
        <v>64.56</v>
      </c>
    </row>
    <row r="109" spans="1:3" x14ac:dyDescent="0.3">
      <c r="A109" s="16">
        <f>ROW()-ROW(termos2_exp13[#Headers])</f>
        <v>23</v>
      </c>
      <c r="B109" s="16">
        <v>111</v>
      </c>
      <c r="C109" s="9">
        <v>64.5</v>
      </c>
    </row>
    <row r="110" spans="1:3" x14ac:dyDescent="0.3">
      <c r="A110" s="16">
        <f>ROW()-ROW(termos2_exp13[#Headers])</f>
        <v>24</v>
      </c>
      <c r="B110" s="16">
        <v>116</v>
      </c>
      <c r="C110" s="9">
        <v>64.44</v>
      </c>
    </row>
  </sheetData>
  <mergeCells count="7">
    <mergeCell ref="F86:F88"/>
    <mergeCell ref="G86:G88"/>
    <mergeCell ref="A1:F1"/>
    <mergeCell ref="F2:F4"/>
    <mergeCell ref="G2:G4"/>
    <mergeCell ref="F57:F59"/>
    <mergeCell ref="G57:G59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termos_1</vt:lpstr>
      <vt:lpstr>termos_2</vt:lpstr>
      <vt:lpstr>rusult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Иван Кукушкин</cp:lastModifiedBy>
  <dcterms:created xsi:type="dcterms:W3CDTF">2022-10-07T11:21:57Z</dcterms:created>
  <dcterms:modified xsi:type="dcterms:W3CDTF">2022-11-09T02:09:03Z</dcterms:modified>
</cp:coreProperties>
</file>