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ia\OneDrive\Desktop\"/>
    </mc:Choice>
  </mc:AlternateContent>
  <xr:revisionPtr revIDLastSave="0" documentId="10_ncr:0_{8384F0C7-9816-4284-8C07-7A9ACA6DE8DE}" xr6:coauthVersionLast="44" xr6:coauthVersionMax="44" xr10:uidLastSave="{00000000-0000-0000-0000-000000000000}"/>
  <bookViews>
    <workbookView xWindow="-120" yWindow="-120" windowWidth="29040" windowHeight="15840" xr2:uid="{8D34D797-92F0-4F64-A5BC-21FDFD7BF7F9}"/>
  </bookViews>
  <sheets>
    <sheet name="Sheet1 (4)" sheetId="1" r:id="rId1"/>
    <sheet name="Sheet1 (5)" sheetId="7" r:id="rId2"/>
  </sheets>
  <definedNames>
    <definedName name="solver_adj" localSheetId="0" hidden="1">'Sheet1 (4)'!$C$60,'Sheet1 (4)'!$C$24,'Sheet1 (4)'!$AK$82,'Sheet1 (4)'!$AK$49</definedName>
    <definedName name="solver_adj" localSheetId="1" hidden="1">'Sheet1 (5)'!$C$60,'Sheet1 (5)'!$C$24,'Sheet1 (5)'!$AK$82,'Sheet1 (5)'!$AK$49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'Sheet1 (4)'!$AT$63</definedName>
    <definedName name="solver_lhs1" localSheetId="1" hidden="1">'Sheet1 (5)'!$AT$63</definedName>
    <definedName name="solver_lhs2" localSheetId="0" hidden="1">'Sheet1 (4)'!$AT$64</definedName>
    <definedName name="solver_lhs2" localSheetId="1" hidden="1">'Sheet1 (5)'!$AT$64</definedName>
    <definedName name="solver_lhs3" localSheetId="0" hidden="1">'Sheet1 (4)'!$AT$65</definedName>
    <definedName name="solver_lhs3" localSheetId="1" hidden="1">'Sheet1 (5)'!$AT$65</definedName>
    <definedName name="solver_lhs4" localSheetId="0" hidden="1">'Sheet1 (4)'!$P$44</definedName>
    <definedName name="solver_lhs4" localSheetId="1" hidden="1">'Sheet1 (5)'!$P$44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'Sheet1 (4)'!$AS$66</definedName>
    <definedName name="solver_opt" localSheetId="1" hidden="1">'Sheet1 (5)'!$AS$66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hs1" localSheetId="0" hidden="1">0.95167</definedName>
    <definedName name="solver_rhs1" localSheetId="1" hidden="1">0.95167</definedName>
    <definedName name="solver_rhs2" localSheetId="0" hidden="1" xml:space="preserve"> 0.04807</definedName>
    <definedName name="solver_rhs2" localSheetId="1" hidden="1">0.04807</definedName>
    <definedName name="solver_rhs3" localSheetId="0" hidden="1" xml:space="preserve"> 0.00026</definedName>
    <definedName name="solver_rhs3" localSheetId="1" hidden="1">0.00026</definedName>
    <definedName name="solver_rhs4" localSheetId="0" hidden="1">0.02</definedName>
    <definedName name="solver_rhs4" localSheetId="1" hidden="1">0.02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1000</definedName>
    <definedName name="solver_val" localSheetId="1" hidden="1">1000</definedName>
    <definedName name="solver_ver" localSheetId="0" hidden="1">3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5" i="7" l="1"/>
  <c r="J64" i="7"/>
  <c r="E96" i="7"/>
  <c r="E95" i="7"/>
  <c r="E94" i="7"/>
  <c r="E93" i="7"/>
  <c r="E91" i="7"/>
  <c r="E90" i="7"/>
  <c r="E89" i="7"/>
  <c r="E88" i="7"/>
  <c r="E87" i="7"/>
  <c r="AK84" i="7"/>
  <c r="AL80" i="7" s="1"/>
  <c r="AM83" i="7"/>
  <c r="AM82" i="7"/>
  <c r="AU64" i="7" s="1"/>
  <c r="AM81" i="7"/>
  <c r="AM80" i="7"/>
  <c r="AM79" i="7"/>
  <c r="AM78" i="7"/>
  <c r="AM77" i="7"/>
  <c r="AM76" i="7"/>
  <c r="AM75" i="7"/>
  <c r="AM74" i="7"/>
  <c r="C66" i="7"/>
  <c r="D60" i="7" s="1"/>
  <c r="AC65" i="7"/>
  <c r="V65" i="7"/>
  <c r="E65" i="7"/>
  <c r="AC64" i="7"/>
  <c r="V64" i="7"/>
  <c r="E64" i="7"/>
  <c r="V63" i="7"/>
  <c r="E63" i="7"/>
  <c r="AC62" i="7"/>
  <c r="V62" i="7"/>
  <c r="E62" i="7"/>
  <c r="AU61" i="7"/>
  <c r="AS61" i="7" s="1"/>
  <c r="AC61" i="7"/>
  <c r="V61" i="7"/>
  <c r="E61" i="7"/>
  <c r="AC60" i="7"/>
  <c r="V60" i="7"/>
  <c r="E60" i="7"/>
  <c r="AC59" i="7"/>
  <c r="V59" i="7"/>
  <c r="E59" i="7"/>
  <c r="AC58" i="7"/>
  <c r="E58" i="7"/>
  <c r="AU57" i="7"/>
  <c r="AS57" i="7"/>
  <c r="AC57" i="7"/>
  <c r="V57" i="7"/>
  <c r="E57" i="7"/>
  <c r="AC56" i="7"/>
  <c r="V56" i="7"/>
  <c r="E56" i="7"/>
  <c r="AK50" i="7"/>
  <c r="AL40" i="7" s="1"/>
  <c r="E50" i="7"/>
  <c r="AM49" i="7"/>
  <c r="E49" i="7"/>
  <c r="AM48" i="7"/>
  <c r="E48" i="7"/>
  <c r="AM47" i="7"/>
  <c r="E47" i="7"/>
  <c r="AM46" i="7"/>
  <c r="E46" i="7"/>
  <c r="AM45" i="7"/>
  <c r="E45" i="7"/>
  <c r="AM44" i="7"/>
  <c r="E44" i="7"/>
  <c r="AM43" i="7"/>
  <c r="AU59" i="7" s="1"/>
  <c r="E43" i="7"/>
  <c r="AM42" i="7"/>
  <c r="C42" i="7"/>
  <c r="E42" i="7" s="1"/>
  <c r="AM41" i="7"/>
  <c r="E41" i="7"/>
  <c r="AM40" i="7"/>
  <c r="C34" i="7"/>
  <c r="D31" i="7" s="1"/>
  <c r="E33" i="7"/>
  <c r="E32" i="7"/>
  <c r="E31" i="7"/>
  <c r="E30" i="7"/>
  <c r="E29" i="7"/>
  <c r="E28" i="7"/>
  <c r="E27" i="7"/>
  <c r="E26" i="7"/>
  <c r="E25" i="7"/>
  <c r="E24" i="7"/>
  <c r="E34" i="7" s="1"/>
  <c r="F32" i="7" s="1"/>
  <c r="E88" i="1"/>
  <c r="E89" i="1"/>
  <c r="E90" i="1"/>
  <c r="E91" i="1"/>
  <c r="E92" i="1"/>
  <c r="E93" i="1"/>
  <c r="E94" i="1"/>
  <c r="E95" i="1"/>
  <c r="E96" i="1"/>
  <c r="E87" i="1"/>
  <c r="C92" i="1"/>
  <c r="C42" i="1"/>
  <c r="AS57" i="1"/>
  <c r="AS58" i="1"/>
  <c r="AS59" i="1"/>
  <c r="AS60" i="1"/>
  <c r="AS61" i="1"/>
  <c r="AS62" i="1"/>
  <c r="AS64" i="1"/>
  <c r="AS65" i="1"/>
  <c r="AS56" i="1"/>
  <c r="AU57" i="1"/>
  <c r="AU58" i="1"/>
  <c r="AU59" i="1"/>
  <c r="AU60" i="1"/>
  <c r="AU61" i="1"/>
  <c r="AU62" i="1"/>
  <c r="AU64" i="1"/>
  <c r="AU65" i="1"/>
  <c r="AU56" i="1"/>
  <c r="AN75" i="1"/>
  <c r="AN76" i="1"/>
  <c r="AN77" i="1"/>
  <c r="AN78" i="1"/>
  <c r="AN79" i="1"/>
  <c r="AN80" i="1"/>
  <c r="AN81" i="1"/>
  <c r="AN82" i="1"/>
  <c r="AN83" i="1"/>
  <c r="AN74" i="1"/>
  <c r="AL75" i="1"/>
  <c r="AL84" i="1" s="1"/>
  <c r="AL76" i="1"/>
  <c r="AL77" i="1"/>
  <c r="AL78" i="1"/>
  <c r="AL79" i="1"/>
  <c r="AL80" i="1"/>
  <c r="AL81" i="1"/>
  <c r="AL82" i="1"/>
  <c r="AL83" i="1"/>
  <c r="AL74" i="1"/>
  <c r="AM84" i="1"/>
  <c r="AM75" i="1"/>
  <c r="AM76" i="1"/>
  <c r="AM77" i="1"/>
  <c r="AM78" i="1"/>
  <c r="AM79" i="1"/>
  <c r="AM80" i="1"/>
  <c r="AM81" i="1"/>
  <c r="AM82" i="1"/>
  <c r="AM83" i="1"/>
  <c r="AM74" i="1"/>
  <c r="AN50" i="1"/>
  <c r="AN41" i="1"/>
  <c r="AN42" i="1"/>
  <c r="AN43" i="1"/>
  <c r="AN44" i="1"/>
  <c r="AN45" i="1"/>
  <c r="AN46" i="1"/>
  <c r="AN47" i="1"/>
  <c r="AN48" i="1"/>
  <c r="AN49" i="1"/>
  <c r="AN40" i="1"/>
  <c r="AM50" i="1"/>
  <c r="AL50" i="1"/>
  <c r="AL41" i="1"/>
  <c r="AL42" i="1"/>
  <c r="AL43" i="1"/>
  <c r="AL44" i="1"/>
  <c r="AL45" i="1"/>
  <c r="AL46" i="1"/>
  <c r="AL47" i="1"/>
  <c r="AL48" i="1"/>
  <c r="AL49" i="1"/>
  <c r="AL40" i="1"/>
  <c r="AK50" i="1"/>
  <c r="AM41" i="1"/>
  <c r="AM42" i="1"/>
  <c r="AM43" i="1"/>
  <c r="AM44" i="1"/>
  <c r="AM45" i="1"/>
  <c r="AM46" i="1"/>
  <c r="AM47" i="1"/>
  <c r="AM48" i="1"/>
  <c r="AM49" i="1"/>
  <c r="AM40" i="1"/>
  <c r="AK84" i="1"/>
  <c r="AC57" i="1"/>
  <c r="AC58" i="1"/>
  <c r="AC59" i="1"/>
  <c r="AC60" i="1"/>
  <c r="AC61" i="1"/>
  <c r="AC62" i="1"/>
  <c r="AC64" i="1"/>
  <c r="AC65" i="1"/>
  <c r="AC56" i="1"/>
  <c r="J114" i="1"/>
  <c r="I119" i="1" s="1"/>
  <c r="J113" i="1"/>
  <c r="AD20" i="1"/>
  <c r="AD21" i="1"/>
  <c r="AD22" i="1"/>
  <c r="AD23" i="1"/>
  <c r="AD24" i="1"/>
  <c r="AD25" i="1"/>
  <c r="AD26" i="1"/>
  <c r="AD27" i="1"/>
  <c r="AD28" i="1"/>
  <c r="AD19" i="1"/>
  <c r="AC29" i="1"/>
  <c r="AC20" i="1"/>
  <c r="AC21" i="1"/>
  <c r="AC22" i="1"/>
  <c r="AC23" i="1"/>
  <c r="AC24" i="1"/>
  <c r="AC25" i="1"/>
  <c r="AC26" i="1"/>
  <c r="AC27" i="1"/>
  <c r="AC28" i="1"/>
  <c r="AC19" i="1"/>
  <c r="AF29" i="1"/>
  <c r="AF20" i="1"/>
  <c r="AF21" i="1"/>
  <c r="AF22" i="1"/>
  <c r="AF23" i="1"/>
  <c r="AF24" i="1"/>
  <c r="AF25" i="1"/>
  <c r="AF26" i="1"/>
  <c r="AF27" i="1"/>
  <c r="AF28" i="1"/>
  <c r="AF19" i="1"/>
  <c r="AE29" i="1"/>
  <c r="AE20" i="1"/>
  <c r="AE21" i="1"/>
  <c r="AE22" i="1"/>
  <c r="AE23" i="1"/>
  <c r="AE24" i="1"/>
  <c r="AE25" i="1"/>
  <c r="AE26" i="1"/>
  <c r="AE27" i="1"/>
  <c r="AE28" i="1"/>
  <c r="AE19" i="1"/>
  <c r="P20" i="1"/>
  <c r="P21" i="1"/>
  <c r="P22" i="1"/>
  <c r="P23" i="1"/>
  <c r="P24" i="1"/>
  <c r="P25" i="1"/>
  <c r="P26" i="1"/>
  <c r="P27" i="1"/>
  <c r="P28" i="1"/>
  <c r="P19" i="1"/>
  <c r="P29" i="1" s="1"/>
  <c r="O20" i="1"/>
  <c r="O21" i="1"/>
  <c r="O22" i="1"/>
  <c r="O23" i="1"/>
  <c r="O24" i="1"/>
  <c r="O25" i="1"/>
  <c r="O26" i="1"/>
  <c r="O27" i="1"/>
  <c r="O28" i="1"/>
  <c r="O19" i="1"/>
  <c r="O29" i="1" s="1"/>
  <c r="R20" i="1"/>
  <c r="R21" i="1"/>
  <c r="R22" i="1"/>
  <c r="R23" i="1"/>
  <c r="R24" i="1"/>
  <c r="R25" i="1"/>
  <c r="R26" i="1"/>
  <c r="R27" i="1"/>
  <c r="R28" i="1"/>
  <c r="R19" i="1"/>
  <c r="Q29" i="1"/>
  <c r="Q20" i="1"/>
  <c r="Q21" i="1"/>
  <c r="Q22" i="1"/>
  <c r="Q23" i="1"/>
  <c r="Q24" i="1"/>
  <c r="Q25" i="1"/>
  <c r="Q26" i="1"/>
  <c r="Q27" i="1"/>
  <c r="Q28" i="1"/>
  <c r="Q19" i="1"/>
  <c r="W20" i="1"/>
  <c r="W21" i="1"/>
  <c r="W22" i="1"/>
  <c r="W23" i="1"/>
  <c r="W24" i="1"/>
  <c r="W25" i="1"/>
  <c r="W26" i="1"/>
  <c r="W27" i="1"/>
  <c r="W28" i="1"/>
  <c r="W19" i="1"/>
  <c r="V20" i="1"/>
  <c r="V21" i="1"/>
  <c r="V22" i="1"/>
  <c r="V23" i="1"/>
  <c r="V24" i="1"/>
  <c r="V25" i="1"/>
  <c r="V26" i="1"/>
  <c r="V27" i="1"/>
  <c r="V28" i="1"/>
  <c r="V19" i="1"/>
  <c r="Y20" i="1"/>
  <c r="Y21" i="1"/>
  <c r="Y22" i="1"/>
  <c r="Y23" i="1"/>
  <c r="Y24" i="1"/>
  <c r="Y25" i="1"/>
  <c r="Y26" i="1"/>
  <c r="Y27" i="1"/>
  <c r="Y28" i="1"/>
  <c r="Y19" i="1"/>
  <c r="X29" i="1"/>
  <c r="X20" i="1"/>
  <c r="X21" i="1"/>
  <c r="X22" i="1"/>
  <c r="X23" i="1"/>
  <c r="X24" i="1"/>
  <c r="X25" i="1"/>
  <c r="X26" i="1"/>
  <c r="X27" i="1"/>
  <c r="X28" i="1"/>
  <c r="X19" i="1"/>
  <c r="W57" i="1"/>
  <c r="W58" i="1"/>
  <c r="W59" i="1"/>
  <c r="W60" i="1"/>
  <c r="W61" i="1"/>
  <c r="W62" i="1"/>
  <c r="W63" i="1"/>
  <c r="W64" i="1"/>
  <c r="W65" i="1"/>
  <c r="W56" i="1"/>
  <c r="W66" i="1" s="1"/>
  <c r="V57" i="1"/>
  <c r="V58" i="1"/>
  <c r="V59" i="1"/>
  <c r="V60" i="1"/>
  <c r="V61" i="1"/>
  <c r="V62" i="1"/>
  <c r="V63" i="1"/>
  <c r="V64" i="1"/>
  <c r="V65" i="1"/>
  <c r="V56" i="1"/>
  <c r="Y57" i="1"/>
  <c r="Y58" i="1"/>
  <c r="Y59" i="1"/>
  <c r="Y60" i="1"/>
  <c r="Y61" i="1"/>
  <c r="Y62" i="1"/>
  <c r="Y63" i="1"/>
  <c r="Y64" i="1"/>
  <c r="Y65" i="1"/>
  <c r="Y56" i="1"/>
  <c r="X66" i="1"/>
  <c r="X58" i="1"/>
  <c r="P41" i="1"/>
  <c r="P42" i="1"/>
  <c r="P43" i="1"/>
  <c r="P44" i="1"/>
  <c r="P45" i="1"/>
  <c r="P46" i="1"/>
  <c r="P47" i="1"/>
  <c r="P48" i="1"/>
  <c r="P49" i="1"/>
  <c r="P40" i="1"/>
  <c r="O50" i="1"/>
  <c r="O41" i="1"/>
  <c r="O42" i="1"/>
  <c r="O43" i="1"/>
  <c r="O44" i="1"/>
  <c r="O45" i="1"/>
  <c r="O46" i="1"/>
  <c r="O47" i="1"/>
  <c r="O48" i="1"/>
  <c r="O49" i="1"/>
  <c r="O40" i="1"/>
  <c r="R50" i="1"/>
  <c r="R41" i="1"/>
  <c r="R42" i="1"/>
  <c r="R43" i="1"/>
  <c r="R44" i="1"/>
  <c r="R45" i="1"/>
  <c r="R46" i="1"/>
  <c r="R47" i="1"/>
  <c r="R48" i="1"/>
  <c r="R40" i="1"/>
  <c r="Q50" i="1"/>
  <c r="Q41" i="1"/>
  <c r="Q42" i="1"/>
  <c r="Q43" i="1"/>
  <c r="Q44" i="1"/>
  <c r="Q45" i="1"/>
  <c r="Q46" i="1"/>
  <c r="Q47" i="1"/>
  <c r="Q48" i="1"/>
  <c r="Q49" i="1"/>
  <c r="Q40" i="1"/>
  <c r="J72" i="1"/>
  <c r="J73" i="1"/>
  <c r="J74" i="1"/>
  <c r="J75" i="1"/>
  <c r="J76" i="1"/>
  <c r="J77" i="1"/>
  <c r="J78" i="1"/>
  <c r="J79" i="1"/>
  <c r="J80" i="1"/>
  <c r="J71" i="1"/>
  <c r="I70" i="1"/>
  <c r="I67" i="1"/>
  <c r="J65" i="1"/>
  <c r="J64" i="1"/>
  <c r="F57" i="1"/>
  <c r="F58" i="1"/>
  <c r="F59" i="1"/>
  <c r="F60" i="1"/>
  <c r="F61" i="1"/>
  <c r="F62" i="1"/>
  <c r="F63" i="1"/>
  <c r="F64" i="1"/>
  <c r="F65" i="1"/>
  <c r="F56" i="1"/>
  <c r="E24" i="1"/>
  <c r="E41" i="1"/>
  <c r="E43" i="1"/>
  <c r="E44" i="1"/>
  <c r="E45" i="1"/>
  <c r="E46" i="1"/>
  <c r="E47" i="1"/>
  <c r="E48" i="1"/>
  <c r="E49" i="1"/>
  <c r="E50" i="1"/>
  <c r="E42" i="1"/>
  <c r="E57" i="1"/>
  <c r="E58" i="1"/>
  <c r="E59" i="1"/>
  <c r="E60" i="1"/>
  <c r="E61" i="1"/>
  <c r="E62" i="1"/>
  <c r="E63" i="1"/>
  <c r="E64" i="1"/>
  <c r="E65" i="1"/>
  <c r="E56" i="1"/>
  <c r="E66" i="1" s="1"/>
  <c r="D66" i="1"/>
  <c r="D57" i="1"/>
  <c r="D58" i="1"/>
  <c r="D59" i="1"/>
  <c r="D60" i="1"/>
  <c r="D61" i="1"/>
  <c r="D62" i="1"/>
  <c r="D63" i="1"/>
  <c r="D64" i="1"/>
  <c r="D65" i="1"/>
  <c r="D56" i="1"/>
  <c r="D51" i="1"/>
  <c r="D42" i="1"/>
  <c r="D43" i="1"/>
  <c r="D44" i="1"/>
  <c r="D45" i="1"/>
  <c r="D46" i="1"/>
  <c r="D47" i="1"/>
  <c r="D48" i="1"/>
  <c r="D49" i="1"/>
  <c r="D50" i="1"/>
  <c r="D41" i="1"/>
  <c r="F25" i="1"/>
  <c r="F26" i="1"/>
  <c r="F27" i="1"/>
  <c r="F28" i="1"/>
  <c r="F29" i="1"/>
  <c r="F30" i="1"/>
  <c r="F31" i="1"/>
  <c r="F32" i="1"/>
  <c r="F33" i="1"/>
  <c r="F24" i="1"/>
  <c r="D34" i="1"/>
  <c r="E34" i="1"/>
  <c r="E25" i="1"/>
  <c r="E26" i="1"/>
  <c r="E27" i="1"/>
  <c r="E28" i="1"/>
  <c r="E29" i="1"/>
  <c r="E30" i="1"/>
  <c r="E31" i="1"/>
  <c r="E32" i="1"/>
  <c r="E33" i="1"/>
  <c r="D25" i="1"/>
  <c r="D26" i="1"/>
  <c r="D27" i="1"/>
  <c r="D28" i="1"/>
  <c r="D29" i="1"/>
  <c r="D30" i="1"/>
  <c r="D31" i="1"/>
  <c r="D32" i="1"/>
  <c r="D33" i="1"/>
  <c r="D24" i="1"/>
  <c r="C66" i="1"/>
  <c r="C51" i="1"/>
  <c r="C34" i="1"/>
  <c r="AL41" i="7" l="1"/>
  <c r="D32" i="7"/>
  <c r="D27" i="7"/>
  <c r="AL44" i="7"/>
  <c r="E51" i="7"/>
  <c r="F47" i="7" s="1"/>
  <c r="AL49" i="7"/>
  <c r="D57" i="7"/>
  <c r="D26" i="7"/>
  <c r="AL79" i="7"/>
  <c r="D24" i="7"/>
  <c r="AL75" i="7"/>
  <c r="F24" i="7"/>
  <c r="D25" i="7"/>
  <c r="D30" i="7"/>
  <c r="AL48" i="7"/>
  <c r="C51" i="7"/>
  <c r="D42" i="7" s="1"/>
  <c r="AL77" i="7"/>
  <c r="AL83" i="7"/>
  <c r="F30" i="7"/>
  <c r="AU65" i="7"/>
  <c r="AS65" i="7" s="1"/>
  <c r="AS59" i="7"/>
  <c r="AS64" i="7"/>
  <c r="E66" i="7"/>
  <c r="F60" i="7" s="1"/>
  <c r="F28" i="7"/>
  <c r="AU56" i="7"/>
  <c r="AM50" i="7"/>
  <c r="AN44" i="7" s="1"/>
  <c r="F27" i="7"/>
  <c r="AU58" i="7"/>
  <c r="F26" i="7"/>
  <c r="AU60" i="7"/>
  <c r="F25" i="7"/>
  <c r="AU62" i="7"/>
  <c r="F33" i="7"/>
  <c r="F29" i="7"/>
  <c r="F31" i="7"/>
  <c r="D63" i="7"/>
  <c r="D64" i="7"/>
  <c r="D61" i="7"/>
  <c r="D58" i="7"/>
  <c r="D59" i="7"/>
  <c r="D65" i="7"/>
  <c r="D56" i="7"/>
  <c r="D62" i="7"/>
  <c r="AM84" i="7"/>
  <c r="AN74" i="7" s="1"/>
  <c r="AL45" i="7"/>
  <c r="AL81" i="7"/>
  <c r="D29" i="7"/>
  <c r="D33" i="7"/>
  <c r="AL42" i="7"/>
  <c r="AL46" i="7"/>
  <c r="D28" i="7"/>
  <c r="AL82" i="7"/>
  <c r="AL43" i="7"/>
  <c r="AL47" i="7"/>
  <c r="AL74" i="7"/>
  <c r="AL76" i="7"/>
  <c r="AL78" i="7"/>
  <c r="I116" i="1"/>
  <c r="E97" i="1"/>
  <c r="F95" i="1" s="1"/>
  <c r="F87" i="1"/>
  <c r="J128" i="1"/>
  <c r="Q95" i="1" s="1"/>
  <c r="J121" i="1"/>
  <c r="Q88" i="1" s="1"/>
  <c r="J129" i="1"/>
  <c r="Q96" i="1" s="1"/>
  <c r="J127" i="1"/>
  <c r="Q94" i="1" s="1"/>
  <c r="J122" i="1"/>
  <c r="Q89" i="1" s="1"/>
  <c r="J120" i="1"/>
  <c r="Q87" i="1" s="1"/>
  <c r="J124" i="1"/>
  <c r="Q91" i="1" s="1"/>
  <c r="J123" i="1"/>
  <c r="Q90" i="1" s="1"/>
  <c r="J126" i="1"/>
  <c r="Q93" i="1" s="1"/>
  <c r="J125" i="1"/>
  <c r="Q92" i="1" s="1"/>
  <c r="AN84" i="1"/>
  <c r="C97" i="1"/>
  <c r="AD29" i="1"/>
  <c r="R29" i="1"/>
  <c r="W29" i="1"/>
  <c r="V29" i="1"/>
  <c r="Y29" i="1"/>
  <c r="V66" i="1"/>
  <c r="Y66" i="1"/>
  <c r="P50" i="1"/>
  <c r="F66" i="1"/>
  <c r="E51" i="1"/>
  <c r="F45" i="1" s="1"/>
  <c r="F34" i="1"/>
  <c r="F43" i="7" l="1"/>
  <c r="F50" i="7"/>
  <c r="F44" i="7"/>
  <c r="F48" i="7"/>
  <c r="F45" i="7"/>
  <c r="F49" i="7"/>
  <c r="F46" i="7"/>
  <c r="D41" i="7"/>
  <c r="D50" i="7"/>
  <c r="F41" i="7"/>
  <c r="F42" i="7"/>
  <c r="F58" i="7"/>
  <c r="F63" i="7"/>
  <c r="F65" i="7"/>
  <c r="F59" i="7"/>
  <c r="F56" i="7"/>
  <c r="F62" i="7"/>
  <c r="F57" i="7"/>
  <c r="D46" i="7"/>
  <c r="D43" i="7"/>
  <c r="D48" i="7"/>
  <c r="D45" i="7"/>
  <c r="D49" i="7"/>
  <c r="D44" i="7"/>
  <c r="D47" i="7"/>
  <c r="F34" i="7"/>
  <c r="AL50" i="7"/>
  <c r="AN45" i="7"/>
  <c r="D66" i="7"/>
  <c r="D34" i="7"/>
  <c r="AS62" i="7"/>
  <c r="AN82" i="7"/>
  <c r="AS56" i="7"/>
  <c r="AN76" i="7"/>
  <c r="AN46" i="7"/>
  <c r="AN42" i="7"/>
  <c r="AN41" i="7"/>
  <c r="AN49" i="7"/>
  <c r="AN43" i="7"/>
  <c r="AN47" i="7"/>
  <c r="AS60" i="7"/>
  <c r="AN40" i="7"/>
  <c r="AN83" i="7"/>
  <c r="AN81" i="7"/>
  <c r="AN48" i="7"/>
  <c r="F64" i="7"/>
  <c r="F61" i="7"/>
  <c r="AN80" i="7"/>
  <c r="AS58" i="7"/>
  <c r="AN75" i="7"/>
  <c r="AN79" i="7"/>
  <c r="AL84" i="7"/>
  <c r="AN78" i="7"/>
  <c r="AN77" i="7"/>
  <c r="F94" i="1"/>
  <c r="F88" i="1"/>
  <c r="F97" i="1" s="1"/>
  <c r="F91" i="1"/>
  <c r="F93" i="1"/>
  <c r="F92" i="1"/>
  <c r="F89" i="1"/>
  <c r="F96" i="1"/>
  <c r="F90" i="1"/>
  <c r="O96" i="1"/>
  <c r="X126" i="1"/>
  <c r="X122" i="1"/>
  <c r="O92" i="1"/>
  <c r="O88" i="1"/>
  <c r="X118" i="1"/>
  <c r="O93" i="1"/>
  <c r="X123" i="1"/>
  <c r="O95" i="1"/>
  <c r="X125" i="1"/>
  <c r="X120" i="1"/>
  <c r="O90" i="1"/>
  <c r="X121" i="1"/>
  <c r="O91" i="1"/>
  <c r="Q97" i="1"/>
  <c r="R89" i="1" s="1"/>
  <c r="O87" i="1"/>
  <c r="X117" i="1"/>
  <c r="O89" i="1"/>
  <c r="X119" i="1"/>
  <c r="O94" i="1"/>
  <c r="AE63" i="1"/>
  <c r="X124" i="1" s="1"/>
  <c r="D89" i="1"/>
  <c r="D91" i="1"/>
  <c r="D92" i="1"/>
  <c r="D93" i="1"/>
  <c r="D94" i="1"/>
  <c r="D88" i="1"/>
  <c r="D90" i="1"/>
  <c r="D95" i="1"/>
  <c r="D96" i="1"/>
  <c r="D87" i="1"/>
  <c r="F46" i="1"/>
  <c r="F41" i="1"/>
  <c r="F43" i="1"/>
  <c r="F47" i="1"/>
  <c r="F48" i="1"/>
  <c r="F42" i="1"/>
  <c r="F49" i="1"/>
  <c r="F44" i="1"/>
  <c r="F50" i="1"/>
  <c r="F51" i="7" l="1"/>
  <c r="D51" i="7"/>
  <c r="AN84" i="7"/>
  <c r="F66" i="7"/>
  <c r="AN50" i="7"/>
  <c r="R95" i="1"/>
  <c r="R88" i="1"/>
  <c r="R94" i="1"/>
  <c r="R93" i="1"/>
  <c r="R96" i="1"/>
  <c r="V117" i="1"/>
  <c r="X127" i="1"/>
  <c r="Y117" i="1" s="1"/>
  <c r="V120" i="1"/>
  <c r="V118" i="1"/>
  <c r="AU63" i="1"/>
  <c r="AE66" i="1"/>
  <c r="AF63" i="1" s="1"/>
  <c r="AC63" i="1"/>
  <c r="R87" i="1"/>
  <c r="R90" i="1"/>
  <c r="V125" i="1"/>
  <c r="V122" i="1"/>
  <c r="O97" i="1"/>
  <c r="P87" i="1" s="1"/>
  <c r="V119" i="1"/>
  <c r="R91" i="1"/>
  <c r="V123" i="1"/>
  <c r="R92" i="1"/>
  <c r="V124" i="1"/>
  <c r="V121" i="1"/>
  <c r="V126" i="1"/>
  <c r="D97" i="1"/>
  <c r="F51" i="1"/>
  <c r="Y121" i="1" l="1"/>
  <c r="Y119" i="1"/>
  <c r="Y124" i="1"/>
  <c r="Y122" i="1"/>
  <c r="Y118" i="1"/>
  <c r="Y126" i="1"/>
  <c r="Y123" i="1"/>
  <c r="Y127" i="1" s="1"/>
  <c r="Y125" i="1"/>
  <c r="Y120" i="1"/>
  <c r="P96" i="1"/>
  <c r="P88" i="1"/>
  <c r="P90" i="1"/>
  <c r="P95" i="1"/>
  <c r="P93" i="1"/>
  <c r="P91" i="1"/>
  <c r="P89" i="1"/>
  <c r="P94" i="1"/>
  <c r="AU66" i="1"/>
  <c r="AS63" i="1"/>
  <c r="AV63" i="1"/>
  <c r="V127" i="1"/>
  <c r="W118" i="1" s="1"/>
  <c r="W123" i="1"/>
  <c r="W122" i="1"/>
  <c r="AC66" i="1"/>
  <c r="P92" i="1"/>
  <c r="R97" i="1"/>
  <c r="AF61" i="1"/>
  <c r="AF62" i="1"/>
  <c r="AF65" i="1"/>
  <c r="AF57" i="1"/>
  <c r="AF64" i="1"/>
  <c r="AF58" i="1"/>
  <c r="AF56" i="1"/>
  <c r="AF59" i="1"/>
  <c r="AF60" i="1"/>
  <c r="AF66" i="1" l="1"/>
  <c r="P97" i="1"/>
  <c r="W124" i="1"/>
  <c r="W120" i="1"/>
  <c r="W117" i="1"/>
  <c r="AD58" i="1"/>
  <c r="AD56" i="1"/>
  <c r="AD59" i="1"/>
  <c r="AD65" i="1"/>
  <c r="AD60" i="1"/>
  <c r="AD57" i="1"/>
  <c r="AD61" i="1"/>
  <c r="AD62" i="1"/>
  <c r="AD64" i="1"/>
  <c r="W119" i="1"/>
  <c r="AS66" i="1"/>
  <c r="AT63" i="1" s="1"/>
  <c r="W125" i="1"/>
  <c r="W121" i="1"/>
  <c r="AV58" i="1"/>
  <c r="AV56" i="1"/>
  <c r="AV57" i="1"/>
  <c r="AV59" i="1"/>
  <c r="AV60" i="1"/>
  <c r="AV61" i="1"/>
  <c r="AV62" i="1"/>
  <c r="AV64" i="1"/>
  <c r="AV65" i="1"/>
  <c r="AD63" i="1"/>
  <c r="W126" i="1"/>
  <c r="AD66" i="1" l="1"/>
  <c r="AT64" i="1"/>
  <c r="AT57" i="1"/>
  <c r="AT65" i="1"/>
  <c r="AT58" i="1"/>
  <c r="AT56" i="1"/>
  <c r="AT62" i="1"/>
  <c r="AT59" i="1"/>
  <c r="AT60" i="1"/>
  <c r="AT61" i="1"/>
  <c r="AV66" i="1"/>
  <c r="W127" i="1"/>
  <c r="AT66" i="1" l="1"/>
  <c r="I67" i="7"/>
  <c r="I70" i="7"/>
  <c r="J78" i="7" s="1"/>
  <c r="Q47" i="7" s="1"/>
  <c r="O47" i="7" l="1"/>
  <c r="X26" i="7"/>
  <c r="J71" i="7"/>
  <c r="Q40" i="7" s="1"/>
  <c r="J79" i="7"/>
  <c r="Q48" i="7" s="1"/>
  <c r="J74" i="7"/>
  <c r="Q43" i="7" s="1"/>
  <c r="J72" i="7"/>
  <c r="Q41" i="7" s="1"/>
  <c r="J80" i="7"/>
  <c r="Q49" i="7" s="1"/>
  <c r="J73" i="7"/>
  <c r="Q42" i="7" s="1"/>
  <c r="J75" i="7"/>
  <c r="Q44" i="7" s="1"/>
  <c r="J76" i="7"/>
  <c r="Q45" i="7" s="1"/>
  <c r="J77" i="7"/>
  <c r="Q46" i="7" s="1"/>
  <c r="O49" i="7" l="1"/>
  <c r="X28" i="7"/>
  <c r="O41" i="7"/>
  <c r="X20" i="7"/>
  <c r="O46" i="7"/>
  <c r="X25" i="7"/>
  <c r="V26" i="7"/>
  <c r="Q26" i="7"/>
  <c r="AE26" i="7"/>
  <c r="O43" i="7"/>
  <c r="X22" i="7"/>
  <c r="X24" i="7"/>
  <c r="O45" i="7"/>
  <c r="O48" i="7"/>
  <c r="X27" i="7"/>
  <c r="O40" i="7"/>
  <c r="Q50" i="7"/>
  <c r="R47" i="7" s="1"/>
  <c r="X19" i="7"/>
  <c r="O44" i="7"/>
  <c r="X23" i="7"/>
  <c r="O42" i="7"/>
  <c r="X58" i="7"/>
  <c r="X21" i="7"/>
  <c r="Y25" i="7" l="1"/>
  <c r="Q25" i="7"/>
  <c r="AE25" i="7"/>
  <c r="V25" i="7"/>
  <c r="R42" i="7"/>
  <c r="AC26" i="7"/>
  <c r="R41" i="7"/>
  <c r="V24" i="7"/>
  <c r="Q24" i="7"/>
  <c r="AE24" i="7"/>
  <c r="R43" i="7"/>
  <c r="R40" i="7"/>
  <c r="P43" i="7"/>
  <c r="Y23" i="7"/>
  <c r="Q23" i="7"/>
  <c r="AE23" i="7"/>
  <c r="V23" i="7"/>
  <c r="R48" i="7"/>
  <c r="J113" i="7"/>
  <c r="X66" i="7"/>
  <c r="V58" i="7"/>
  <c r="R46" i="7"/>
  <c r="V28" i="7"/>
  <c r="Q28" i="7"/>
  <c r="AE28" i="7"/>
  <c r="Y21" i="7"/>
  <c r="Q21" i="7"/>
  <c r="AE21" i="7"/>
  <c r="V21" i="7"/>
  <c r="O50" i="7"/>
  <c r="P47" i="7" s="1"/>
  <c r="P46" i="7"/>
  <c r="Y22" i="7"/>
  <c r="V22" i="7"/>
  <c r="AE22" i="7"/>
  <c r="Q22" i="7"/>
  <c r="AE27" i="7"/>
  <c r="Q27" i="7"/>
  <c r="V27" i="7"/>
  <c r="V20" i="7"/>
  <c r="Y20" i="7"/>
  <c r="Q20" i="7"/>
  <c r="AE20" i="7"/>
  <c r="O26" i="7"/>
  <c r="R44" i="7"/>
  <c r="Y19" i="7"/>
  <c r="Q19" i="7"/>
  <c r="AE19" i="7"/>
  <c r="V19" i="7"/>
  <c r="X29" i="7"/>
  <c r="Y26" i="7" s="1"/>
  <c r="R45" i="7"/>
  <c r="P49" i="7"/>
  <c r="W20" i="7" l="1"/>
  <c r="O28" i="7"/>
  <c r="O27" i="7"/>
  <c r="P40" i="7"/>
  <c r="Y28" i="7"/>
  <c r="R50" i="7"/>
  <c r="C92" i="7"/>
  <c r="V66" i="7"/>
  <c r="W58" i="7"/>
  <c r="Y60" i="7"/>
  <c r="Y56" i="7"/>
  <c r="Y61" i="7"/>
  <c r="Y59" i="7"/>
  <c r="Y63" i="7"/>
  <c r="Y65" i="7"/>
  <c r="Y57" i="7"/>
  <c r="Y62" i="7"/>
  <c r="Y64" i="7"/>
  <c r="P41" i="7"/>
  <c r="AC24" i="7"/>
  <c r="AC21" i="7"/>
  <c r="R24" i="7"/>
  <c r="O24" i="7"/>
  <c r="AC27" i="7"/>
  <c r="P44" i="7"/>
  <c r="Y27" i="7"/>
  <c r="P45" i="7"/>
  <c r="P42" i="7"/>
  <c r="V29" i="7"/>
  <c r="W26" i="7" s="1"/>
  <c r="AC20" i="7"/>
  <c r="R22" i="7"/>
  <c r="O22" i="7"/>
  <c r="P48" i="7"/>
  <c r="AE29" i="7"/>
  <c r="AF26" i="7" s="1"/>
  <c r="AC19" i="7"/>
  <c r="R20" i="7"/>
  <c r="O20" i="7"/>
  <c r="AC22" i="7"/>
  <c r="O21" i="7"/>
  <c r="R21" i="7"/>
  <c r="AC23" i="7"/>
  <c r="AC25" i="7"/>
  <c r="AC28" i="7"/>
  <c r="R19" i="7"/>
  <c r="O19" i="7"/>
  <c r="Q29" i="7"/>
  <c r="R26" i="7" s="1"/>
  <c r="Y58" i="7"/>
  <c r="R23" i="7"/>
  <c r="O23" i="7"/>
  <c r="Y24" i="7"/>
  <c r="Y29" i="7" s="1"/>
  <c r="O25" i="7"/>
  <c r="R25" i="7"/>
  <c r="W28" i="7" l="1"/>
  <c r="Y66" i="7"/>
  <c r="P50" i="7"/>
  <c r="AF28" i="7"/>
  <c r="AD22" i="7"/>
  <c r="W23" i="7"/>
  <c r="R27" i="7"/>
  <c r="AD25" i="7"/>
  <c r="AD20" i="7"/>
  <c r="AF27" i="7"/>
  <c r="C97" i="7"/>
  <c r="D92" i="7"/>
  <c r="E92" i="7"/>
  <c r="AD28" i="7"/>
  <c r="AF22" i="7"/>
  <c r="AF25" i="7"/>
  <c r="AF21" i="7"/>
  <c r="W56" i="7"/>
  <c r="W61" i="7"/>
  <c r="W65" i="7"/>
  <c r="W60" i="7"/>
  <c r="W63" i="7"/>
  <c r="W59" i="7"/>
  <c r="W57" i="7"/>
  <c r="W62" i="7"/>
  <c r="W64" i="7"/>
  <c r="W22" i="7"/>
  <c r="W24" i="7"/>
  <c r="AF20" i="7"/>
  <c r="AF19" i="7"/>
  <c r="W19" i="7"/>
  <c r="AF24" i="7"/>
  <c r="R28" i="7"/>
  <c r="R29" i="7"/>
  <c r="O29" i="7"/>
  <c r="P26" i="7" s="1"/>
  <c r="AF23" i="7"/>
  <c r="AC29" i="7"/>
  <c r="AD26" i="7" s="1"/>
  <c r="AD19" i="7"/>
  <c r="W25" i="7"/>
  <c r="W21" i="7"/>
  <c r="W27" i="7"/>
  <c r="P19" i="7" l="1"/>
  <c r="P29" i="7" s="1"/>
  <c r="P22" i="7"/>
  <c r="P25" i="7"/>
  <c r="P23" i="7"/>
  <c r="AD21" i="7"/>
  <c r="W66" i="7"/>
  <c r="D88" i="7"/>
  <c r="D93" i="7"/>
  <c r="D87" i="7"/>
  <c r="D91" i="7"/>
  <c r="D96" i="7"/>
  <c r="D89" i="7"/>
  <c r="D95" i="7"/>
  <c r="D90" i="7"/>
  <c r="D94" i="7"/>
  <c r="P24" i="7"/>
  <c r="P28" i="7"/>
  <c r="J114" i="7"/>
  <c r="E97" i="7"/>
  <c r="F92" i="7" s="1"/>
  <c r="AF29" i="7"/>
  <c r="P20" i="7"/>
  <c r="AD24" i="7"/>
  <c r="AD29" i="7" s="1"/>
  <c r="P27" i="7"/>
  <c r="W29" i="7"/>
  <c r="AD27" i="7"/>
  <c r="AD23" i="7"/>
  <c r="P21" i="7"/>
  <c r="I116" i="7" l="1"/>
  <c r="I119" i="7"/>
  <c r="F88" i="7"/>
  <c r="F93" i="7"/>
  <c r="F96" i="7"/>
  <c r="F87" i="7"/>
  <c r="F91" i="7"/>
  <c r="F90" i="7"/>
  <c r="F95" i="7"/>
  <c r="F94" i="7"/>
  <c r="F89" i="7"/>
  <c r="D97" i="7"/>
  <c r="F97" i="7" l="1"/>
  <c r="J120" i="7"/>
  <c r="Q87" i="7" s="1"/>
  <c r="J128" i="7"/>
  <c r="Q95" i="7" s="1"/>
  <c r="J125" i="7"/>
  <c r="Q92" i="7" s="1"/>
  <c r="J129" i="7"/>
  <c r="Q96" i="7" s="1"/>
  <c r="J122" i="7"/>
  <c r="Q89" i="7" s="1"/>
  <c r="J127" i="7"/>
  <c r="Q94" i="7" s="1"/>
  <c r="J121" i="7"/>
  <c r="Q88" i="7" s="1"/>
  <c r="J126" i="7"/>
  <c r="Q93" i="7" s="1"/>
  <c r="J124" i="7"/>
  <c r="Q91" i="7" s="1"/>
  <c r="J123" i="7"/>
  <c r="Q90" i="7" s="1"/>
  <c r="AE63" i="7" l="1"/>
  <c r="O94" i="7"/>
  <c r="X124" i="7"/>
  <c r="X126" i="7"/>
  <c r="O96" i="7"/>
  <c r="R96" i="7"/>
  <c r="X122" i="7"/>
  <c r="O92" i="7"/>
  <c r="X120" i="7"/>
  <c r="O90" i="7"/>
  <c r="R95" i="7"/>
  <c r="X125" i="7"/>
  <c r="O95" i="7"/>
  <c r="X118" i="7"/>
  <c r="O88" i="7"/>
  <c r="O89" i="7"/>
  <c r="R89" i="7"/>
  <c r="X119" i="7"/>
  <c r="X121" i="7"/>
  <c r="O91" i="7"/>
  <c r="X117" i="7"/>
  <c r="Q97" i="7"/>
  <c r="R91" i="7" s="1"/>
  <c r="O87" i="7"/>
  <c r="R87" i="7"/>
  <c r="X123" i="7"/>
  <c r="O93" i="7"/>
  <c r="R93" i="7"/>
  <c r="V121" i="7" l="1"/>
  <c r="V119" i="7"/>
  <c r="Y126" i="7"/>
  <c r="V126" i="7"/>
  <c r="V122" i="7"/>
  <c r="R90" i="7"/>
  <c r="V124" i="7"/>
  <c r="P95" i="7"/>
  <c r="V123" i="7"/>
  <c r="R88" i="7"/>
  <c r="V120" i="7"/>
  <c r="R94" i="7"/>
  <c r="R97" i="7" s="1"/>
  <c r="P91" i="7"/>
  <c r="V125" i="7"/>
  <c r="O97" i="7"/>
  <c r="P96" i="7" s="1"/>
  <c r="V117" i="7"/>
  <c r="X127" i="7"/>
  <c r="Y121" i="7" s="1"/>
  <c r="P88" i="7"/>
  <c r="R92" i="7"/>
  <c r="V118" i="7"/>
  <c r="AE66" i="7"/>
  <c r="AF63" i="7"/>
  <c r="AU63" i="7"/>
  <c r="AC63" i="7"/>
  <c r="P90" i="7" l="1"/>
  <c r="P92" i="7"/>
  <c r="V127" i="7"/>
  <c r="W124" i="7" s="1"/>
  <c r="Y120" i="7"/>
  <c r="W119" i="7"/>
  <c r="Y117" i="7"/>
  <c r="P89" i="7"/>
  <c r="Y119" i="7"/>
  <c r="AS63" i="7"/>
  <c r="AU66" i="7"/>
  <c r="AV63" i="7"/>
  <c r="Y118" i="7"/>
  <c r="P87" i="7"/>
  <c r="P97" i="7" s="1"/>
  <c r="Y122" i="7"/>
  <c r="P93" i="7"/>
  <c r="AF56" i="7"/>
  <c r="AF57" i="7"/>
  <c r="AF58" i="7"/>
  <c r="AF62" i="7"/>
  <c r="AF64" i="7"/>
  <c r="AF61" i="7"/>
  <c r="AF60" i="7"/>
  <c r="AF59" i="7"/>
  <c r="AF65" i="7"/>
  <c r="Y124" i="7"/>
  <c r="W118" i="7"/>
  <c r="P94" i="7"/>
  <c r="Y123" i="7"/>
  <c r="AC66" i="7"/>
  <c r="AD63" i="7"/>
  <c r="Y125" i="7"/>
  <c r="W123" i="7"/>
  <c r="W126" i="7"/>
  <c r="Y127" i="7" l="1"/>
  <c r="AV62" i="7"/>
  <c r="AV59" i="7"/>
  <c r="AV65" i="7"/>
  <c r="AV58" i="7"/>
  <c r="AV64" i="7"/>
  <c r="AV57" i="7"/>
  <c r="AV56" i="7"/>
  <c r="AV66" i="7" s="1"/>
  <c r="AV61" i="7"/>
  <c r="AV60" i="7"/>
  <c r="W117" i="7"/>
  <c r="AF66" i="7"/>
  <c r="W125" i="7"/>
  <c r="AD57" i="7"/>
  <c r="AD58" i="7"/>
  <c r="AD62" i="7"/>
  <c r="AD64" i="7"/>
  <c r="AD60" i="7"/>
  <c r="AD56" i="7"/>
  <c r="AD61" i="7"/>
  <c r="AD59" i="7"/>
  <c r="AD65" i="7"/>
  <c r="AS66" i="7"/>
  <c r="W121" i="7"/>
  <c r="W122" i="7"/>
  <c r="W120" i="7"/>
  <c r="AT59" i="7" l="1"/>
  <c r="AT65" i="7"/>
  <c r="AT61" i="7"/>
  <c r="AT57" i="7"/>
  <c r="AT58" i="7"/>
  <c r="AT62" i="7"/>
  <c r="AT64" i="7"/>
  <c r="AT56" i="7"/>
  <c r="AT66" i="7" s="1"/>
  <c r="AT60" i="7"/>
  <c r="AD66" i="7"/>
  <c r="AT63" i="7"/>
  <c r="W127" i="7"/>
</calcChain>
</file>

<file path=xl/sharedStrings.xml><?xml version="1.0" encoding="utf-8"?>
<sst xmlns="http://schemas.openxmlformats.org/spreadsheetml/2006/main" count="800" uniqueCount="37">
  <si>
    <t>Total</t>
  </si>
  <si>
    <t>BPEA (dye)</t>
  </si>
  <si>
    <t>CPPO</t>
  </si>
  <si>
    <t>Acetyl tributyl citrate</t>
  </si>
  <si>
    <t>Acetic Acid</t>
  </si>
  <si>
    <t>Acetic Anhydride</t>
  </si>
  <si>
    <t xml:space="preserve">Catalyst (H2SO4) </t>
  </si>
  <si>
    <t>Water</t>
  </si>
  <si>
    <t>Tributyl Citrate</t>
  </si>
  <si>
    <t>Butanol</t>
  </si>
  <si>
    <t>Citric Acid</t>
  </si>
  <si>
    <t>(-)</t>
  </si>
  <si>
    <t>(kmol/h)</t>
  </si>
  <si>
    <t>(kg/h)</t>
  </si>
  <si>
    <t>Mole frac yi</t>
  </si>
  <si>
    <t>Mole fl. rt.</t>
  </si>
  <si>
    <t>Mass frac xi</t>
  </si>
  <si>
    <t>Mass fl. rt.</t>
  </si>
  <si>
    <t>Stream 1A (Citric Acid)</t>
  </si>
  <si>
    <t>Molar mass (kg/kmol)</t>
  </si>
  <si>
    <t>Component</t>
  </si>
  <si>
    <t>Used Constants</t>
  </si>
  <si>
    <t>Stream 2A (Butanol)</t>
  </si>
  <si>
    <t>Stoichiometric ratios</t>
  </si>
  <si>
    <t>Normalized flow of reactants:</t>
  </si>
  <si>
    <t>kmol/hr</t>
  </si>
  <si>
    <t>Limiting reagent:</t>
  </si>
  <si>
    <t>Conversion</t>
  </si>
  <si>
    <t>Dissipation rate</t>
  </si>
  <si>
    <t>Rate of reaction</t>
  </si>
  <si>
    <t>Feed Ratio (S2A/S1A)</t>
  </si>
  <si>
    <t>Recycle Fraction</t>
  </si>
  <si>
    <t>Purge Fraction</t>
  </si>
  <si>
    <t>Feed Ratio (S9/S8)</t>
  </si>
  <si>
    <t>Stream 3A (Catalyst)</t>
  </si>
  <si>
    <t xml:space="preserve">Stream 9A (Acetic </t>
  </si>
  <si>
    <t>Anhydrate)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</si>
</sst>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3" xfId="0" applyNumberFormat="1" applyBorder="1" applyAlignment="1">
      <alignment horizontal="left" vertical="center" indent="1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09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</xdr:colOff>
      <xdr:row>5</xdr:row>
      <xdr:rowOff>95250</xdr:rowOff>
    </xdr:from>
    <xdr:to>
      <xdr:col>8</xdr:col>
      <xdr:colOff>1156607</xdr:colOff>
      <xdr:row>5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BB80D10-5016-4AB2-BACE-2CB7B041AD49}"/>
            </a:ext>
          </a:extLst>
        </xdr:cNvPr>
        <xdr:cNvCxnSpPr/>
      </xdr:nvCxnSpPr>
      <xdr:spPr>
        <a:xfrm>
          <a:off x="9176657" y="1047750"/>
          <a:ext cx="23431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312964</xdr:colOff>
      <xdr:row>34</xdr:row>
      <xdr:rowOff>163286</xdr:rowOff>
    </xdr:from>
    <xdr:to>
      <xdr:col>12</xdr:col>
      <xdr:colOff>231321</xdr:colOff>
      <xdr:row>49</xdr:row>
      <xdr:rowOff>54428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7EE631E-8847-49B3-8EE2-C3F63C51A315}"/>
            </a:ext>
          </a:extLst>
        </xdr:cNvPr>
        <xdr:cNvSpPr/>
      </xdr:nvSpPr>
      <xdr:spPr>
        <a:xfrm>
          <a:off x="9380764" y="6640286"/>
          <a:ext cx="6395357" cy="274864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Reactor</a:t>
          </a:r>
          <a:r>
            <a:rPr lang="en-MY" sz="8000" baseline="0"/>
            <a:t> 1A</a:t>
          </a:r>
          <a:endParaRPr lang="en-MY" sz="8000"/>
        </a:p>
      </xdr:txBody>
    </xdr:sp>
    <xdr:clientData/>
  </xdr:twoCellAnchor>
  <xdr:twoCellAnchor>
    <xdr:from>
      <xdr:col>6</xdr:col>
      <xdr:colOff>1309688</xdr:colOff>
      <xdr:row>82</xdr:row>
      <xdr:rowOff>142875</xdr:rowOff>
    </xdr:from>
    <xdr:to>
      <xdr:col>11</xdr:col>
      <xdr:colOff>1108982</xdr:colOff>
      <xdr:row>97</xdr:row>
      <xdr:rowOff>34017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80D3641-3D01-4C90-95EF-E73DE5369DB2}"/>
            </a:ext>
          </a:extLst>
        </xdr:cNvPr>
        <xdr:cNvSpPr/>
      </xdr:nvSpPr>
      <xdr:spPr>
        <a:xfrm>
          <a:off x="9063038" y="15763875"/>
          <a:ext cx="6295344" cy="274864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Reactor</a:t>
          </a:r>
          <a:r>
            <a:rPr lang="en-MY" sz="8000" baseline="0"/>
            <a:t> 2A</a:t>
          </a:r>
          <a:endParaRPr lang="en-MY" sz="8000"/>
        </a:p>
      </xdr:txBody>
    </xdr:sp>
    <xdr:clientData/>
  </xdr:twoCellAnchor>
  <xdr:twoCellAnchor>
    <xdr:from>
      <xdr:col>1</xdr:col>
      <xdr:colOff>533152</xdr:colOff>
      <xdr:row>34</xdr:row>
      <xdr:rowOff>150915</xdr:rowOff>
    </xdr:from>
    <xdr:to>
      <xdr:col>7</xdr:col>
      <xdr:colOff>437903</xdr:colOff>
      <xdr:row>37</xdr:row>
      <xdr:rowOff>150915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580562AD-4D6A-4A41-A697-47B0831B0087}"/>
            </a:ext>
          </a:extLst>
        </xdr:cNvPr>
        <xdr:cNvCxnSpPr/>
      </xdr:nvCxnSpPr>
      <xdr:spPr>
        <a:xfrm>
          <a:off x="1832016" y="6905006"/>
          <a:ext cx="7957705" cy="606136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979715</xdr:colOff>
      <xdr:row>46</xdr:row>
      <xdr:rowOff>27214</xdr:rowOff>
    </xdr:from>
    <xdr:to>
      <xdr:col>7</xdr:col>
      <xdr:colOff>312964</xdr:colOff>
      <xdr:row>52</xdr:row>
      <xdr:rowOff>122464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9EE1562C-19C6-4E29-BE19-C708A380773C}"/>
            </a:ext>
          </a:extLst>
        </xdr:cNvPr>
        <xdr:cNvCxnSpPr/>
      </xdr:nvCxnSpPr>
      <xdr:spPr>
        <a:xfrm flipV="1">
          <a:off x="6161315" y="8790214"/>
          <a:ext cx="3219449" cy="12382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41</xdr:row>
      <xdr:rowOff>176893</xdr:rowOff>
    </xdr:from>
    <xdr:to>
      <xdr:col>7</xdr:col>
      <xdr:colOff>312964</xdr:colOff>
      <xdr:row>42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E61573B-C768-4194-981A-7448A265CEAC}"/>
            </a:ext>
          </a:extLst>
        </xdr:cNvPr>
        <xdr:cNvCxnSpPr>
          <a:endCxn id="3" idx="1"/>
        </xdr:cNvCxnSpPr>
      </xdr:nvCxnSpPr>
      <xdr:spPr>
        <a:xfrm flipV="1">
          <a:off x="7813222" y="7987393"/>
          <a:ext cx="1567542" cy="136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449035</xdr:colOff>
      <xdr:row>31</xdr:row>
      <xdr:rowOff>68036</xdr:rowOff>
    </xdr:from>
    <xdr:to>
      <xdr:col>22</xdr:col>
      <xdr:colOff>388966</xdr:colOff>
      <xdr:row>31</xdr:row>
      <xdr:rowOff>91109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7E9A6E1-480F-4F0A-82B0-11C974C6FDCE}"/>
            </a:ext>
          </a:extLst>
        </xdr:cNvPr>
        <xdr:cNvCxnSpPr>
          <a:endCxn id="12" idx="0"/>
        </xdr:cNvCxnSpPr>
      </xdr:nvCxnSpPr>
      <xdr:spPr>
        <a:xfrm>
          <a:off x="12107635" y="5973536"/>
          <a:ext cx="16780131" cy="230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231321</xdr:colOff>
      <xdr:row>42</xdr:row>
      <xdr:rowOff>59376</xdr:rowOff>
    </xdr:from>
    <xdr:to>
      <xdr:col>18</xdr:col>
      <xdr:colOff>1197428</xdr:colOff>
      <xdr:row>42</xdr:row>
      <xdr:rowOff>134215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050E210-B54D-4544-A3C1-00145DBDA41F}"/>
            </a:ext>
          </a:extLst>
        </xdr:cNvPr>
        <xdr:cNvCxnSpPr/>
      </xdr:nvCxnSpPr>
      <xdr:spPr>
        <a:xfrm>
          <a:off x="18467366" y="8424058"/>
          <a:ext cx="9642517" cy="748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435428</xdr:colOff>
      <xdr:row>31</xdr:row>
      <xdr:rowOff>40821</xdr:rowOff>
    </xdr:from>
    <xdr:to>
      <xdr:col>9</xdr:col>
      <xdr:colOff>455839</xdr:colOff>
      <xdr:row>34</xdr:row>
      <xdr:rowOff>163286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947ED2-C147-40D4-9EDF-F92725772131}"/>
            </a:ext>
          </a:extLst>
        </xdr:cNvPr>
        <xdr:cNvCxnSpPr>
          <a:endCxn id="3" idx="0"/>
        </xdr:cNvCxnSpPr>
      </xdr:nvCxnSpPr>
      <xdr:spPr>
        <a:xfrm>
          <a:off x="12094028" y="5946321"/>
          <a:ext cx="20411" cy="69396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1197428</xdr:colOff>
      <xdr:row>35</xdr:row>
      <xdr:rowOff>40822</xdr:rowOff>
    </xdr:from>
    <xdr:to>
      <xdr:col>25</xdr:col>
      <xdr:colOff>925285</xdr:colOff>
      <xdr:row>49</xdr:row>
      <xdr:rowOff>122464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0C2E879-50C0-424C-B554-56E2E929FFCA}"/>
            </a:ext>
          </a:extLst>
        </xdr:cNvPr>
        <xdr:cNvSpPr/>
      </xdr:nvSpPr>
      <xdr:spPr>
        <a:xfrm>
          <a:off x="24514628" y="6708322"/>
          <a:ext cx="8795657" cy="274864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Separator</a:t>
          </a:r>
          <a:r>
            <a:rPr lang="en-MY" sz="8000" baseline="0"/>
            <a:t> 1A</a:t>
          </a:r>
          <a:endParaRPr lang="en-MY" sz="8000"/>
        </a:p>
      </xdr:txBody>
    </xdr:sp>
    <xdr:clientData/>
  </xdr:twoCellAnchor>
  <xdr:twoCellAnchor>
    <xdr:from>
      <xdr:col>21</xdr:col>
      <xdr:colOff>1251859</xdr:colOff>
      <xdr:row>30</xdr:row>
      <xdr:rowOff>122470</xdr:rowOff>
    </xdr:from>
    <xdr:to>
      <xdr:col>22</xdr:col>
      <xdr:colOff>388966</xdr:colOff>
      <xdr:row>32</xdr:row>
      <xdr:rowOff>59745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ABC1519-8617-4AF5-935F-4C1975918D8A}"/>
            </a:ext>
          </a:extLst>
        </xdr:cNvPr>
        <xdr:cNvSpPr/>
      </xdr:nvSpPr>
      <xdr:spPr>
        <a:xfrm rot="5400000">
          <a:off x="28512375" y="5780354"/>
          <a:ext cx="318275" cy="4325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262585</xdr:colOff>
      <xdr:row>31</xdr:row>
      <xdr:rowOff>110255</xdr:rowOff>
    </xdr:from>
    <xdr:to>
      <xdr:col>22</xdr:col>
      <xdr:colOff>580860</xdr:colOff>
      <xdr:row>33</xdr:row>
      <xdr:rowOff>159041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817F3403-825D-48F1-B467-9205465B76F8}"/>
            </a:ext>
          </a:extLst>
        </xdr:cNvPr>
        <xdr:cNvSpPr/>
      </xdr:nvSpPr>
      <xdr:spPr>
        <a:xfrm>
          <a:off x="28761385" y="6015755"/>
          <a:ext cx="318275" cy="4297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435430</xdr:colOff>
      <xdr:row>32</xdr:row>
      <xdr:rowOff>149679</xdr:rowOff>
    </xdr:from>
    <xdr:to>
      <xdr:col>22</xdr:col>
      <xdr:colOff>454483</xdr:colOff>
      <xdr:row>35</xdr:row>
      <xdr:rowOff>59873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1C74569-D179-4E27-A3A3-6A071C09CBAB}"/>
            </a:ext>
          </a:extLst>
        </xdr:cNvPr>
        <xdr:cNvCxnSpPr/>
      </xdr:nvCxnSpPr>
      <xdr:spPr>
        <a:xfrm flipH="1" flipV="1">
          <a:off x="28934230" y="6245679"/>
          <a:ext cx="19053" cy="48169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707571</xdr:colOff>
      <xdr:row>31</xdr:row>
      <xdr:rowOff>68036</xdr:rowOff>
    </xdr:from>
    <xdr:to>
      <xdr:col>28</xdr:col>
      <xdr:colOff>816429</xdr:colOff>
      <xdr:row>31</xdr:row>
      <xdr:rowOff>95249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BA8C646-7ABC-40E7-9B01-984C1C42AF4A}"/>
            </a:ext>
          </a:extLst>
        </xdr:cNvPr>
        <xdr:cNvCxnSpPr/>
      </xdr:nvCxnSpPr>
      <xdr:spPr>
        <a:xfrm flipV="1">
          <a:off x="29206371" y="5973536"/>
          <a:ext cx="7881258" cy="2721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465368</xdr:colOff>
      <xdr:row>30</xdr:row>
      <xdr:rowOff>111584</xdr:rowOff>
    </xdr:from>
    <xdr:to>
      <xdr:col>22</xdr:col>
      <xdr:colOff>895154</xdr:colOff>
      <xdr:row>32</xdr:row>
      <xdr:rowOff>48859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DE9C7513-A597-4522-BA2F-54B549A697A7}"/>
            </a:ext>
          </a:extLst>
        </xdr:cNvPr>
        <xdr:cNvSpPr/>
      </xdr:nvSpPr>
      <xdr:spPr>
        <a:xfrm rot="16200000">
          <a:off x="29019923" y="5770829"/>
          <a:ext cx="318275" cy="4297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660257</xdr:colOff>
      <xdr:row>83</xdr:row>
      <xdr:rowOff>28142</xdr:rowOff>
    </xdr:from>
    <xdr:to>
      <xdr:col>26</xdr:col>
      <xdr:colOff>199779</xdr:colOff>
      <xdr:row>97</xdr:row>
      <xdr:rowOff>109784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68B5DEB-D49B-4CB4-8F9E-03B36DC55F79}"/>
            </a:ext>
          </a:extLst>
        </xdr:cNvPr>
        <xdr:cNvSpPr/>
      </xdr:nvSpPr>
      <xdr:spPr>
        <a:xfrm>
          <a:off x="25272857" y="15839642"/>
          <a:ext cx="8607322" cy="274864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altLang="zh-CN" sz="8000" baseline="0"/>
            <a:t>Separator</a:t>
          </a:r>
          <a:r>
            <a:rPr lang="en-MY" sz="8000" baseline="0"/>
            <a:t> 2A</a:t>
          </a:r>
          <a:endParaRPr lang="en-MY" sz="8000"/>
        </a:p>
      </xdr:txBody>
    </xdr:sp>
    <xdr:clientData/>
  </xdr:twoCellAnchor>
  <xdr:twoCellAnchor>
    <xdr:from>
      <xdr:col>33</xdr:col>
      <xdr:colOff>692727</xdr:colOff>
      <xdr:row>52</xdr:row>
      <xdr:rowOff>121226</xdr:rowOff>
    </xdr:from>
    <xdr:to>
      <xdr:col>40</xdr:col>
      <xdr:colOff>622452</xdr:colOff>
      <xdr:row>67</xdr:row>
      <xdr:rowOff>34636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63F00F9-E62F-43E8-8789-BF4596D3A539}"/>
            </a:ext>
          </a:extLst>
        </xdr:cNvPr>
        <xdr:cNvSpPr/>
      </xdr:nvSpPr>
      <xdr:spPr>
        <a:xfrm>
          <a:off x="43440927" y="10027226"/>
          <a:ext cx="8997525" cy="277091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Mixer</a:t>
          </a:r>
          <a:r>
            <a:rPr lang="en-MY" sz="8000" baseline="0"/>
            <a:t> 1A for reagent A</a:t>
          </a:r>
          <a:endParaRPr lang="en-MY" sz="8000"/>
        </a:p>
      </xdr:txBody>
    </xdr:sp>
    <xdr:clientData/>
  </xdr:twoCellAnchor>
  <xdr:twoCellAnchor>
    <xdr:from>
      <xdr:col>22</xdr:col>
      <xdr:colOff>1104900</xdr:colOff>
      <xdr:row>49</xdr:row>
      <xdr:rowOff>103909</xdr:rowOff>
    </xdr:from>
    <xdr:to>
      <xdr:col>22</xdr:col>
      <xdr:colOff>1125682</xdr:colOff>
      <xdr:row>81</xdr:row>
      <xdr:rowOff>152400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54D62A9-A089-4978-9E28-BFEF498CD1AC}"/>
            </a:ext>
          </a:extLst>
        </xdr:cNvPr>
        <xdr:cNvCxnSpPr/>
      </xdr:nvCxnSpPr>
      <xdr:spPr>
        <a:xfrm flipH="1">
          <a:off x="29603700" y="9438409"/>
          <a:ext cx="20782" cy="61444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654844</xdr:colOff>
      <xdr:row>81</xdr:row>
      <xdr:rowOff>152400</xdr:rowOff>
    </xdr:from>
    <xdr:to>
      <xdr:col>22</xdr:col>
      <xdr:colOff>1143000</xdr:colOff>
      <xdr:row>81</xdr:row>
      <xdr:rowOff>166688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580F563-8ABE-4AD8-9474-AF1FC7522DF9}"/>
            </a:ext>
          </a:extLst>
        </xdr:cNvPr>
        <xdr:cNvCxnSpPr/>
      </xdr:nvCxnSpPr>
      <xdr:spPr>
        <a:xfrm flipH="1">
          <a:off x="12313444" y="15582900"/>
          <a:ext cx="17328356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648891</xdr:colOff>
      <xdr:row>81</xdr:row>
      <xdr:rowOff>154781</xdr:rowOff>
    </xdr:from>
    <xdr:to>
      <xdr:col>9</xdr:col>
      <xdr:colOff>648891</xdr:colOff>
      <xdr:row>83</xdr:row>
      <xdr:rowOff>5953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20DC703-9208-413C-A8F2-770201459C19}"/>
            </a:ext>
          </a:extLst>
        </xdr:cNvPr>
        <xdr:cNvCxnSpPr/>
      </xdr:nvCxnSpPr>
      <xdr:spPr>
        <a:xfrm>
          <a:off x="12307491" y="15585281"/>
          <a:ext cx="0" cy="232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1108982</xdr:colOff>
      <xdr:row>89</xdr:row>
      <xdr:rowOff>166378</xdr:rowOff>
    </xdr:from>
    <xdr:to>
      <xdr:col>19</xdr:col>
      <xdr:colOff>660257</xdr:colOff>
      <xdr:row>90</xdr:row>
      <xdr:rowOff>51645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666BBB1-1AA7-4F38-8AAE-5216043B24A2}"/>
            </a:ext>
          </a:extLst>
        </xdr:cNvPr>
        <xdr:cNvCxnSpPr>
          <a:stCxn id="4" idx="3"/>
          <a:endCxn id="17" idx="1"/>
        </xdr:cNvCxnSpPr>
      </xdr:nvCxnSpPr>
      <xdr:spPr>
        <a:xfrm>
          <a:off x="15358382" y="17120878"/>
          <a:ext cx="9914475" cy="75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1001518</xdr:colOff>
      <xdr:row>97</xdr:row>
      <xdr:rowOff>109784</xdr:rowOff>
    </xdr:from>
    <xdr:to>
      <xdr:col>22</xdr:col>
      <xdr:colOff>1021772</xdr:colOff>
      <xdr:row>113</xdr:row>
      <xdr:rowOff>190500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0CD4397-CD37-45A8-889A-F248146F0A15}"/>
            </a:ext>
          </a:extLst>
        </xdr:cNvPr>
        <xdr:cNvCxnSpPr>
          <a:stCxn id="17" idx="2"/>
        </xdr:cNvCxnSpPr>
      </xdr:nvCxnSpPr>
      <xdr:spPr>
        <a:xfrm>
          <a:off x="29500318" y="18588284"/>
          <a:ext cx="20254" cy="3128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831273</xdr:colOff>
      <xdr:row>59</xdr:row>
      <xdr:rowOff>129886</xdr:rowOff>
    </xdr:from>
    <xdr:to>
      <xdr:col>33</xdr:col>
      <xdr:colOff>692727</xdr:colOff>
      <xdr:row>59</xdr:row>
      <xdr:rowOff>138545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5EA9D31-B201-48B3-8A66-90417932655B}"/>
            </a:ext>
          </a:extLst>
        </xdr:cNvPr>
        <xdr:cNvCxnSpPr>
          <a:endCxn id="18" idx="1"/>
        </xdr:cNvCxnSpPr>
      </xdr:nvCxnSpPr>
      <xdr:spPr>
        <a:xfrm flipV="1">
          <a:off x="38397873" y="11369386"/>
          <a:ext cx="5043054" cy="8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1281545</xdr:colOff>
      <xdr:row>36</xdr:row>
      <xdr:rowOff>155864</xdr:rowOff>
    </xdr:from>
    <xdr:to>
      <xdr:col>37</xdr:col>
      <xdr:colOff>17319</xdr:colOff>
      <xdr:row>52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B33D789-0EF0-484B-ACC2-AD0CC3A5F402}"/>
            </a:ext>
          </a:extLst>
        </xdr:cNvPr>
        <xdr:cNvCxnSpPr/>
      </xdr:nvCxnSpPr>
      <xdr:spPr>
        <a:xfrm>
          <a:off x="51919909" y="7308273"/>
          <a:ext cx="34637" cy="3151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1055908</xdr:colOff>
      <xdr:row>67</xdr:row>
      <xdr:rowOff>34636</xdr:rowOff>
    </xdr:from>
    <xdr:to>
      <xdr:col>36</xdr:col>
      <xdr:colOff>1091046</xdr:colOff>
      <xdr:row>84</xdr:row>
      <xdr:rowOff>34637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CD7F4C5-5025-491C-97B9-2091C3EED1E1}"/>
            </a:ext>
          </a:extLst>
        </xdr:cNvPr>
        <xdr:cNvCxnSpPr/>
      </xdr:nvCxnSpPr>
      <xdr:spPr>
        <a:xfrm flipH="1" flipV="1">
          <a:off x="51694272" y="13248409"/>
          <a:ext cx="35138" cy="3290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848591</xdr:colOff>
      <xdr:row>59</xdr:row>
      <xdr:rowOff>138545</xdr:rowOff>
    </xdr:from>
    <xdr:to>
      <xdr:col>29</xdr:col>
      <xdr:colOff>900546</xdr:colOff>
      <xdr:row>91</xdr:row>
      <xdr:rowOff>86591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4707358-2D46-4C87-926C-F2B71A881A31}"/>
            </a:ext>
          </a:extLst>
        </xdr:cNvPr>
        <xdr:cNvCxnSpPr/>
      </xdr:nvCxnSpPr>
      <xdr:spPr>
        <a:xfrm>
          <a:off x="38415191" y="11378045"/>
          <a:ext cx="51955" cy="60440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242455</xdr:colOff>
      <xdr:row>91</xdr:row>
      <xdr:rowOff>34637</xdr:rowOff>
    </xdr:from>
    <xdr:to>
      <xdr:col>29</xdr:col>
      <xdr:colOff>900546</xdr:colOff>
      <xdr:row>91</xdr:row>
      <xdr:rowOff>69273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9D8D277-7DBF-4EAC-9C62-2B7087946033}"/>
            </a:ext>
          </a:extLst>
        </xdr:cNvPr>
        <xdr:cNvCxnSpPr/>
      </xdr:nvCxnSpPr>
      <xdr:spPr>
        <a:xfrm>
          <a:off x="33922855" y="17370137"/>
          <a:ext cx="4544291" cy="34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622452</xdr:colOff>
      <xdr:row>59</xdr:row>
      <xdr:rowOff>121227</xdr:rowOff>
    </xdr:from>
    <xdr:to>
      <xdr:col>45</xdr:col>
      <xdr:colOff>917864</xdr:colOff>
      <xdr:row>59</xdr:row>
      <xdr:rowOff>129886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4117CA4-0D70-458B-8E3B-AD3FE1C8D7CB}"/>
            </a:ext>
          </a:extLst>
        </xdr:cNvPr>
        <xdr:cNvCxnSpPr>
          <a:stCxn id="18" idx="3"/>
        </xdr:cNvCxnSpPr>
      </xdr:nvCxnSpPr>
      <xdr:spPr>
        <a:xfrm flipV="1">
          <a:off x="52438452" y="11360727"/>
          <a:ext cx="6772412" cy="865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89</xdr:row>
      <xdr:rowOff>183696</xdr:rowOff>
    </xdr:from>
    <xdr:to>
      <xdr:col>6</xdr:col>
      <xdr:colOff>1309688</xdr:colOff>
      <xdr:row>90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2481132-E823-48F1-82C7-03FBEFE91D41}"/>
            </a:ext>
          </a:extLst>
        </xdr:cNvPr>
        <xdr:cNvCxnSpPr>
          <a:endCxn id="4" idx="1"/>
        </xdr:cNvCxnSpPr>
      </xdr:nvCxnSpPr>
      <xdr:spPr>
        <a:xfrm flipV="1">
          <a:off x="7848600" y="17138196"/>
          <a:ext cx="1214438" cy="680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</xdr:colOff>
      <xdr:row>5</xdr:row>
      <xdr:rowOff>95250</xdr:rowOff>
    </xdr:from>
    <xdr:to>
      <xdr:col>8</xdr:col>
      <xdr:colOff>1156607</xdr:colOff>
      <xdr:row>5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CC7AAEC-E41B-428E-B43F-8D7C365DEAA0}"/>
            </a:ext>
          </a:extLst>
        </xdr:cNvPr>
        <xdr:cNvCxnSpPr/>
      </xdr:nvCxnSpPr>
      <xdr:spPr>
        <a:xfrm>
          <a:off x="9433832" y="1181100"/>
          <a:ext cx="34290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312964</xdr:colOff>
      <xdr:row>34</xdr:row>
      <xdr:rowOff>163286</xdr:rowOff>
    </xdr:from>
    <xdr:to>
      <xdr:col>12</xdr:col>
      <xdr:colOff>231321</xdr:colOff>
      <xdr:row>49</xdr:row>
      <xdr:rowOff>54428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DB3C1D0-1A11-4897-BF6A-7E8D1798A4C4}"/>
            </a:ext>
          </a:extLst>
        </xdr:cNvPr>
        <xdr:cNvSpPr/>
      </xdr:nvSpPr>
      <xdr:spPr>
        <a:xfrm>
          <a:off x="9637939" y="6849836"/>
          <a:ext cx="8786132" cy="2796267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Reactor</a:t>
          </a:r>
          <a:r>
            <a:rPr lang="en-MY" sz="8000" baseline="0"/>
            <a:t> 1A</a:t>
          </a:r>
          <a:endParaRPr lang="en-MY" sz="8000"/>
        </a:p>
      </xdr:txBody>
    </xdr:sp>
    <xdr:clientData/>
  </xdr:twoCellAnchor>
  <xdr:twoCellAnchor>
    <xdr:from>
      <xdr:col>6</xdr:col>
      <xdr:colOff>1309688</xdr:colOff>
      <xdr:row>82</xdr:row>
      <xdr:rowOff>142875</xdr:rowOff>
    </xdr:from>
    <xdr:to>
      <xdr:col>11</xdr:col>
      <xdr:colOff>1108982</xdr:colOff>
      <xdr:row>97</xdr:row>
      <xdr:rowOff>34017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6173B5B-A031-425E-8797-4DCDF5793DFA}"/>
            </a:ext>
          </a:extLst>
        </xdr:cNvPr>
        <xdr:cNvSpPr/>
      </xdr:nvSpPr>
      <xdr:spPr>
        <a:xfrm>
          <a:off x="9234488" y="16116300"/>
          <a:ext cx="8771844" cy="276769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Reactor</a:t>
          </a:r>
          <a:r>
            <a:rPr lang="en-MY" sz="8000" baseline="0"/>
            <a:t> 2A</a:t>
          </a:r>
          <a:endParaRPr lang="en-MY" sz="8000"/>
        </a:p>
      </xdr:txBody>
    </xdr:sp>
    <xdr:clientData/>
  </xdr:twoCellAnchor>
  <xdr:twoCellAnchor>
    <xdr:from>
      <xdr:col>1</xdr:col>
      <xdr:colOff>533152</xdr:colOff>
      <xdr:row>34</xdr:row>
      <xdr:rowOff>150915</xdr:rowOff>
    </xdr:from>
    <xdr:to>
      <xdr:col>7</xdr:col>
      <xdr:colOff>437903</xdr:colOff>
      <xdr:row>37</xdr:row>
      <xdr:rowOff>150915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2C1661A-9BC2-4244-BE50-9CE5FA4379F7}"/>
            </a:ext>
          </a:extLst>
        </xdr:cNvPr>
        <xdr:cNvCxnSpPr/>
      </xdr:nvCxnSpPr>
      <xdr:spPr>
        <a:xfrm>
          <a:off x="1828552" y="6837465"/>
          <a:ext cx="7934326" cy="5905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979715</xdr:colOff>
      <xdr:row>46</xdr:row>
      <xdr:rowOff>27214</xdr:rowOff>
    </xdr:from>
    <xdr:to>
      <xdr:col>7</xdr:col>
      <xdr:colOff>312964</xdr:colOff>
      <xdr:row>52</xdr:row>
      <xdr:rowOff>122464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5B4C06A-8182-4F2E-B098-F52AFD61AECB}"/>
            </a:ext>
          </a:extLst>
        </xdr:cNvPr>
        <xdr:cNvCxnSpPr/>
      </xdr:nvCxnSpPr>
      <xdr:spPr>
        <a:xfrm flipV="1">
          <a:off x="6313715" y="9047389"/>
          <a:ext cx="3324224" cy="12382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41</xdr:row>
      <xdr:rowOff>176893</xdr:rowOff>
    </xdr:from>
    <xdr:to>
      <xdr:col>7</xdr:col>
      <xdr:colOff>312964</xdr:colOff>
      <xdr:row>42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BA26AE-D7C4-4CE5-99DE-6BF9364DBA38}"/>
            </a:ext>
          </a:extLst>
        </xdr:cNvPr>
        <xdr:cNvCxnSpPr>
          <a:endCxn id="3" idx="1"/>
        </xdr:cNvCxnSpPr>
      </xdr:nvCxnSpPr>
      <xdr:spPr>
        <a:xfrm flipV="1">
          <a:off x="7965622" y="8244568"/>
          <a:ext cx="1672317" cy="136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449035</xdr:colOff>
      <xdr:row>31</xdr:row>
      <xdr:rowOff>68036</xdr:rowOff>
    </xdr:from>
    <xdr:to>
      <xdr:col>22</xdr:col>
      <xdr:colOff>388966</xdr:colOff>
      <xdr:row>31</xdr:row>
      <xdr:rowOff>91109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1A0FB9F-302D-4862-8123-5841A710D3A7}"/>
            </a:ext>
          </a:extLst>
        </xdr:cNvPr>
        <xdr:cNvCxnSpPr>
          <a:endCxn id="12" idx="0"/>
        </xdr:cNvCxnSpPr>
      </xdr:nvCxnSpPr>
      <xdr:spPr>
        <a:xfrm>
          <a:off x="14022160" y="6183086"/>
          <a:ext cx="18561306" cy="230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231321</xdr:colOff>
      <xdr:row>42</xdr:row>
      <xdr:rowOff>59376</xdr:rowOff>
    </xdr:from>
    <xdr:to>
      <xdr:col>18</xdr:col>
      <xdr:colOff>1197428</xdr:colOff>
      <xdr:row>42</xdr:row>
      <xdr:rowOff>134215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B6D78ED-10D1-422A-A16B-A227AE2D098B}"/>
            </a:ext>
          </a:extLst>
        </xdr:cNvPr>
        <xdr:cNvCxnSpPr/>
      </xdr:nvCxnSpPr>
      <xdr:spPr>
        <a:xfrm>
          <a:off x="18424071" y="8317551"/>
          <a:ext cx="9624332" cy="748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435428</xdr:colOff>
      <xdr:row>31</xdr:row>
      <xdr:rowOff>40821</xdr:rowOff>
    </xdr:from>
    <xdr:to>
      <xdr:col>9</xdr:col>
      <xdr:colOff>455839</xdr:colOff>
      <xdr:row>34</xdr:row>
      <xdr:rowOff>163286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86AF147-7E7B-4E94-810C-875561DF0467}"/>
            </a:ext>
          </a:extLst>
        </xdr:cNvPr>
        <xdr:cNvCxnSpPr>
          <a:endCxn id="3" idx="0"/>
        </xdr:cNvCxnSpPr>
      </xdr:nvCxnSpPr>
      <xdr:spPr>
        <a:xfrm>
          <a:off x="14008553" y="6155871"/>
          <a:ext cx="20411" cy="69396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1197428</xdr:colOff>
      <xdr:row>35</xdr:row>
      <xdr:rowOff>40822</xdr:rowOff>
    </xdr:from>
    <xdr:to>
      <xdr:col>25</xdr:col>
      <xdr:colOff>925285</xdr:colOff>
      <xdr:row>49</xdr:row>
      <xdr:rowOff>122464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586E93E-1AB1-4A8D-BED1-8CFA686F78B0}"/>
            </a:ext>
          </a:extLst>
        </xdr:cNvPr>
        <xdr:cNvSpPr/>
      </xdr:nvSpPr>
      <xdr:spPr>
        <a:xfrm>
          <a:off x="28048403" y="6917872"/>
          <a:ext cx="8957582" cy="2796267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Separator</a:t>
          </a:r>
          <a:r>
            <a:rPr lang="en-MY" sz="8000" baseline="0"/>
            <a:t> 1A</a:t>
          </a:r>
          <a:endParaRPr lang="en-MY" sz="8000"/>
        </a:p>
      </xdr:txBody>
    </xdr:sp>
    <xdr:clientData/>
  </xdr:twoCellAnchor>
  <xdr:twoCellAnchor>
    <xdr:from>
      <xdr:col>21</xdr:col>
      <xdr:colOff>1251859</xdr:colOff>
      <xdr:row>30</xdr:row>
      <xdr:rowOff>122470</xdr:rowOff>
    </xdr:from>
    <xdr:to>
      <xdr:col>22</xdr:col>
      <xdr:colOff>388966</xdr:colOff>
      <xdr:row>32</xdr:row>
      <xdr:rowOff>59745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9B6CB7B3-7AC3-47A9-ABE2-62E30993AD2A}"/>
            </a:ext>
          </a:extLst>
        </xdr:cNvPr>
        <xdr:cNvSpPr/>
      </xdr:nvSpPr>
      <xdr:spPr>
        <a:xfrm rot="5400000">
          <a:off x="32203313" y="5985141"/>
          <a:ext cx="327800" cy="4325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262585</xdr:colOff>
      <xdr:row>31</xdr:row>
      <xdr:rowOff>110255</xdr:rowOff>
    </xdr:from>
    <xdr:to>
      <xdr:col>22</xdr:col>
      <xdr:colOff>580860</xdr:colOff>
      <xdr:row>33</xdr:row>
      <xdr:rowOff>159041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D5059843-F473-4065-B9C0-F99A79DC352B}"/>
            </a:ext>
          </a:extLst>
        </xdr:cNvPr>
        <xdr:cNvSpPr/>
      </xdr:nvSpPr>
      <xdr:spPr>
        <a:xfrm>
          <a:off x="32457085" y="6225305"/>
          <a:ext cx="318275" cy="4297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435430</xdr:colOff>
      <xdr:row>32</xdr:row>
      <xdr:rowOff>149679</xdr:rowOff>
    </xdr:from>
    <xdr:to>
      <xdr:col>22</xdr:col>
      <xdr:colOff>454483</xdr:colOff>
      <xdr:row>35</xdr:row>
      <xdr:rowOff>59873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94FB401-58E0-4785-A30D-3891B310FE8F}"/>
            </a:ext>
          </a:extLst>
        </xdr:cNvPr>
        <xdr:cNvCxnSpPr/>
      </xdr:nvCxnSpPr>
      <xdr:spPr>
        <a:xfrm flipH="1" flipV="1">
          <a:off x="32629930" y="6455229"/>
          <a:ext cx="19053" cy="48169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707571</xdr:colOff>
      <xdr:row>31</xdr:row>
      <xdr:rowOff>68036</xdr:rowOff>
    </xdr:from>
    <xdr:to>
      <xdr:col>28</xdr:col>
      <xdr:colOff>816429</xdr:colOff>
      <xdr:row>31</xdr:row>
      <xdr:rowOff>95249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F824D51-AE2E-402C-AB41-06B75C17F1C7}"/>
            </a:ext>
          </a:extLst>
        </xdr:cNvPr>
        <xdr:cNvCxnSpPr/>
      </xdr:nvCxnSpPr>
      <xdr:spPr>
        <a:xfrm flipV="1">
          <a:off x="32902071" y="6183086"/>
          <a:ext cx="7881258" cy="2721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465368</xdr:colOff>
      <xdr:row>30</xdr:row>
      <xdr:rowOff>111584</xdr:rowOff>
    </xdr:from>
    <xdr:to>
      <xdr:col>22</xdr:col>
      <xdr:colOff>895154</xdr:colOff>
      <xdr:row>32</xdr:row>
      <xdr:rowOff>48859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8B4246BB-98BE-43A2-9F15-312351553574}"/>
            </a:ext>
          </a:extLst>
        </xdr:cNvPr>
        <xdr:cNvSpPr/>
      </xdr:nvSpPr>
      <xdr:spPr>
        <a:xfrm rot="16200000">
          <a:off x="32710861" y="5975616"/>
          <a:ext cx="327800" cy="4297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660257</xdr:colOff>
      <xdr:row>83</xdr:row>
      <xdr:rowOff>28142</xdr:rowOff>
    </xdr:from>
    <xdr:to>
      <xdr:col>26</xdr:col>
      <xdr:colOff>199779</xdr:colOff>
      <xdr:row>97</xdr:row>
      <xdr:rowOff>109784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91D3B29-536C-4D38-A80B-642192ABC651}"/>
            </a:ext>
          </a:extLst>
        </xdr:cNvPr>
        <xdr:cNvSpPr/>
      </xdr:nvSpPr>
      <xdr:spPr>
        <a:xfrm>
          <a:off x="28806632" y="16192067"/>
          <a:ext cx="8769247" cy="2767692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altLang="zh-CN" sz="8000" baseline="0"/>
            <a:t>Separator</a:t>
          </a:r>
          <a:r>
            <a:rPr lang="en-MY" sz="8000" baseline="0"/>
            <a:t> 2A</a:t>
          </a:r>
          <a:endParaRPr lang="en-MY" sz="8000"/>
        </a:p>
      </xdr:txBody>
    </xdr:sp>
    <xdr:clientData/>
  </xdr:twoCellAnchor>
  <xdr:twoCellAnchor>
    <xdr:from>
      <xdr:col>33</xdr:col>
      <xdr:colOff>692727</xdr:colOff>
      <xdr:row>52</xdr:row>
      <xdr:rowOff>121226</xdr:rowOff>
    </xdr:from>
    <xdr:to>
      <xdr:col>40</xdr:col>
      <xdr:colOff>622452</xdr:colOff>
      <xdr:row>67</xdr:row>
      <xdr:rowOff>34636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27760ED-F5C7-46A5-ACC7-9DB8B7F3AFAE}"/>
            </a:ext>
          </a:extLst>
        </xdr:cNvPr>
        <xdr:cNvSpPr/>
      </xdr:nvSpPr>
      <xdr:spPr>
        <a:xfrm>
          <a:off x="47136627" y="10284401"/>
          <a:ext cx="9188025" cy="284711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8000"/>
            <a:t>Mixer</a:t>
          </a:r>
          <a:r>
            <a:rPr lang="en-MY" sz="8000" baseline="0"/>
            <a:t> 1A for reagent A</a:t>
          </a:r>
          <a:endParaRPr lang="en-MY" sz="8000"/>
        </a:p>
      </xdr:txBody>
    </xdr:sp>
    <xdr:clientData/>
  </xdr:twoCellAnchor>
  <xdr:twoCellAnchor>
    <xdr:from>
      <xdr:col>22</xdr:col>
      <xdr:colOff>1104900</xdr:colOff>
      <xdr:row>49</xdr:row>
      <xdr:rowOff>103909</xdr:rowOff>
    </xdr:from>
    <xdr:to>
      <xdr:col>22</xdr:col>
      <xdr:colOff>1125682</xdr:colOff>
      <xdr:row>81</xdr:row>
      <xdr:rowOff>152400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7AB1D23-7EF5-46D0-A705-E7F4EDA22D3A}"/>
            </a:ext>
          </a:extLst>
        </xdr:cNvPr>
        <xdr:cNvCxnSpPr/>
      </xdr:nvCxnSpPr>
      <xdr:spPr>
        <a:xfrm flipH="1">
          <a:off x="33299400" y="9695584"/>
          <a:ext cx="20782" cy="62397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654844</xdr:colOff>
      <xdr:row>81</xdr:row>
      <xdr:rowOff>152400</xdr:rowOff>
    </xdr:from>
    <xdr:to>
      <xdr:col>22</xdr:col>
      <xdr:colOff>1143000</xdr:colOff>
      <xdr:row>81</xdr:row>
      <xdr:rowOff>166688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D640B87-9374-413D-B7CE-2B9A1AB2FB79}"/>
            </a:ext>
          </a:extLst>
        </xdr:cNvPr>
        <xdr:cNvCxnSpPr/>
      </xdr:nvCxnSpPr>
      <xdr:spPr>
        <a:xfrm flipH="1">
          <a:off x="14227969" y="15935325"/>
          <a:ext cx="19109531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648891</xdr:colOff>
      <xdr:row>81</xdr:row>
      <xdr:rowOff>154781</xdr:rowOff>
    </xdr:from>
    <xdr:to>
      <xdr:col>9</xdr:col>
      <xdr:colOff>648891</xdr:colOff>
      <xdr:row>83</xdr:row>
      <xdr:rowOff>5953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B427883-1C3D-49BF-949B-F925712F7413}"/>
            </a:ext>
          </a:extLst>
        </xdr:cNvPr>
        <xdr:cNvCxnSpPr/>
      </xdr:nvCxnSpPr>
      <xdr:spPr>
        <a:xfrm>
          <a:off x="14222016" y="15937706"/>
          <a:ext cx="0" cy="232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1108982</xdr:colOff>
      <xdr:row>89</xdr:row>
      <xdr:rowOff>166378</xdr:rowOff>
    </xdr:from>
    <xdr:to>
      <xdr:col>19</xdr:col>
      <xdr:colOff>660257</xdr:colOff>
      <xdr:row>90</xdr:row>
      <xdr:rowOff>51645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B773C2-550E-40A1-8E3F-4736B03CCF8B}"/>
            </a:ext>
          </a:extLst>
        </xdr:cNvPr>
        <xdr:cNvCxnSpPr>
          <a:stCxn id="4" idx="3"/>
          <a:endCxn id="17" idx="1"/>
        </xdr:cNvCxnSpPr>
      </xdr:nvCxnSpPr>
      <xdr:spPr>
        <a:xfrm>
          <a:off x="18006332" y="17492353"/>
          <a:ext cx="10800300" cy="75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1001518</xdr:colOff>
      <xdr:row>97</xdr:row>
      <xdr:rowOff>109784</xdr:rowOff>
    </xdr:from>
    <xdr:to>
      <xdr:col>22</xdr:col>
      <xdr:colOff>1021772</xdr:colOff>
      <xdr:row>113</xdr:row>
      <xdr:rowOff>190500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1015C01-51FE-42B6-8FD1-7EF70323598A}"/>
            </a:ext>
          </a:extLst>
        </xdr:cNvPr>
        <xdr:cNvCxnSpPr>
          <a:stCxn id="17" idx="2"/>
        </xdr:cNvCxnSpPr>
      </xdr:nvCxnSpPr>
      <xdr:spPr>
        <a:xfrm>
          <a:off x="33196018" y="18959759"/>
          <a:ext cx="20254" cy="3147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831273</xdr:colOff>
      <xdr:row>59</xdr:row>
      <xdr:rowOff>129886</xdr:rowOff>
    </xdr:from>
    <xdr:to>
      <xdr:col>33</xdr:col>
      <xdr:colOff>692727</xdr:colOff>
      <xdr:row>59</xdr:row>
      <xdr:rowOff>138545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F97F2BF-8877-4C47-B634-BE5C13B6F6AD}"/>
            </a:ext>
          </a:extLst>
        </xdr:cNvPr>
        <xdr:cNvCxnSpPr>
          <a:endCxn id="18" idx="1"/>
        </xdr:cNvCxnSpPr>
      </xdr:nvCxnSpPr>
      <xdr:spPr>
        <a:xfrm flipV="1">
          <a:off x="42093573" y="11702761"/>
          <a:ext cx="5043054" cy="8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1281545</xdr:colOff>
      <xdr:row>36</xdr:row>
      <xdr:rowOff>155864</xdr:rowOff>
    </xdr:from>
    <xdr:to>
      <xdr:col>37</xdr:col>
      <xdr:colOff>17319</xdr:colOff>
      <xdr:row>52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D608560-07C6-41FD-BEF5-F174E1497038}"/>
            </a:ext>
          </a:extLst>
        </xdr:cNvPr>
        <xdr:cNvCxnSpPr/>
      </xdr:nvCxnSpPr>
      <xdr:spPr>
        <a:xfrm>
          <a:off x="51802145" y="7232939"/>
          <a:ext cx="31174" cy="31207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1055908</xdr:colOff>
      <xdr:row>67</xdr:row>
      <xdr:rowOff>34636</xdr:rowOff>
    </xdr:from>
    <xdr:to>
      <xdr:col>36</xdr:col>
      <xdr:colOff>1091046</xdr:colOff>
      <xdr:row>84</xdr:row>
      <xdr:rowOff>34637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C63C417-1D5D-49D4-86E0-0611B1C68850}"/>
            </a:ext>
          </a:extLst>
        </xdr:cNvPr>
        <xdr:cNvCxnSpPr/>
      </xdr:nvCxnSpPr>
      <xdr:spPr>
        <a:xfrm flipH="1" flipV="1">
          <a:off x="51576508" y="13131511"/>
          <a:ext cx="35138" cy="3267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848591</xdr:colOff>
      <xdr:row>59</xdr:row>
      <xdr:rowOff>138545</xdr:rowOff>
    </xdr:from>
    <xdr:to>
      <xdr:col>29</xdr:col>
      <xdr:colOff>900546</xdr:colOff>
      <xdr:row>91</xdr:row>
      <xdr:rowOff>86591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F52F45D-E859-4328-B6FD-A74E63A55A29}"/>
            </a:ext>
          </a:extLst>
        </xdr:cNvPr>
        <xdr:cNvCxnSpPr/>
      </xdr:nvCxnSpPr>
      <xdr:spPr>
        <a:xfrm>
          <a:off x="42110891" y="11711420"/>
          <a:ext cx="51955" cy="6082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242455</xdr:colOff>
      <xdr:row>91</xdr:row>
      <xdr:rowOff>34637</xdr:rowOff>
    </xdr:from>
    <xdr:to>
      <xdr:col>29</xdr:col>
      <xdr:colOff>900546</xdr:colOff>
      <xdr:row>91</xdr:row>
      <xdr:rowOff>69273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AA46C0A-A9AF-4183-A497-C8870F3622BE}"/>
            </a:ext>
          </a:extLst>
        </xdr:cNvPr>
        <xdr:cNvCxnSpPr/>
      </xdr:nvCxnSpPr>
      <xdr:spPr>
        <a:xfrm>
          <a:off x="37618555" y="17741612"/>
          <a:ext cx="4544291" cy="34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622452</xdr:colOff>
      <xdr:row>59</xdr:row>
      <xdr:rowOff>121227</xdr:rowOff>
    </xdr:from>
    <xdr:to>
      <xdr:col>45</xdr:col>
      <xdr:colOff>917864</xdr:colOff>
      <xdr:row>59</xdr:row>
      <xdr:rowOff>129886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A90E32F-79E1-4502-B08E-245A0BA2060E}"/>
            </a:ext>
          </a:extLst>
        </xdr:cNvPr>
        <xdr:cNvCxnSpPr>
          <a:stCxn id="18" idx="3"/>
        </xdr:cNvCxnSpPr>
      </xdr:nvCxnSpPr>
      <xdr:spPr>
        <a:xfrm flipV="1">
          <a:off x="56324652" y="11694102"/>
          <a:ext cx="7134362" cy="865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89</xdr:row>
      <xdr:rowOff>183696</xdr:rowOff>
    </xdr:from>
    <xdr:to>
      <xdr:col>6</xdr:col>
      <xdr:colOff>1309688</xdr:colOff>
      <xdr:row>90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8D36247-054A-4682-B1A6-B8A90CA94FA8}"/>
            </a:ext>
          </a:extLst>
        </xdr:cNvPr>
        <xdr:cNvCxnSpPr>
          <a:endCxn id="4" idx="1"/>
        </xdr:cNvCxnSpPr>
      </xdr:nvCxnSpPr>
      <xdr:spPr>
        <a:xfrm flipV="1">
          <a:off x="8001000" y="17509671"/>
          <a:ext cx="1233488" cy="680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214E-F295-4675-AC51-3CD6F7A3FF80}">
  <sheetPr codeName="Sheet3"/>
  <dimension ref="B1:AV129"/>
  <sheetViews>
    <sheetView tabSelected="1" topLeftCell="A34" zoomScale="55" zoomScaleNormal="55" workbookViewId="0">
      <selection activeCell="F107" sqref="F107"/>
    </sheetView>
  </sheetViews>
  <sheetFormatPr defaultColWidth="19.42578125" defaultRowHeight="15" x14ac:dyDescent="0.25"/>
  <cols>
    <col min="1" max="1" width="19.42578125" style="1"/>
    <col min="2" max="2" width="21.7109375" style="1" customWidth="1"/>
    <col min="3" max="6" width="19.42578125" style="1"/>
    <col min="7" max="7" width="21" style="1" customWidth="1"/>
    <col min="8" max="8" width="35.7109375" style="1" customWidth="1"/>
    <col min="9" max="9" width="28" style="1" customWidth="1"/>
    <col min="10" max="10" width="30.42578125" style="1" customWidth="1"/>
    <col min="11" max="13" width="19.42578125" style="1"/>
    <col min="14" max="14" width="24.42578125" style="1" customWidth="1"/>
    <col min="15" max="16" width="21.5703125" style="1" customWidth="1"/>
    <col min="17" max="18" width="21.42578125" style="1" customWidth="1"/>
    <col min="19" max="19" width="19.42578125" style="1"/>
    <col min="20" max="20" width="17.5703125" style="1" customWidth="1"/>
    <col min="21" max="21" width="23.7109375" style="1" customWidth="1"/>
    <col min="22" max="35" width="19.42578125" style="1"/>
    <col min="36" max="36" width="22.28515625" style="1" customWidth="1"/>
    <col min="37" max="43" width="19.42578125" style="1"/>
    <col min="44" max="44" width="24.85546875" style="1" customWidth="1"/>
    <col min="45" max="16384" width="19.42578125" style="1"/>
  </cols>
  <sheetData>
    <row r="1" spans="2:12" ht="25.5" customHeight="1" x14ac:dyDescent="0.25">
      <c r="I1" s="30"/>
    </row>
    <row r="2" spans="2:12" x14ac:dyDescent="0.25">
      <c r="B2" s="29" t="s">
        <v>21</v>
      </c>
      <c r="C2" s="28"/>
      <c r="J2" s="24"/>
    </row>
    <row r="3" spans="2:12" x14ac:dyDescent="0.25">
      <c r="B3" s="27" t="s">
        <v>20</v>
      </c>
      <c r="C3" s="27" t="s">
        <v>19</v>
      </c>
      <c r="J3" s="24"/>
    </row>
    <row r="4" spans="2:12" x14ac:dyDescent="0.25">
      <c r="B4" s="26"/>
      <c r="C4" s="26"/>
      <c r="J4" s="24"/>
    </row>
    <row r="5" spans="2:12" x14ac:dyDescent="0.25">
      <c r="B5" s="25"/>
      <c r="C5" s="25"/>
      <c r="J5" s="24"/>
    </row>
    <row r="6" spans="2:12" x14ac:dyDescent="0.25">
      <c r="B6" s="2" t="s">
        <v>10</v>
      </c>
      <c r="C6" s="2">
        <v>192.124</v>
      </c>
      <c r="J6" s="24"/>
    </row>
    <row r="7" spans="2:12" x14ac:dyDescent="0.25">
      <c r="B7" s="2" t="s">
        <v>9</v>
      </c>
      <c r="C7" s="2">
        <v>74.099999999999994</v>
      </c>
    </row>
    <row r="8" spans="2:12" x14ac:dyDescent="0.25">
      <c r="B8" s="2" t="s">
        <v>8</v>
      </c>
      <c r="C8" s="2">
        <v>360.45</v>
      </c>
    </row>
    <row r="9" spans="2:12" x14ac:dyDescent="0.25">
      <c r="B9" s="2" t="s">
        <v>7</v>
      </c>
      <c r="C9" s="2">
        <v>18.015000000000001</v>
      </c>
    </row>
    <row r="10" spans="2:12" x14ac:dyDescent="0.25">
      <c r="B10" s="2" t="s">
        <v>6</v>
      </c>
      <c r="C10" s="2">
        <v>98.078999999999994</v>
      </c>
    </row>
    <row r="11" spans="2:12" x14ac:dyDescent="0.25">
      <c r="B11" s="2" t="s">
        <v>5</v>
      </c>
      <c r="C11" s="2">
        <v>102.09</v>
      </c>
    </row>
    <row r="12" spans="2:12" ht="15.75" thickBot="1" x14ac:dyDescent="0.3">
      <c r="B12" s="2" t="s">
        <v>4</v>
      </c>
      <c r="C12" s="2">
        <v>60.05</v>
      </c>
    </row>
    <row r="13" spans="2:12" x14ac:dyDescent="0.25">
      <c r="B13" s="2" t="s">
        <v>3</v>
      </c>
      <c r="C13" s="2">
        <v>402.48</v>
      </c>
      <c r="H13" s="23"/>
      <c r="I13" s="22"/>
      <c r="J13" s="22"/>
      <c r="K13" s="22"/>
      <c r="L13" s="21"/>
    </row>
    <row r="14" spans="2:12" x14ac:dyDescent="0.25">
      <c r="B14" s="2" t="s">
        <v>2</v>
      </c>
      <c r="C14" s="2">
        <v>677.17</v>
      </c>
      <c r="H14" s="16"/>
      <c r="I14" s="15"/>
      <c r="J14" s="15"/>
      <c r="K14" s="15"/>
      <c r="L14" s="14"/>
    </row>
    <row r="15" spans="2:12" x14ac:dyDescent="0.25">
      <c r="B15" s="2" t="s">
        <v>1</v>
      </c>
      <c r="C15" s="2">
        <v>378.46</v>
      </c>
      <c r="H15" s="16"/>
      <c r="I15" s="15"/>
      <c r="J15" s="15"/>
      <c r="K15" s="15"/>
      <c r="L15" s="14"/>
    </row>
    <row r="16" spans="2:12" ht="15.75" thickBot="1" x14ac:dyDescent="0.3">
      <c r="H16" s="16"/>
      <c r="I16" s="15"/>
      <c r="J16" s="15"/>
      <c r="K16" s="15"/>
      <c r="L16" s="14"/>
    </row>
    <row r="17" spans="2:32" x14ac:dyDescent="0.25">
      <c r="H17" s="16"/>
      <c r="I17" s="15"/>
      <c r="J17" s="15"/>
      <c r="K17" s="15"/>
      <c r="L17" s="14"/>
      <c r="N17" s="20" t="s">
        <v>18</v>
      </c>
      <c r="O17" s="8" t="s">
        <v>17</v>
      </c>
      <c r="P17" s="8" t="s">
        <v>16</v>
      </c>
      <c r="Q17" s="8" t="s">
        <v>15</v>
      </c>
      <c r="R17" s="19" t="s">
        <v>14</v>
      </c>
      <c r="U17" s="20" t="s">
        <v>18</v>
      </c>
      <c r="V17" s="8" t="s">
        <v>17</v>
      </c>
      <c r="W17" s="8" t="s">
        <v>16</v>
      </c>
      <c r="X17" s="8" t="s">
        <v>15</v>
      </c>
      <c r="Y17" s="19" t="s">
        <v>14</v>
      </c>
      <c r="AB17" s="20" t="s">
        <v>18</v>
      </c>
      <c r="AC17" s="8" t="s">
        <v>17</v>
      </c>
      <c r="AD17" s="8" t="s">
        <v>16</v>
      </c>
      <c r="AE17" s="8" t="s">
        <v>15</v>
      </c>
      <c r="AF17" s="19" t="s">
        <v>14</v>
      </c>
    </row>
    <row r="18" spans="2:32" ht="15.75" thickBot="1" x14ac:dyDescent="0.3">
      <c r="H18" s="16"/>
      <c r="I18" s="15"/>
      <c r="J18" s="15"/>
      <c r="K18" s="15"/>
      <c r="L18" s="14"/>
      <c r="N18" s="18"/>
      <c r="O18" s="7" t="s">
        <v>13</v>
      </c>
      <c r="P18" s="7" t="s">
        <v>11</v>
      </c>
      <c r="Q18" s="7" t="s">
        <v>12</v>
      </c>
      <c r="R18" s="17" t="s">
        <v>11</v>
      </c>
      <c r="U18" s="18"/>
      <c r="V18" s="7" t="s">
        <v>13</v>
      </c>
      <c r="W18" s="7" t="s">
        <v>11</v>
      </c>
      <c r="X18" s="7" t="s">
        <v>12</v>
      </c>
      <c r="Y18" s="17" t="s">
        <v>11</v>
      </c>
      <c r="AB18" s="18"/>
      <c r="AC18" s="7" t="s">
        <v>13</v>
      </c>
      <c r="AD18" s="7" t="s">
        <v>11</v>
      </c>
      <c r="AE18" s="7" t="s">
        <v>12</v>
      </c>
      <c r="AF18" s="17" t="s">
        <v>11</v>
      </c>
    </row>
    <row r="19" spans="2:32" x14ac:dyDescent="0.25">
      <c r="H19" s="16"/>
      <c r="I19" s="15"/>
      <c r="J19" s="15"/>
      <c r="K19" s="15"/>
      <c r="L19" s="14"/>
      <c r="N19" s="3" t="s">
        <v>10</v>
      </c>
      <c r="O19" s="2">
        <f>Q19*C6</f>
        <v>24.88199999999998</v>
      </c>
      <c r="P19" s="2">
        <f>O19/$O$29</f>
        <v>0.18625716610020981</v>
      </c>
      <c r="Q19" s="2">
        <f>X19*$R$31</f>
        <v>0.12951010805521423</v>
      </c>
      <c r="R19" s="2">
        <f>Q19/$Q$29</f>
        <v>3.0670659029250324E-2</v>
      </c>
      <c r="U19" s="3" t="s">
        <v>10</v>
      </c>
      <c r="V19" s="2">
        <f>X19*C6</f>
        <v>47.849999999999959</v>
      </c>
      <c r="W19" s="2">
        <f>V19/$V$29</f>
        <v>0.18625716610020979</v>
      </c>
      <c r="X19" s="2">
        <f>Q40-X56</f>
        <v>0.24905790010618123</v>
      </c>
      <c r="Y19" s="2">
        <f>X19/$X$29</f>
        <v>3.067065902925032E-2</v>
      </c>
      <c r="AB19" s="3" t="s">
        <v>10</v>
      </c>
      <c r="AC19" s="2">
        <f>AE19*C6</f>
        <v>22.967999999999979</v>
      </c>
      <c r="AD19" s="2">
        <f>AC19/$AC$29</f>
        <v>0.18625716610020981</v>
      </c>
      <c r="AE19" s="2">
        <f>X19*$AF$31</f>
        <v>0.11954779205096698</v>
      </c>
      <c r="AF19" s="2">
        <f>AE19/$AE$29</f>
        <v>3.0670659029250317E-2</v>
      </c>
    </row>
    <row r="20" spans="2:32" x14ac:dyDescent="0.25">
      <c r="H20" s="16"/>
      <c r="I20" s="15"/>
      <c r="J20" s="15"/>
      <c r="K20" s="15"/>
      <c r="L20" s="14"/>
      <c r="N20" s="2" t="s">
        <v>9</v>
      </c>
      <c r="O20" s="2">
        <f t="shared" ref="O20:O28" si="0">Q20*C7</f>
        <v>39.473126813932616</v>
      </c>
      <c r="P20" s="2">
        <f t="shared" ref="P20:P28" si="1">O20/$O$29</f>
        <v>0.29548077877490952</v>
      </c>
      <c r="Q20" s="2">
        <f t="shared" ref="Q20:Q28" si="2">X20*$R$31</f>
        <v>0.53270076671973843</v>
      </c>
      <c r="R20" s="2">
        <f t="shared" ref="R20:R28" si="3">Q20/$Q$29</f>
        <v>0.12615450505002893</v>
      </c>
      <c r="U20" s="2" t="s">
        <v>9</v>
      </c>
      <c r="V20" s="2">
        <f t="shared" ref="V20:V28" si="4">X20*C7</f>
        <v>75.909859257562715</v>
      </c>
      <c r="W20" s="2">
        <f t="shared" ref="W20:W28" si="5">V20/$V$29</f>
        <v>0.29548077877490947</v>
      </c>
      <c r="X20" s="2">
        <f t="shared" ref="X20:X28" si="6">Q41-X57</f>
        <v>1.0244245513841124</v>
      </c>
      <c r="Y20" s="2">
        <f t="shared" ref="Y20:Y28" si="7">X20/$X$29</f>
        <v>0.1261545050500289</v>
      </c>
      <c r="AB20" s="2" t="s">
        <v>9</v>
      </c>
      <c r="AC20" s="2">
        <f t="shared" ref="AC20:AC28" si="8">AE20*C7</f>
        <v>36.436732443630106</v>
      </c>
      <c r="AD20" s="2">
        <f t="shared" ref="AD20:AD28" si="9">AC20/$AC$29</f>
        <v>0.29548077877490952</v>
      </c>
      <c r="AE20" s="2">
        <f t="shared" ref="AE20:AE28" si="10">X20*$AF$31</f>
        <v>0.49172378466437394</v>
      </c>
      <c r="AF20" s="2">
        <f t="shared" ref="AF20:AF28" si="11">AE20/$AE$29</f>
        <v>0.1261545050500289</v>
      </c>
    </row>
    <row r="21" spans="2:32" ht="15.75" thickBot="1" x14ac:dyDescent="0.3">
      <c r="H21" s="16"/>
      <c r="I21" s="15"/>
      <c r="J21" s="15"/>
      <c r="K21" s="15"/>
      <c r="L21" s="14"/>
      <c r="N21" s="2" t="s">
        <v>8</v>
      </c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U21" s="2" t="s">
        <v>8</v>
      </c>
      <c r="V21" s="2">
        <f t="shared" si="4"/>
        <v>0</v>
      </c>
      <c r="W21" s="2">
        <f t="shared" si="5"/>
        <v>0</v>
      </c>
      <c r="X21" s="2">
        <f t="shared" si="6"/>
        <v>0</v>
      </c>
      <c r="Y21" s="2">
        <f t="shared" si="7"/>
        <v>0</v>
      </c>
      <c r="AB21" s="2" t="s">
        <v>8</v>
      </c>
      <c r="AC21" s="2">
        <f t="shared" si="8"/>
        <v>0</v>
      </c>
      <c r="AD21" s="2">
        <f t="shared" si="9"/>
        <v>0</v>
      </c>
      <c r="AE21" s="2">
        <f t="shared" si="10"/>
        <v>0</v>
      </c>
      <c r="AF21" s="2">
        <f t="shared" si="11"/>
        <v>0</v>
      </c>
    </row>
    <row r="22" spans="2:32" x14ac:dyDescent="0.25">
      <c r="B22" s="20" t="s">
        <v>18</v>
      </c>
      <c r="C22" s="8" t="s">
        <v>17</v>
      </c>
      <c r="D22" s="8" t="s">
        <v>16</v>
      </c>
      <c r="E22" s="8" t="s">
        <v>15</v>
      </c>
      <c r="F22" s="19" t="s">
        <v>14</v>
      </c>
      <c r="H22" s="16"/>
      <c r="I22" s="15"/>
      <c r="J22" s="15"/>
      <c r="K22" s="15"/>
      <c r="L22" s="14"/>
      <c r="N22" s="2" t="s">
        <v>7</v>
      </c>
      <c r="O22" s="2">
        <f t="shared" si="0"/>
        <v>62.994364108596542</v>
      </c>
      <c r="P22" s="2">
        <f t="shared" si="1"/>
        <v>0.47155179403391895</v>
      </c>
      <c r="Q22" s="2">
        <f t="shared" si="2"/>
        <v>3.4967729174907878</v>
      </c>
      <c r="R22" s="2">
        <f t="shared" si="3"/>
        <v>0.82810779378975952</v>
      </c>
      <c r="U22" s="2" t="s">
        <v>7</v>
      </c>
      <c r="V22" s="2">
        <f t="shared" si="4"/>
        <v>121.1430079011472</v>
      </c>
      <c r="W22" s="2">
        <f t="shared" si="5"/>
        <v>0.47155179403391889</v>
      </c>
      <c r="X22" s="2">
        <f t="shared" si="6"/>
        <v>6.7245633028668994</v>
      </c>
      <c r="Y22" s="2">
        <f t="shared" si="7"/>
        <v>0.82810779378975941</v>
      </c>
      <c r="AB22" s="2" t="s">
        <v>7</v>
      </c>
      <c r="AC22" s="2">
        <f t="shared" si="8"/>
        <v>58.148643792550651</v>
      </c>
      <c r="AD22" s="2">
        <f t="shared" si="9"/>
        <v>0.47155179403391895</v>
      </c>
      <c r="AE22" s="2">
        <f t="shared" si="10"/>
        <v>3.2277903853761116</v>
      </c>
      <c r="AF22" s="2">
        <f t="shared" si="11"/>
        <v>0.82810779378975929</v>
      </c>
    </row>
    <row r="23" spans="2:32" ht="15.75" thickBot="1" x14ac:dyDescent="0.3">
      <c r="B23" s="18"/>
      <c r="C23" s="7" t="s">
        <v>13</v>
      </c>
      <c r="D23" s="7" t="s">
        <v>11</v>
      </c>
      <c r="E23" s="7" t="s">
        <v>12</v>
      </c>
      <c r="F23" s="17" t="s">
        <v>11</v>
      </c>
      <c r="H23" s="16"/>
      <c r="I23" s="15"/>
      <c r="J23" s="15"/>
      <c r="K23" s="15"/>
      <c r="L23" s="14"/>
      <c r="N23" s="2" t="s">
        <v>6</v>
      </c>
      <c r="O23" s="2">
        <f t="shared" si="0"/>
        <v>6.24</v>
      </c>
      <c r="P23" s="2">
        <f t="shared" si="1"/>
        <v>4.6710261090961748E-2</v>
      </c>
      <c r="Q23" s="2">
        <f t="shared" si="2"/>
        <v>6.3622182118496323E-2</v>
      </c>
      <c r="R23" s="2">
        <f t="shared" si="3"/>
        <v>1.5067042130961335E-2</v>
      </c>
      <c r="U23" s="2" t="s">
        <v>6</v>
      </c>
      <c r="V23" s="2">
        <f t="shared" si="4"/>
        <v>12</v>
      </c>
      <c r="W23" s="2">
        <f t="shared" si="5"/>
        <v>4.6710261090961741E-2</v>
      </c>
      <c r="X23" s="2">
        <f t="shared" si="6"/>
        <v>0.12235035022787753</v>
      </c>
      <c r="Y23" s="2">
        <f t="shared" si="7"/>
        <v>1.5067042130961331E-2</v>
      </c>
      <c r="AB23" s="2" t="s">
        <v>6</v>
      </c>
      <c r="AC23" s="2">
        <f t="shared" si="8"/>
        <v>5.76</v>
      </c>
      <c r="AD23" s="2">
        <f t="shared" si="9"/>
        <v>4.6710261090961748E-2</v>
      </c>
      <c r="AE23" s="2">
        <f t="shared" si="10"/>
        <v>5.8728168109381217E-2</v>
      </c>
      <c r="AF23" s="2">
        <f t="shared" si="11"/>
        <v>1.506704213096133E-2</v>
      </c>
    </row>
    <row r="24" spans="2:32" x14ac:dyDescent="0.25">
      <c r="B24" s="3" t="s">
        <v>10</v>
      </c>
      <c r="C24" s="3">
        <v>478.5</v>
      </c>
      <c r="D24" s="3">
        <f>C24/$C$34</f>
        <v>1</v>
      </c>
      <c r="E24" s="3">
        <f>C24/C6</f>
        <v>2.4905790010618145</v>
      </c>
      <c r="F24" s="3">
        <f>E24/$E$34</f>
        <v>1</v>
      </c>
      <c r="H24" s="16"/>
      <c r="I24" s="15"/>
      <c r="J24" s="15"/>
      <c r="K24" s="15"/>
      <c r="L24" s="14"/>
      <c r="N24" s="2" t="s">
        <v>5</v>
      </c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U24" s="2" t="s">
        <v>5</v>
      </c>
      <c r="V24" s="2">
        <f t="shared" si="4"/>
        <v>0</v>
      </c>
      <c r="W24" s="2">
        <f t="shared" si="5"/>
        <v>0</v>
      </c>
      <c r="X24" s="2">
        <f t="shared" si="6"/>
        <v>0</v>
      </c>
      <c r="Y24" s="2">
        <f t="shared" si="7"/>
        <v>0</v>
      </c>
      <c r="AB24" s="2" t="s">
        <v>5</v>
      </c>
      <c r="AC24" s="2">
        <f t="shared" si="8"/>
        <v>0</v>
      </c>
      <c r="AD24" s="2">
        <f t="shared" si="9"/>
        <v>0</v>
      </c>
      <c r="AE24" s="2">
        <f t="shared" si="10"/>
        <v>0</v>
      </c>
      <c r="AF24" s="2">
        <f t="shared" si="11"/>
        <v>0</v>
      </c>
    </row>
    <row r="25" spans="2:32" x14ac:dyDescent="0.25">
      <c r="B25" s="2" t="s">
        <v>9</v>
      </c>
      <c r="C25" s="2">
        <v>0</v>
      </c>
      <c r="D25" s="3">
        <f t="shared" ref="D25:D33" si="12">C25/$C$34</f>
        <v>0</v>
      </c>
      <c r="E25" s="3">
        <f t="shared" ref="E25:E33" si="13">C25/C7</f>
        <v>0</v>
      </c>
      <c r="F25" s="3">
        <f t="shared" ref="F25:F33" si="14">E25/$E$34</f>
        <v>0</v>
      </c>
      <c r="H25" s="16"/>
      <c r="I25" s="15"/>
      <c r="J25" s="15"/>
      <c r="K25" s="15"/>
      <c r="L25" s="14"/>
      <c r="N25" s="2" t="s">
        <v>4</v>
      </c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U25" s="2" t="s">
        <v>4</v>
      </c>
      <c r="V25" s="2">
        <f t="shared" si="4"/>
        <v>0</v>
      </c>
      <c r="W25" s="2">
        <f t="shared" si="5"/>
        <v>0</v>
      </c>
      <c r="X25" s="2">
        <f t="shared" si="6"/>
        <v>0</v>
      </c>
      <c r="Y25" s="2">
        <f t="shared" si="7"/>
        <v>0</v>
      </c>
      <c r="AB25" s="2" t="s">
        <v>4</v>
      </c>
      <c r="AC25" s="2">
        <f t="shared" si="8"/>
        <v>0</v>
      </c>
      <c r="AD25" s="2">
        <f t="shared" si="9"/>
        <v>0</v>
      </c>
      <c r="AE25" s="2">
        <f t="shared" si="10"/>
        <v>0</v>
      </c>
      <c r="AF25" s="2">
        <f t="shared" si="11"/>
        <v>0</v>
      </c>
    </row>
    <row r="26" spans="2:32" x14ac:dyDescent="0.25">
      <c r="B26" s="2" t="s">
        <v>8</v>
      </c>
      <c r="C26" s="2">
        <v>0</v>
      </c>
      <c r="D26" s="3">
        <f t="shared" si="12"/>
        <v>0</v>
      </c>
      <c r="E26" s="3">
        <f t="shared" si="13"/>
        <v>0</v>
      </c>
      <c r="F26" s="3">
        <f t="shared" si="14"/>
        <v>0</v>
      </c>
      <c r="H26" s="16"/>
      <c r="I26" s="15"/>
      <c r="J26" s="15"/>
      <c r="K26" s="15"/>
      <c r="L26" s="14"/>
      <c r="N26" s="2" t="s">
        <v>3</v>
      </c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U26" s="2" t="s">
        <v>3</v>
      </c>
      <c r="V26" s="2">
        <f t="shared" si="4"/>
        <v>0</v>
      </c>
      <c r="W26" s="2">
        <f t="shared" si="5"/>
        <v>0</v>
      </c>
      <c r="X26" s="2">
        <f t="shared" si="6"/>
        <v>0</v>
      </c>
      <c r="Y26" s="2">
        <f t="shared" si="7"/>
        <v>0</v>
      </c>
      <c r="AB26" s="2" t="s">
        <v>3</v>
      </c>
      <c r="AC26" s="2">
        <f t="shared" si="8"/>
        <v>0</v>
      </c>
      <c r="AD26" s="2">
        <f t="shared" si="9"/>
        <v>0</v>
      </c>
      <c r="AE26" s="2">
        <f t="shared" si="10"/>
        <v>0</v>
      </c>
      <c r="AF26" s="2">
        <f t="shared" si="11"/>
        <v>0</v>
      </c>
    </row>
    <row r="27" spans="2:32" x14ac:dyDescent="0.25">
      <c r="B27" s="2" t="s">
        <v>7</v>
      </c>
      <c r="C27" s="2">
        <v>0</v>
      </c>
      <c r="D27" s="3">
        <f t="shared" si="12"/>
        <v>0</v>
      </c>
      <c r="E27" s="3">
        <f t="shared" si="13"/>
        <v>0</v>
      </c>
      <c r="F27" s="3">
        <f t="shared" si="14"/>
        <v>0</v>
      </c>
      <c r="H27" s="16"/>
      <c r="I27" s="15"/>
      <c r="J27" s="15"/>
      <c r="K27" s="15"/>
      <c r="L27" s="14"/>
      <c r="N27" s="2" t="s">
        <v>2</v>
      </c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U27" s="2" t="s">
        <v>2</v>
      </c>
      <c r="V27" s="2">
        <f t="shared" si="4"/>
        <v>0</v>
      </c>
      <c r="W27" s="2">
        <f t="shared" si="5"/>
        <v>0</v>
      </c>
      <c r="X27" s="2">
        <f t="shared" si="6"/>
        <v>0</v>
      </c>
      <c r="Y27" s="2">
        <f t="shared" si="7"/>
        <v>0</v>
      </c>
      <c r="AB27" s="2" t="s">
        <v>2</v>
      </c>
      <c r="AC27" s="2">
        <f t="shared" si="8"/>
        <v>0</v>
      </c>
      <c r="AD27" s="2">
        <f t="shared" si="9"/>
        <v>0</v>
      </c>
      <c r="AE27" s="2">
        <f t="shared" si="10"/>
        <v>0</v>
      </c>
      <c r="AF27" s="2">
        <f t="shared" si="11"/>
        <v>0</v>
      </c>
    </row>
    <row r="28" spans="2:32" ht="15.75" thickBot="1" x14ac:dyDescent="0.3">
      <c r="B28" s="2" t="s">
        <v>6</v>
      </c>
      <c r="C28" s="2">
        <v>0</v>
      </c>
      <c r="D28" s="3">
        <f t="shared" si="12"/>
        <v>0</v>
      </c>
      <c r="E28" s="3">
        <f t="shared" si="13"/>
        <v>0</v>
      </c>
      <c r="F28" s="3">
        <f t="shared" si="14"/>
        <v>0</v>
      </c>
      <c r="H28" s="13"/>
      <c r="I28" s="12"/>
      <c r="J28" s="12"/>
      <c r="K28" s="12"/>
      <c r="L28" s="11"/>
      <c r="N28" s="2" t="s">
        <v>1</v>
      </c>
      <c r="O28" s="2">
        <f t="shared" si="0"/>
        <v>0</v>
      </c>
      <c r="P28" s="2">
        <f t="shared" si="1"/>
        <v>0</v>
      </c>
      <c r="Q28" s="2">
        <f t="shared" si="2"/>
        <v>0</v>
      </c>
      <c r="R28" s="2">
        <f t="shared" si="3"/>
        <v>0</v>
      </c>
      <c r="U28" s="2" t="s">
        <v>1</v>
      </c>
      <c r="V28" s="2">
        <f t="shared" si="4"/>
        <v>0</v>
      </c>
      <c r="W28" s="2">
        <f t="shared" si="5"/>
        <v>0</v>
      </c>
      <c r="X28" s="2">
        <f t="shared" si="6"/>
        <v>0</v>
      </c>
      <c r="Y28" s="2">
        <f t="shared" si="7"/>
        <v>0</v>
      </c>
      <c r="AB28" s="2" t="s">
        <v>1</v>
      </c>
      <c r="AC28" s="2">
        <f t="shared" si="8"/>
        <v>0</v>
      </c>
      <c r="AD28" s="2">
        <f t="shared" si="9"/>
        <v>0</v>
      </c>
      <c r="AE28" s="2">
        <f t="shared" si="10"/>
        <v>0</v>
      </c>
      <c r="AF28" s="2">
        <f t="shared" si="11"/>
        <v>0</v>
      </c>
    </row>
    <row r="29" spans="2:32" x14ac:dyDescent="0.25">
      <c r="B29" s="2" t="s">
        <v>5</v>
      </c>
      <c r="C29" s="2">
        <v>0</v>
      </c>
      <c r="D29" s="3">
        <f t="shared" si="12"/>
        <v>0</v>
      </c>
      <c r="E29" s="3">
        <f t="shared" si="13"/>
        <v>0</v>
      </c>
      <c r="F29" s="3">
        <f t="shared" si="14"/>
        <v>0</v>
      </c>
      <c r="N29" s="2" t="s">
        <v>0</v>
      </c>
      <c r="O29" s="2">
        <f>SUM(O19:O28)</f>
        <v>133.58949092252914</v>
      </c>
      <c r="P29" s="2">
        <f>SUM(P19:P28)</f>
        <v>1</v>
      </c>
      <c r="Q29" s="2">
        <f>SUM(Q19:Q28)</f>
        <v>4.2226059743842361</v>
      </c>
      <c r="R29" s="2">
        <f>SUM(R19:R28)</f>
        <v>1.0000000000000002</v>
      </c>
      <c r="U29" s="2" t="s">
        <v>0</v>
      </c>
      <c r="V29" s="2">
        <f t="shared" ref="V29:W29" si="15">SUM(V19:V28)</f>
        <v>256.90286715870991</v>
      </c>
      <c r="W29" s="2">
        <f t="shared" ref="W29" si="16">SUM(W19:W28)</f>
        <v>0.99999999999999989</v>
      </c>
      <c r="X29" s="2">
        <f t="shared" ref="X29" si="17">SUM(X19:X28)</f>
        <v>8.1203961045850708</v>
      </c>
      <c r="Y29" s="2">
        <f t="shared" ref="Y29" si="18">SUM(Y19:Y28)</f>
        <v>1</v>
      </c>
      <c r="AB29" s="2" t="s">
        <v>0</v>
      </c>
      <c r="AC29" s="2">
        <f t="shared" ref="AC29:AD29" si="19">SUM(AC19:AC28)</f>
        <v>123.31337623618073</v>
      </c>
      <c r="AD29" s="2">
        <f t="shared" si="19"/>
        <v>1</v>
      </c>
      <c r="AE29" s="2">
        <f>SUM(AE19:AE28)</f>
        <v>3.8977901302008342</v>
      </c>
      <c r="AF29" s="2">
        <f>SUM(AF19:AF28)</f>
        <v>0.99999999999999978</v>
      </c>
    </row>
    <row r="30" spans="2:32" ht="15.75" thickBot="1" x14ac:dyDescent="0.3">
      <c r="B30" s="2" t="s">
        <v>4</v>
      </c>
      <c r="C30" s="2">
        <v>0</v>
      </c>
      <c r="D30" s="3">
        <f t="shared" si="12"/>
        <v>0</v>
      </c>
      <c r="E30" s="3">
        <f t="shared" si="13"/>
        <v>0</v>
      </c>
      <c r="F30" s="3">
        <f t="shared" si="14"/>
        <v>0</v>
      </c>
    </row>
    <row r="31" spans="2:32" ht="15.75" thickBot="1" x14ac:dyDescent="0.3">
      <c r="B31" s="2" t="s">
        <v>3</v>
      </c>
      <c r="C31" s="2">
        <v>0</v>
      </c>
      <c r="D31" s="3">
        <f t="shared" si="12"/>
        <v>0</v>
      </c>
      <c r="E31" s="3">
        <f t="shared" si="13"/>
        <v>0</v>
      </c>
      <c r="F31" s="3">
        <f t="shared" si="14"/>
        <v>0</v>
      </c>
      <c r="Q31" s="5" t="s">
        <v>31</v>
      </c>
      <c r="R31" s="10">
        <v>0.52</v>
      </c>
      <c r="AE31" s="5" t="s">
        <v>32</v>
      </c>
      <c r="AF31" s="10">
        <v>0.48</v>
      </c>
    </row>
    <row r="32" spans="2:32" x14ac:dyDescent="0.25">
      <c r="B32" s="2" t="s">
        <v>2</v>
      </c>
      <c r="C32" s="2">
        <v>0</v>
      </c>
      <c r="D32" s="3">
        <f t="shared" si="12"/>
        <v>0</v>
      </c>
      <c r="E32" s="3">
        <f t="shared" si="13"/>
        <v>0</v>
      </c>
      <c r="F32" s="3">
        <f t="shared" si="14"/>
        <v>0</v>
      </c>
    </row>
    <row r="33" spans="2:40" x14ac:dyDescent="0.25">
      <c r="B33" s="2" t="s">
        <v>1</v>
      </c>
      <c r="C33" s="2">
        <v>0</v>
      </c>
      <c r="D33" s="3">
        <f t="shared" si="12"/>
        <v>0</v>
      </c>
      <c r="E33" s="3">
        <f t="shared" si="13"/>
        <v>0</v>
      </c>
      <c r="F33" s="3">
        <f t="shared" si="14"/>
        <v>0</v>
      </c>
    </row>
    <row r="34" spans="2:40" x14ac:dyDescent="0.25">
      <c r="B34" s="2" t="s">
        <v>0</v>
      </c>
      <c r="C34" s="2">
        <f>SUM(C24:C33)</f>
        <v>478.5</v>
      </c>
      <c r="D34" s="2">
        <f t="shared" ref="D34:F34" si="20">SUM(D24:D33)</f>
        <v>1</v>
      </c>
      <c r="E34" s="2">
        <f t="shared" si="20"/>
        <v>2.4905790010618145</v>
      </c>
      <c r="F34" s="2">
        <f t="shared" si="20"/>
        <v>1</v>
      </c>
    </row>
    <row r="36" spans="2:40" ht="15.75" thickBot="1" x14ac:dyDescent="0.3"/>
    <row r="37" spans="2:40" ht="15.75" thickBot="1" x14ac:dyDescent="0.3">
      <c r="B37" s="9" t="s">
        <v>30</v>
      </c>
      <c r="C37" s="9">
        <v>1.2</v>
      </c>
    </row>
    <row r="38" spans="2:40" ht="15.75" thickBot="1" x14ac:dyDescent="0.3">
      <c r="N38" s="20" t="s">
        <v>18</v>
      </c>
      <c r="O38" s="8" t="s">
        <v>17</v>
      </c>
      <c r="P38" s="8" t="s">
        <v>16</v>
      </c>
      <c r="Q38" s="8" t="s">
        <v>15</v>
      </c>
      <c r="R38" s="19" t="s">
        <v>14</v>
      </c>
      <c r="AJ38" s="20" t="s">
        <v>18</v>
      </c>
      <c r="AK38" s="8" t="s">
        <v>17</v>
      </c>
      <c r="AL38" s="8" t="s">
        <v>16</v>
      </c>
      <c r="AM38" s="8" t="s">
        <v>15</v>
      </c>
      <c r="AN38" s="19" t="s">
        <v>14</v>
      </c>
    </row>
    <row r="39" spans="2:40" ht="15.75" thickBot="1" x14ac:dyDescent="0.3">
      <c r="B39" s="20" t="s">
        <v>22</v>
      </c>
      <c r="C39" s="8" t="s">
        <v>17</v>
      </c>
      <c r="D39" s="8" t="s">
        <v>16</v>
      </c>
      <c r="E39" s="8" t="s">
        <v>15</v>
      </c>
      <c r="F39" s="19" t="s">
        <v>14</v>
      </c>
      <c r="N39" s="18"/>
      <c r="O39" s="7" t="s">
        <v>13</v>
      </c>
      <c r="P39" s="7" t="s">
        <v>11</v>
      </c>
      <c r="Q39" s="7" t="s">
        <v>12</v>
      </c>
      <c r="R39" s="17" t="s">
        <v>11</v>
      </c>
      <c r="AJ39" s="18"/>
      <c r="AK39" s="7" t="s">
        <v>13</v>
      </c>
      <c r="AL39" s="7" t="s">
        <v>11</v>
      </c>
      <c r="AM39" s="7" t="s">
        <v>12</v>
      </c>
      <c r="AN39" s="17" t="s">
        <v>11</v>
      </c>
    </row>
    <row r="40" spans="2:40" ht="15.75" thickBot="1" x14ac:dyDescent="0.3">
      <c r="B40" s="18"/>
      <c r="C40" s="7" t="s">
        <v>13</v>
      </c>
      <c r="D40" s="7" t="s">
        <v>11</v>
      </c>
      <c r="E40" s="7" t="s">
        <v>12</v>
      </c>
      <c r="F40" s="17" t="s">
        <v>11</v>
      </c>
      <c r="N40" s="3" t="s">
        <v>10</v>
      </c>
      <c r="O40" s="2">
        <f>Q40*C6</f>
        <v>47.849999999999959</v>
      </c>
      <c r="P40" s="2">
        <f>O40/$O$50</f>
        <v>4.4935520430052493E-2</v>
      </c>
      <c r="Q40" s="2">
        <f>E24+E41+E56+J71</f>
        <v>0.24905790010618123</v>
      </c>
      <c r="R40" s="2">
        <f>Q40/$Q$50</f>
        <v>2.4035889803578576E-2</v>
      </c>
      <c r="AJ40" s="3" t="s">
        <v>10</v>
      </c>
      <c r="AK40" s="2">
        <v>0</v>
      </c>
      <c r="AL40" s="2">
        <f>AK40/$AK$50</f>
        <v>0</v>
      </c>
      <c r="AM40" s="2">
        <f>AK40/C6</f>
        <v>0</v>
      </c>
      <c r="AN40" s="2">
        <f>AM40/$AM$50</f>
        <v>0</v>
      </c>
    </row>
    <row r="41" spans="2:40" x14ac:dyDescent="0.25">
      <c r="B41" s="3" t="s">
        <v>10</v>
      </c>
      <c r="C41" s="3">
        <v>0</v>
      </c>
      <c r="D41" s="3">
        <f>C41/$C$51</f>
        <v>0</v>
      </c>
      <c r="E41" s="3">
        <f>C41/C6</f>
        <v>0</v>
      </c>
      <c r="F41" s="3">
        <f>E41/$E$51</f>
        <v>0</v>
      </c>
      <c r="N41" s="2" t="s">
        <v>9</v>
      </c>
      <c r="O41" s="2">
        <f t="shared" ref="O41:O49" si="21">Q41*C7</f>
        <v>75.909859257562715</v>
      </c>
      <c r="P41" s="2">
        <f t="shared" ref="P41:P49" si="22">O41/$O$50</f>
        <v>7.1286291149647268E-2</v>
      </c>
      <c r="Q41" s="2">
        <f t="shared" ref="Q41:Q49" si="23">E25+E42+E57+J72</f>
        <v>1.0244245513841124</v>
      </c>
      <c r="R41" s="2">
        <f t="shared" ref="R41:R48" si="24">Q41/$Q$50</f>
        <v>9.8864383015561455E-2</v>
      </c>
      <c r="AJ41" s="2" t="s">
        <v>9</v>
      </c>
      <c r="AK41" s="2">
        <v>0</v>
      </c>
      <c r="AL41" s="2">
        <f t="shared" ref="AL41:AL49" si="25">AK41/$AK$50</f>
        <v>0</v>
      </c>
      <c r="AM41" s="2">
        <f t="shared" ref="AM41:AM49" si="26">AK41/C7</f>
        <v>0</v>
      </c>
      <c r="AN41" s="2">
        <f t="shared" ref="AN41:AN49" si="27">AM41/$AM$50</f>
        <v>0</v>
      </c>
    </row>
    <row r="42" spans="2:40" x14ac:dyDescent="0.25">
      <c r="B42" s="2" t="s">
        <v>9</v>
      </c>
      <c r="C42" s="2">
        <f>C24*C37</f>
        <v>574.19999999999993</v>
      </c>
      <c r="D42" s="3">
        <f t="shared" ref="D42:D50" si="28">C42/$C$51</f>
        <v>1</v>
      </c>
      <c r="E42" s="3">
        <f>C42/C7</f>
        <v>7.7489878542510118</v>
      </c>
      <c r="F42" s="3">
        <f t="shared" ref="F42:F50" si="29">E42/$E$51</f>
        <v>1</v>
      </c>
      <c r="N42" s="2" t="s">
        <v>8</v>
      </c>
      <c r="O42" s="2">
        <f t="shared" si="21"/>
        <v>807.95628083945803</v>
      </c>
      <c r="P42" s="2">
        <f t="shared" si="22"/>
        <v>0.75874474324452923</v>
      </c>
      <c r="Q42" s="2">
        <f t="shared" si="23"/>
        <v>2.2415211009556333</v>
      </c>
      <c r="R42" s="2">
        <f t="shared" si="24"/>
        <v>0.2163230082322074</v>
      </c>
      <c r="AJ42" s="2" t="s">
        <v>8</v>
      </c>
      <c r="AK42" s="2">
        <v>0</v>
      </c>
      <c r="AL42" s="2">
        <f t="shared" si="25"/>
        <v>0</v>
      </c>
      <c r="AM42" s="2">
        <f t="shared" si="26"/>
        <v>0</v>
      </c>
      <c r="AN42" s="2">
        <f t="shared" si="27"/>
        <v>0</v>
      </c>
    </row>
    <row r="43" spans="2:40" x14ac:dyDescent="0.25">
      <c r="B43" s="2" t="s">
        <v>8</v>
      </c>
      <c r="C43" s="2">
        <v>0</v>
      </c>
      <c r="D43" s="3">
        <f t="shared" si="28"/>
        <v>0</v>
      </c>
      <c r="E43" s="3">
        <f t="shared" ref="E43:E50" si="30">C43/C8</f>
        <v>0</v>
      </c>
      <c r="F43" s="3">
        <f t="shared" si="29"/>
        <v>0</v>
      </c>
      <c r="N43" s="2" t="s">
        <v>7</v>
      </c>
      <c r="O43" s="2">
        <f t="shared" si="21"/>
        <v>121.1430079011472</v>
      </c>
      <c r="P43" s="2">
        <f t="shared" si="22"/>
        <v>0.113764349143156</v>
      </c>
      <c r="Q43" s="2">
        <f t="shared" si="23"/>
        <v>6.7245633028668994</v>
      </c>
      <c r="R43" s="2">
        <f t="shared" si="24"/>
        <v>0.6489690246966221</v>
      </c>
      <c r="AJ43" s="2" t="s">
        <v>7</v>
      </c>
      <c r="AK43" s="2">
        <v>0</v>
      </c>
      <c r="AL43" s="2">
        <f t="shared" si="25"/>
        <v>0</v>
      </c>
      <c r="AM43" s="2">
        <f t="shared" si="26"/>
        <v>0</v>
      </c>
      <c r="AN43" s="2">
        <f t="shared" si="27"/>
        <v>0</v>
      </c>
    </row>
    <row r="44" spans="2:40" x14ac:dyDescent="0.25">
      <c r="B44" s="2" t="s">
        <v>7</v>
      </c>
      <c r="C44" s="2">
        <v>0</v>
      </c>
      <c r="D44" s="3">
        <f t="shared" si="28"/>
        <v>0</v>
      </c>
      <c r="E44" s="3">
        <f t="shared" si="30"/>
        <v>0</v>
      </c>
      <c r="F44" s="3">
        <f t="shared" si="29"/>
        <v>0</v>
      </c>
      <c r="N44" s="2" t="s">
        <v>6</v>
      </c>
      <c r="O44" s="2">
        <f t="shared" si="21"/>
        <v>12</v>
      </c>
      <c r="P44" s="2">
        <f t="shared" si="22"/>
        <v>1.1269096032615054E-2</v>
      </c>
      <c r="Q44" s="2">
        <f t="shared" si="23"/>
        <v>0.12235035022787753</v>
      </c>
      <c r="R44" s="2">
        <f t="shared" si="24"/>
        <v>1.1807694252030366E-2</v>
      </c>
      <c r="AJ44" s="2" t="s">
        <v>6</v>
      </c>
      <c r="AK44" s="2">
        <v>0</v>
      </c>
      <c r="AL44" s="2">
        <f t="shared" si="25"/>
        <v>0</v>
      </c>
      <c r="AM44" s="2">
        <f t="shared" si="26"/>
        <v>0</v>
      </c>
      <c r="AN44" s="2">
        <f t="shared" si="27"/>
        <v>0</v>
      </c>
    </row>
    <row r="45" spans="2:40" x14ac:dyDescent="0.25">
      <c r="B45" s="2" t="s">
        <v>6</v>
      </c>
      <c r="C45" s="2">
        <v>0</v>
      </c>
      <c r="D45" s="3">
        <f t="shared" si="28"/>
        <v>0</v>
      </c>
      <c r="E45" s="3">
        <f t="shared" si="30"/>
        <v>0</v>
      </c>
      <c r="F45" s="3">
        <f t="shared" si="29"/>
        <v>0</v>
      </c>
      <c r="N45" s="2" t="s">
        <v>5</v>
      </c>
      <c r="O45" s="2">
        <f t="shared" si="21"/>
        <v>0</v>
      </c>
      <c r="P45" s="2">
        <f t="shared" si="22"/>
        <v>0</v>
      </c>
      <c r="Q45" s="2">
        <f t="shared" si="23"/>
        <v>0</v>
      </c>
      <c r="R45" s="2">
        <f t="shared" si="24"/>
        <v>0</v>
      </c>
      <c r="AJ45" s="2" t="s">
        <v>5</v>
      </c>
      <c r="AK45" s="2">
        <v>0</v>
      </c>
      <c r="AL45" s="2">
        <f t="shared" si="25"/>
        <v>0</v>
      </c>
      <c r="AM45" s="2">
        <f t="shared" si="26"/>
        <v>0</v>
      </c>
      <c r="AN45" s="2">
        <f t="shared" si="27"/>
        <v>0</v>
      </c>
    </row>
    <row r="46" spans="2:40" x14ac:dyDescent="0.25">
      <c r="B46" s="2" t="s">
        <v>5</v>
      </c>
      <c r="C46" s="2">
        <v>0</v>
      </c>
      <c r="D46" s="3">
        <f t="shared" si="28"/>
        <v>0</v>
      </c>
      <c r="E46" s="3">
        <f t="shared" si="30"/>
        <v>0</v>
      </c>
      <c r="F46" s="3">
        <f t="shared" si="29"/>
        <v>0</v>
      </c>
      <c r="N46" s="2" t="s">
        <v>4</v>
      </c>
      <c r="O46" s="2">
        <f t="shared" si="21"/>
        <v>0</v>
      </c>
      <c r="P46" s="2">
        <f t="shared" si="22"/>
        <v>0</v>
      </c>
      <c r="Q46" s="2">
        <f t="shared" si="23"/>
        <v>0</v>
      </c>
      <c r="R46" s="2">
        <f t="shared" si="24"/>
        <v>0</v>
      </c>
      <c r="AJ46" s="2" t="s">
        <v>4</v>
      </c>
      <c r="AK46" s="2">
        <v>0</v>
      </c>
      <c r="AL46" s="2">
        <f t="shared" si="25"/>
        <v>0</v>
      </c>
      <c r="AM46" s="2">
        <f t="shared" si="26"/>
        <v>0</v>
      </c>
      <c r="AN46" s="2">
        <f t="shared" si="27"/>
        <v>0</v>
      </c>
    </row>
    <row r="47" spans="2:40" x14ac:dyDescent="0.25">
      <c r="B47" s="2" t="s">
        <v>4</v>
      </c>
      <c r="C47" s="2">
        <v>0</v>
      </c>
      <c r="D47" s="3">
        <f t="shared" si="28"/>
        <v>0</v>
      </c>
      <c r="E47" s="3">
        <f t="shared" si="30"/>
        <v>0</v>
      </c>
      <c r="F47" s="3">
        <f t="shared" si="29"/>
        <v>0</v>
      </c>
      <c r="N47" s="2" t="s">
        <v>3</v>
      </c>
      <c r="O47" s="2">
        <f t="shared" si="21"/>
        <v>0</v>
      </c>
      <c r="P47" s="2">
        <f t="shared" si="22"/>
        <v>0</v>
      </c>
      <c r="Q47" s="2">
        <f t="shared" si="23"/>
        <v>0</v>
      </c>
      <c r="R47" s="2">
        <f t="shared" si="24"/>
        <v>0</v>
      </c>
      <c r="AJ47" s="2" t="s">
        <v>3</v>
      </c>
      <c r="AK47" s="2">
        <v>0</v>
      </c>
      <c r="AL47" s="2">
        <f t="shared" si="25"/>
        <v>0</v>
      </c>
      <c r="AM47" s="2">
        <f t="shared" si="26"/>
        <v>0</v>
      </c>
      <c r="AN47" s="2">
        <f t="shared" si="27"/>
        <v>0</v>
      </c>
    </row>
    <row r="48" spans="2:40" x14ac:dyDescent="0.25">
      <c r="B48" s="2" t="s">
        <v>3</v>
      </c>
      <c r="C48" s="2">
        <v>0</v>
      </c>
      <c r="D48" s="3">
        <f t="shared" si="28"/>
        <v>0</v>
      </c>
      <c r="E48" s="3">
        <f t="shared" si="30"/>
        <v>0</v>
      </c>
      <c r="F48" s="3">
        <f t="shared" si="29"/>
        <v>0</v>
      </c>
      <c r="N48" s="2" t="s">
        <v>2</v>
      </c>
      <c r="O48" s="2">
        <f t="shared" si="21"/>
        <v>0</v>
      </c>
      <c r="P48" s="2">
        <f t="shared" si="22"/>
        <v>0</v>
      </c>
      <c r="Q48" s="2">
        <f t="shared" si="23"/>
        <v>0</v>
      </c>
      <c r="R48" s="2">
        <f t="shared" si="24"/>
        <v>0</v>
      </c>
      <c r="AJ48" s="2" t="s">
        <v>2</v>
      </c>
      <c r="AK48" s="2">
        <v>0</v>
      </c>
      <c r="AL48" s="2">
        <f t="shared" si="25"/>
        <v>0</v>
      </c>
      <c r="AM48" s="2">
        <f t="shared" si="26"/>
        <v>0</v>
      </c>
      <c r="AN48" s="2">
        <f t="shared" si="27"/>
        <v>0</v>
      </c>
    </row>
    <row r="49" spans="2:48" x14ac:dyDescent="0.25">
      <c r="B49" s="2" t="s">
        <v>2</v>
      </c>
      <c r="C49" s="2">
        <v>0</v>
      </c>
      <c r="D49" s="3">
        <f t="shared" si="28"/>
        <v>0</v>
      </c>
      <c r="E49" s="3">
        <f t="shared" si="30"/>
        <v>0</v>
      </c>
      <c r="F49" s="3">
        <f t="shared" si="29"/>
        <v>0</v>
      </c>
      <c r="N49" s="2" t="s">
        <v>1</v>
      </c>
      <c r="O49" s="2">
        <f t="shared" si="21"/>
        <v>0</v>
      </c>
      <c r="P49" s="2">
        <f t="shared" si="22"/>
        <v>0</v>
      </c>
      <c r="Q49" s="2">
        <f t="shared" si="23"/>
        <v>0</v>
      </c>
      <c r="R49" s="2"/>
      <c r="AJ49" s="2" t="s">
        <v>1</v>
      </c>
      <c r="AK49" s="2">
        <v>0.2596</v>
      </c>
      <c r="AL49" s="2">
        <f t="shared" si="25"/>
        <v>1</v>
      </c>
      <c r="AM49" s="2">
        <f t="shared" si="26"/>
        <v>6.8593774771442159E-4</v>
      </c>
      <c r="AN49" s="2">
        <f t="shared" si="27"/>
        <v>1</v>
      </c>
    </row>
    <row r="50" spans="2:48" x14ac:dyDescent="0.25">
      <c r="B50" s="2" t="s">
        <v>1</v>
      </c>
      <c r="C50" s="2">
        <v>0</v>
      </c>
      <c r="D50" s="3">
        <f t="shared" si="28"/>
        <v>0</v>
      </c>
      <c r="E50" s="3">
        <f t="shared" si="30"/>
        <v>0</v>
      </c>
      <c r="F50" s="3">
        <f t="shared" si="29"/>
        <v>0</v>
      </c>
      <c r="N50" s="2" t="s">
        <v>0</v>
      </c>
      <c r="O50" s="2">
        <f t="shared" ref="O50:P50" si="31">SUM(O40:O49)</f>
        <v>1064.8591479981678</v>
      </c>
      <c r="P50" s="2">
        <f t="shared" si="31"/>
        <v>1</v>
      </c>
      <c r="Q50" s="2">
        <f>SUM(Q40:Q49)</f>
        <v>10.361917205540705</v>
      </c>
      <c r="R50" s="2">
        <f>SUM(R40:R49)</f>
        <v>0.99999999999999989</v>
      </c>
      <c r="AJ50" s="2" t="s">
        <v>0</v>
      </c>
      <c r="AK50" s="2">
        <f>SUM(AK40:AK49)</f>
        <v>0.2596</v>
      </c>
      <c r="AL50" s="2">
        <f>SUM(AL40:AL49)</f>
        <v>1</v>
      </c>
      <c r="AM50" s="2">
        <f>SUM(AM40:AM49)</f>
        <v>6.8593774771442159E-4</v>
      </c>
      <c r="AN50" s="2">
        <f>SUM(AN40:AN49)</f>
        <v>1</v>
      </c>
    </row>
    <row r="51" spans="2:48" x14ac:dyDescent="0.25">
      <c r="B51" s="2" t="s">
        <v>0</v>
      </c>
      <c r="C51" s="2">
        <f>SUM(C41:C50)</f>
        <v>574.19999999999993</v>
      </c>
      <c r="D51" s="2">
        <f t="shared" ref="D51:F51" si="32">SUM(D41:D50)</f>
        <v>1</v>
      </c>
      <c r="E51" s="2">
        <f t="shared" si="32"/>
        <v>7.7489878542510118</v>
      </c>
      <c r="F51" s="2">
        <f t="shared" si="32"/>
        <v>1</v>
      </c>
    </row>
    <row r="53" spans="2:48" ht="20.25" customHeight="1" thickBot="1" x14ac:dyDescent="0.3">
      <c r="H53" s="6" t="s">
        <v>23</v>
      </c>
      <c r="I53" s="6" t="s">
        <v>10</v>
      </c>
      <c r="J53" s="2">
        <v>-1</v>
      </c>
      <c r="K53" s="2"/>
    </row>
    <row r="54" spans="2:48" x14ac:dyDescent="0.25">
      <c r="B54" s="20" t="s">
        <v>34</v>
      </c>
      <c r="C54" s="8" t="s">
        <v>17</v>
      </c>
      <c r="D54" s="8" t="s">
        <v>16</v>
      </c>
      <c r="E54" s="8" t="s">
        <v>15</v>
      </c>
      <c r="F54" s="19" t="s">
        <v>14</v>
      </c>
      <c r="H54" s="6"/>
      <c r="I54" s="6" t="s">
        <v>9</v>
      </c>
      <c r="J54" s="2">
        <v>-3</v>
      </c>
      <c r="K54" s="2"/>
      <c r="U54" s="20" t="s">
        <v>18</v>
      </c>
      <c r="V54" s="8" t="s">
        <v>17</v>
      </c>
      <c r="W54" s="8" t="s">
        <v>16</v>
      </c>
      <c r="X54" s="8" t="s">
        <v>15</v>
      </c>
      <c r="Y54" s="19" t="s">
        <v>14</v>
      </c>
      <c r="AB54" s="20" t="s">
        <v>18</v>
      </c>
      <c r="AC54" s="8" t="s">
        <v>17</v>
      </c>
      <c r="AD54" s="8" t="s">
        <v>16</v>
      </c>
      <c r="AE54" s="8" t="s">
        <v>15</v>
      </c>
      <c r="AF54" s="19" t="s">
        <v>14</v>
      </c>
      <c r="AR54" s="20" t="s">
        <v>18</v>
      </c>
      <c r="AS54" s="8" t="s">
        <v>17</v>
      </c>
      <c r="AT54" s="8" t="s">
        <v>16</v>
      </c>
      <c r="AU54" s="8" t="s">
        <v>15</v>
      </c>
      <c r="AV54" s="19" t="s">
        <v>14</v>
      </c>
    </row>
    <row r="55" spans="2:48" ht="15.75" thickBot="1" x14ac:dyDescent="0.3">
      <c r="B55" s="18"/>
      <c r="C55" s="7" t="s">
        <v>13</v>
      </c>
      <c r="D55" s="7" t="s">
        <v>11</v>
      </c>
      <c r="E55" s="7" t="s">
        <v>12</v>
      </c>
      <c r="F55" s="17" t="s">
        <v>11</v>
      </c>
      <c r="H55" s="6"/>
      <c r="I55" s="6" t="s">
        <v>8</v>
      </c>
      <c r="J55" s="2">
        <v>1</v>
      </c>
      <c r="K55" s="2"/>
      <c r="U55" s="18"/>
      <c r="V55" s="7" t="s">
        <v>13</v>
      </c>
      <c r="W55" s="7" t="s">
        <v>11</v>
      </c>
      <c r="X55" s="7" t="s">
        <v>12</v>
      </c>
      <c r="Y55" s="17" t="s">
        <v>11</v>
      </c>
      <c r="AB55" s="18"/>
      <c r="AC55" s="7" t="s">
        <v>13</v>
      </c>
      <c r="AD55" s="7" t="s">
        <v>11</v>
      </c>
      <c r="AE55" s="7" t="s">
        <v>12</v>
      </c>
      <c r="AF55" s="17" t="s">
        <v>11</v>
      </c>
      <c r="AR55" s="18"/>
      <c r="AS55" s="7" t="s">
        <v>13</v>
      </c>
      <c r="AT55" s="7" t="s">
        <v>11</v>
      </c>
      <c r="AU55" s="7" t="s">
        <v>12</v>
      </c>
      <c r="AV55" s="17" t="s">
        <v>11</v>
      </c>
    </row>
    <row r="56" spans="2:48" x14ac:dyDescent="0.25">
      <c r="B56" s="3" t="s">
        <v>10</v>
      </c>
      <c r="C56" s="3">
        <v>0</v>
      </c>
      <c r="D56" s="3">
        <f>C56/$C$66</f>
        <v>0</v>
      </c>
      <c r="E56" s="3">
        <f>C56/C6</f>
        <v>0</v>
      </c>
      <c r="F56" s="3">
        <f>E56/$E$66</f>
        <v>0</v>
      </c>
      <c r="H56" s="6"/>
      <c r="I56" s="6" t="s">
        <v>7</v>
      </c>
      <c r="J56" s="2">
        <v>3</v>
      </c>
      <c r="K56" s="2"/>
      <c r="U56" s="3" t="s">
        <v>10</v>
      </c>
      <c r="V56" s="2">
        <f>X56*C6</f>
        <v>0</v>
      </c>
      <c r="W56" s="2">
        <f>V56/$V$66</f>
        <v>0</v>
      </c>
      <c r="X56" s="2">
        <v>0</v>
      </c>
      <c r="Y56" s="2">
        <f>X56/$X$66</f>
        <v>0</v>
      </c>
      <c r="AB56" s="3" t="s">
        <v>10</v>
      </c>
      <c r="AC56" s="2">
        <f>AE56*C6</f>
        <v>0</v>
      </c>
      <c r="AD56" s="2">
        <f>AC56/$AC$66</f>
        <v>0</v>
      </c>
      <c r="AE56" s="2">
        <v>0</v>
      </c>
      <c r="AF56" s="2">
        <f>AE56/$AE$66</f>
        <v>0</v>
      </c>
      <c r="AR56" s="3" t="s">
        <v>10</v>
      </c>
      <c r="AS56" s="2">
        <f>AU56*C6</f>
        <v>0</v>
      </c>
      <c r="AT56" s="2">
        <f>AS56/$AS$66</f>
        <v>0</v>
      </c>
      <c r="AU56" s="2">
        <f>AM40+AE56+AM74</f>
        <v>0</v>
      </c>
      <c r="AV56" s="2">
        <f>AU56/$AU$66</f>
        <v>0</v>
      </c>
    </row>
    <row r="57" spans="2:48" x14ac:dyDescent="0.25">
      <c r="B57" s="2" t="s">
        <v>9</v>
      </c>
      <c r="C57" s="3">
        <v>0</v>
      </c>
      <c r="D57" s="3">
        <f t="shared" ref="D57:D65" si="33">C57/$C$66</f>
        <v>0</v>
      </c>
      <c r="E57" s="3">
        <f t="shared" ref="E57:E65" si="34">C57/C7</f>
        <v>0</v>
      </c>
      <c r="F57" s="3">
        <f t="shared" ref="F57:F65" si="35">E57/$E$66</f>
        <v>0</v>
      </c>
      <c r="H57" s="6"/>
      <c r="I57" s="6" t="s">
        <v>6</v>
      </c>
      <c r="J57" s="2">
        <v>0</v>
      </c>
      <c r="K57" s="2"/>
      <c r="U57" s="2" t="s">
        <v>9</v>
      </c>
      <c r="V57" s="2">
        <f t="shared" ref="V57:V65" si="36">X57*C7</f>
        <v>0</v>
      </c>
      <c r="W57" s="2">
        <f t="shared" ref="W57:W65" si="37">V57/$V$66</f>
        <v>0</v>
      </c>
      <c r="X57" s="2">
        <v>0</v>
      </c>
      <c r="Y57" s="2">
        <f t="shared" ref="Y57:Y65" si="38">X57/$X$66</f>
        <v>0</v>
      </c>
      <c r="AB57" s="2" t="s">
        <v>9</v>
      </c>
      <c r="AC57" s="2">
        <f t="shared" ref="AC57:AC65" si="39">AE57*C7</f>
        <v>0</v>
      </c>
      <c r="AD57" s="2">
        <f t="shared" ref="AD57:AD65" si="40">AC57/$AC$66</f>
        <v>0</v>
      </c>
      <c r="AE57" s="2">
        <v>0</v>
      </c>
      <c r="AF57" s="2">
        <f t="shared" ref="AF57:AF65" si="41">AE57/$AE$66</f>
        <v>0</v>
      </c>
      <c r="AR57" s="2" t="s">
        <v>9</v>
      </c>
      <c r="AS57" s="2">
        <f t="shared" ref="AS57:AS65" si="42">AU57*C7</f>
        <v>0</v>
      </c>
      <c r="AT57" s="2">
        <f t="shared" ref="AT57:AT65" si="43">AS57/$AS$66</f>
        <v>0</v>
      </c>
      <c r="AU57" s="2">
        <f t="shared" ref="AU57:AU65" si="44">AM41+AE57+AM75</f>
        <v>0</v>
      </c>
      <c r="AV57" s="2">
        <f t="shared" ref="AV57:AV65" si="45">AU57/$AU$66</f>
        <v>0</v>
      </c>
    </row>
    <row r="58" spans="2:48" x14ac:dyDescent="0.25">
      <c r="B58" s="2" t="s">
        <v>8</v>
      </c>
      <c r="C58" s="3">
        <v>0</v>
      </c>
      <c r="D58" s="3">
        <f t="shared" si="33"/>
        <v>0</v>
      </c>
      <c r="E58" s="3">
        <f t="shared" si="34"/>
        <v>0</v>
      </c>
      <c r="F58" s="3">
        <f t="shared" si="35"/>
        <v>0</v>
      </c>
      <c r="H58" s="6"/>
      <c r="I58" s="6" t="s">
        <v>5</v>
      </c>
      <c r="J58" s="2">
        <v>0</v>
      </c>
      <c r="K58" s="2"/>
      <c r="U58" s="2" t="s">
        <v>8</v>
      </c>
      <c r="V58" s="2">
        <f t="shared" si="36"/>
        <v>807.95628083945803</v>
      </c>
      <c r="W58" s="2">
        <f t="shared" si="37"/>
        <v>1</v>
      </c>
      <c r="X58" s="2">
        <f>Q42</f>
        <v>2.2415211009556333</v>
      </c>
      <c r="Y58" s="2">
        <f t="shared" si="38"/>
        <v>1</v>
      </c>
      <c r="AB58" s="2" t="s">
        <v>8</v>
      </c>
      <c r="AC58" s="2">
        <f t="shared" si="39"/>
        <v>0</v>
      </c>
      <c r="AD58" s="2">
        <f t="shared" si="40"/>
        <v>0</v>
      </c>
      <c r="AE58" s="2">
        <v>0</v>
      </c>
      <c r="AF58" s="2">
        <f t="shared" si="41"/>
        <v>0</v>
      </c>
      <c r="AR58" s="2" t="s">
        <v>8</v>
      </c>
      <c r="AS58" s="2">
        <f t="shared" si="42"/>
        <v>0</v>
      </c>
      <c r="AT58" s="2">
        <f t="shared" si="43"/>
        <v>0</v>
      </c>
      <c r="AU58" s="2">
        <f t="shared" si="44"/>
        <v>0</v>
      </c>
      <c r="AV58" s="2">
        <f t="shared" si="45"/>
        <v>0</v>
      </c>
    </row>
    <row r="59" spans="2:48" x14ac:dyDescent="0.25">
      <c r="B59" s="2" t="s">
        <v>7</v>
      </c>
      <c r="C59" s="3">
        <v>0</v>
      </c>
      <c r="D59" s="3">
        <f t="shared" si="33"/>
        <v>0</v>
      </c>
      <c r="E59" s="3">
        <f t="shared" si="34"/>
        <v>0</v>
      </c>
      <c r="F59" s="3">
        <f t="shared" si="35"/>
        <v>0</v>
      </c>
      <c r="H59" s="6"/>
      <c r="I59" s="6" t="s">
        <v>4</v>
      </c>
      <c r="J59" s="2">
        <v>0</v>
      </c>
      <c r="K59" s="2"/>
      <c r="U59" s="2" t="s">
        <v>7</v>
      </c>
      <c r="V59" s="2">
        <f t="shared" si="36"/>
        <v>0</v>
      </c>
      <c r="W59" s="2">
        <f t="shared" si="37"/>
        <v>0</v>
      </c>
      <c r="X59" s="2">
        <v>0</v>
      </c>
      <c r="Y59" s="2">
        <f t="shared" si="38"/>
        <v>0</v>
      </c>
      <c r="AB59" s="2" t="s">
        <v>7</v>
      </c>
      <c r="AC59" s="2">
        <f t="shared" si="39"/>
        <v>0</v>
      </c>
      <c r="AD59" s="2">
        <f t="shared" si="40"/>
        <v>0</v>
      </c>
      <c r="AE59" s="2">
        <v>0</v>
      </c>
      <c r="AF59" s="2">
        <f t="shared" si="41"/>
        <v>0</v>
      </c>
      <c r="AR59" s="2" t="s">
        <v>7</v>
      </c>
      <c r="AS59" s="2">
        <f t="shared" si="42"/>
        <v>0</v>
      </c>
      <c r="AT59" s="2">
        <f t="shared" si="43"/>
        <v>0</v>
      </c>
      <c r="AU59" s="2">
        <f t="shared" si="44"/>
        <v>0</v>
      </c>
      <c r="AV59" s="2">
        <f t="shared" si="45"/>
        <v>0</v>
      </c>
    </row>
    <row r="60" spans="2:48" x14ac:dyDescent="0.25">
      <c r="B60" s="2" t="s">
        <v>6</v>
      </c>
      <c r="C60" s="2">
        <v>12</v>
      </c>
      <c r="D60" s="3">
        <f t="shared" si="33"/>
        <v>1</v>
      </c>
      <c r="E60" s="3">
        <f t="shared" si="34"/>
        <v>0.12235035022787753</v>
      </c>
      <c r="F60" s="3">
        <f t="shared" si="35"/>
        <v>1</v>
      </c>
      <c r="H60" s="6"/>
      <c r="I60" s="6" t="s">
        <v>3</v>
      </c>
      <c r="J60" s="2">
        <v>0</v>
      </c>
      <c r="K60" s="2"/>
      <c r="U60" s="2" t="s">
        <v>6</v>
      </c>
      <c r="V60" s="2">
        <f t="shared" si="36"/>
        <v>0</v>
      </c>
      <c r="W60" s="2">
        <f t="shared" si="37"/>
        <v>0</v>
      </c>
      <c r="X60" s="2">
        <v>0</v>
      </c>
      <c r="Y60" s="2">
        <f t="shared" si="38"/>
        <v>0</v>
      </c>
      <c r="AB60" s="2" t="s">
        <v>6</v>
      </c>
      <c r="AC60" s="2">
        <f t="shared" si="39"/>
        <v>0</v>
      </c>
      <c r="AD60" s="2">
        <f t="shared" si="40"/>
        <v>0</v>
      </c>
      <c r="AE60" s="2">
        <v>0</v>
      </c>
      <c r="AF60" s="2">
        <f t="shared" si="41"/>
        <v>0</v>
      </c>
      <c r="AR60" s="2" t="s">
        <v>6</v>
      </c>
      <c r="AS60" s="2">
        <f t="shared" si="42"/>
        <v>0</v>
      </c>
      <c r="AT60" s="2">
        <f t="shared" si="43"/>
        <v>0</v>
      </c>
      <c r="AU60" s="2">
        <f t="shared" si="44"/>
        <v>0</v>
      </c>
      <c r="AV60" s="2">
        <f t="shared" si="45"/>
        <v>0</v>
      </c>
    </row>
    <row r="61" spans="2:48" x14ac:dyDescent="0.25">
      <c r="B61" s="2" t="s">
        <v>5</v>
      </c>
      <c r="C61" s="2">
        <v>0</v>
      </c>
      <c r="D61" s="3">
        <f t="shared" si="33"/>
        <v>0</v>
      </c>
      <c r="E61" s="3">
        <f t="shared" si="34"/>
        <v>0</v>
      </c>
      <c r="F61" s="3">
        <f t="shared" si="35"/>
        <v>0</v>
      </c>
      <c r="H61" s="6"/>
      <c r="I61" s="6" t="s">
        <v>2</v>
      </c>
      <c r="J61" s="2">
        <v>0</v>
      </c>
      <c r="K61" s="2"/>
      <c r="U61" s="2" t="s">
        <v>5</v>
      </c>
      <c r="V61" s="2">
        <f t="shared" si="36"/>
        <v>0</v>
      </c>
      <c r="W61" s="2">
        <f t="shared" si="37"/>
        <v>0</v>
      </c>
      <c r="X61" s="2">
        <v>0</v>
      </c>
      <c r="Y61" s="2">
        <f t="shared" si="38"/>
        <v>0</v>
      </c>
      <c r="AB61" s="2" t="s">
        <v>5</v>
      </c>
      <c r="AC61" s="2">
        <f t="shared" si="39"/>
        <v>0</v>
      </c>
      <c r="AD61" s="2">
        <f t="shared" si="40"/>
        <v>0</v>
      </c>
      <c r="AE61" s="2">
        <v>0</v>
      </c>
      <c r="AF61" s="2">
        <f t="shared" si="41"/>
        <v>0</v>
      </c>
      <c r="AR61" s="2" t="s">
        <v>5</v>
      </c>
      <c r="AS61" s="2">
        <f t="shared" si="42"/>
        <v>0</v>
      </c>
      <c r="AT61" s="2">
        <f t="shared" si="43"/>
        <v>0</v>
      </c>
      <c r="AU61" s="2">
        <f t="shared" si="44"/>
        <v>0</v>
      </c>
      <c r="AV61" s="2">
        <f t="shared" si="45"/>
        <v>0</v>
      </c>
    </row>
    <row r="62" spans="2:48" x14ac:dyDescent="0.25">
      <c r="B62" s="2" t="s">
        <v>4</v>
      </c>
      <c r="C62" s="2">
        <v>0</v>
      </c>
      <c r="D62" s="3">
        <f t="shared" si="33"/>
        <v>0</v>
      </c>
      <c r="E62" s="3">
        <f t="shared" si="34"/>
        <v>0</v>
      </c>
      <c r="F62" s="3">
        <f t="shared" si="35"/>
        <v>0</v>
      </c>
      <c r="H62" s="6"/>
      <c r="I62" s="6" t="s">
        <v>1</v>
      </c>
      <c r="J62" s="2">
        <v>0</v>
      </c>
      <c r="K62" s="2"/>
      <c r="U62" s="2" t="s">
        <v>4</v>
      </c>
      <c r="V62" s="2">
        <f t="shared" si="36"/>
        <v>0</v>
      </c>
      <c r="W62" s="2">
        <f t="shared" si="37"/>
        <v>0</v>
      </c>
      <c r="X62" s="2">
        <v>0</v>
      </c>
      <c r="Y62" s="2">
        <f t="shared" si="38"/>
        <v>0</v>
      </c>
      <c r="AB62" s="2" t="s">
        <v>4</v>
      </c>
      <c r="AC62" s="2">
        <f t="shared" si="39"/>
        <v>0</v>
      </c>
      <c r="AD62" s="2">
        <f t="shared" si="40"/>
        <v>0</v>
      </c>
      <c r="AE62" s="2">
        <v>0</v>
      </c>
      <c r="AF62" s="2">
        <f t="shared" si="41"/>
        <v>0</v>
      </c>
      <c r="AR62" s="2" t="s">
        <v>4</v>
      </c>
      <c r="AS62" s="2">
        <f t="shared" si="42"/>
        <v>0</v>
      </c>
      <c r="AT62" s="2">
        <f t="shared" si="43"/>
        <v>0</v>
      </c>
      <c r="AU62" s="2">
        <f t="shared" si="44"/>
        <v>0</v>
      </c>
      <c r="AV62" s="2">
        <f t="shared" si="45"/>
        <v>0</v>
      </c>
    </row>
    <row r="63" spans="2:48" x14ac:dyDescent="0.25">
      <c r="B63" s="2" t="s">
        <v>3</v>
      </c>
      <c r="C63" s="2">
        <v>0</v>
      </c>
      <c r="D63" s="3">
        <f t="shared" si="33"/>
        <v>0</v>
      </c>
      <c r="E63" s="3">
        <f t="shared" si="34"/>
        <v>0</v>
      </c>
      <c r="F63" s="3">
        <f t="shared" si="35"/>
        <v>0</v>
      </c>
      <c r="H63" s="6"/>
      <c r="I63" s="2"/>
      <c r="J63" s="2"/>
      <c r="K63" s="2"/>
      <c r="U63" s="2" t="s">
        <v>3</v>
      </c>
      <c r="V63" s="2">
        <f t="shared" si="36"/>
        <v>0</v>
      </c>
      <c r="W63" s="2">
        <f t="shared" si="37"/>
        <v>0</v>
      </c>
      <c r="X63" s="2">
        <v>0</v>
      </c>
      <c r="Y63" s="2">
        <f t="shared" si="38"/>
        <v>0</v>
      </c>
      <c r="AB63" s="2" t="s">
        <v>3</v>
      </c>
      <c r="AC63" s="2">
        <f t="shared" si="39"/>
        <v>902.16741271262333</v>
      </c>
      <c r="AD63" s="2">
        <f t="shared" si="40"/>
        <v>1</v>
      </c>
      <c r="AE63" s="2">
        <f>Q94</f>
        <v>2.2415211009556333</v>
      </c>
      <c r="AF63" s="2">
        <f t="shared" si="41"/>
        <v>1</v>
      </c>
      <c r="AR63" s="2" t="s">
        <v>3</v>
      </c>
      <c r="AS63" s="2">
        <f t="shared" si="42"/>
        <v>902.16741271262333</v>
      </c>
      <c r="AT63" s="2">
        <f t="shared" si="43"/>
        <v>0.94912338171012001</v>
      </c>
      <c r="AU63" s="2">
        <f t="shared" si="44"/>
        <v>2.2415211009556333</v>
      </c>
      <c r="AV63" s="2">
        <f t="shared" si="45"/>
        <v>0.96899720329578154</v>
      </c>
    </row>
    <row r="64" spans="2:48" x14ac:dyDescent="0.25">
      <c r="B64" s="2" t="s">
        <v>2</v>
      </c>
      <c r="C64" s="2">
        <v>0</v>
      </c>
      <c r="D64" s="3">
        <f t="shared" si="33"/>
        <v>0</v>
      </c>
      <c r="E64" s="3">
        <f t="shared" si="34"/>
        <v>0</v>
      </c>
      <c r="F64" s="3">
        <f t="shared" si="35"/>
        <v>0</v>
      </c>
      <c r="H64" s="6" t="s">
        <v>24</v>
      </c>
      <c r="I64" s="6" t="s">
        <v>10</v>
      </c>
      <c r="J64" s="1">
        <f>ABS((E24+E41+E56)/J53)</f>
        <v>2.4905790010618145</v>
      </c>
      <c r="K64" s="2" t="s">
        <v>25</v>
      </c>
      <c r="U64" s="2" t="s">
        <v>2</v>
      </c>
      <c r="V64" s="2">
        <f t="shared" si="36"/>
        <v>0</v>
      </c>
      <c r="W64" s="2">
        <f t="shared" si="37"/>
        <v>0</v>
      </c>
      <c r="X64" s="2">
        <v>0</v>
      </c>
      <c r="Y64" s="2">
        <f t="shared" si="38"/>
        <v>0</v>
      </c>
      <c r="AB64" s="2" t="s">
        <v>2</v>
      </c>
      <c r="AC64" s="2">
        <f t="shared" si="39"/>
        <v>0</v>
      </c>
      <c r="AD64" s="2">
        <f t="shared" si="40"/>
        <v>0</v>
      </c>
      <c r="AE64" s="2">
        <v>0</v>
      </c>
      <c r="AF64" s="2">
        <f t="shared" si="41"/>
        <v>0</v>
      </c>
      <c r="AR64" s="2" t="s">
        <v>2</v>
      </c>
      <c r="AS64" s="2">
        <f t="shared" si="42"/>
        <v>48.1</v>
      </c>
      <c r="AT64" s="2">
        <f t="shared" si="43"/>
        <v>5.0603506640733702E-2</v>
      </c>
      <c r="AU64" s="2">
        <f t="shared" si="44"/>
        <v>7.1030908043770408E-2</v>
      </c>
      <c r="AV64" s="2">
        <f t="shared" si="45"/>
        <v>3.0706269600865869E-2</v>
      </c>
    </row>
    <row r="65" spans="2:48" x14ac:dyDescent="0.25">
      <c r="B65" s="2" t="s">
        <v>1</v>
      </c>
      <c r="C65" s="2">
        <v>0</v>
      </c>
      <c r="D65" s="3">
        <f t="shared" si="33"/>
        <v>0</v>
      </c>
      <c r="E65" s="3">
        <f t="shared" si="34"/>
        <v>0</v>
      </c>
      <c r="F65" s="3">
        <f t="shared" si="35"/>
        <v>0</v>
      </c>
      <c r="H65" s="6"/>
      <c r="I65" s="6" t="s">
        <v>9</v>
      </c>
      <c r="J65" s="1">
        <f>ABS((E25+E42+E57)/J54)</f>
        <v>2.5829959514170038</v>
      </c>
      <c r="K65" s="2" t="s">
        <v>25</v>
      </c>
      <c r="U65" s="2" t="s">
        <v>1</v>
      </c>
      <c r="V65" s="2">
        <f t="shared" si="36"/>
        <v>0</v>
      </c>
      <c r="W65" s="2">
        <f t="shared" si="37"/>
        <v>0</v>
      </c>
      <c r="X65" s="2">
        <v>0</v>
      </c>
      <c r="Y65" s="2">
        <f t="shared" si="38"/>
        <v>0</v>
      </c>
      <c r="AB65" s="2" t="s">
        <v>1</v>
      </c>
      <c r="AC65" s="2">
        <f t="shared" si="39"/>
        <v>0</v>
      </c>
      <c r="AD65" s="2">
        <f t="shared" si="40"/>
        <v>0</v>
      </c>
      <c r="AE65" s="2">
        <v>0</v>
      </c>
      <c r="AF65" s="2">
        <f t="shared" si="41"/>
        <v>0</v>
      </c>
      <c r="AR65" s="2" t="s">
        <v>1</v>
      </c>
      <c r="AS65" s="2">
        <f t="shared" si="42"/>
        <v>0.2596</v>
      </c>
      <c r="AT65" s="2">
        <f t="shared" si="43"/>
        <v>2.7311164914624672E-4</v>
      </c>
      <c r="AU65" s="2">
        <f t="shared" si="44"/>
        <v>6.8593774771442159E-4</v>
      </c>
      <c r="AV65" s="2">
        <f t="shared" si="45"/>
        <v>2.96527103352679E-4</v>
      </c>
    </row>
    <row r="66" spans="2:48" x14ac:dyDescent="0.25">
      <c r="B66" s="2" t="s">
        <v>0</v>
      </c>
      <c r="C66" s="2">
        <f>SUM(C56:C65)</f>
        <v>12</v>
      </c>
      <c r="D66" s="2">
        <f t="shared" ref="D66:F66" si="46">SUM(D56:D65)</f>
        <v>1</v>
      </c>
      <c r="E66" s="2">
        <f t="shared" si="46"/>
        <v>0.12235035022787753</v>
      </c>
      <c r="F66" s="2">
        <f t="shared" si="46"/>
        <v>1</v>
      </c>
      <c r="H66" s="6"/>
      <c r="I66" s="2"/>
      <c r="J66" s="2"/>
      <c r="K66" s="2"/>
      <c r="U66" s="2" t="s">
        <v>0</v>
      </c>
      <c r="V66" s="2">
        <f>SUM(V56:V65)</f>
        <v>807.95628083945803</v>
      </c>
      <c r="W66" s="2">
        <f t="shared" ref="W66:Y66" si="47">SUM(W56:W65)</f>
        <v>1</v>
      </c>
      <c r="X66" s="2">
        <f t="shared" si="47"/>
        <v>2.2415211009556333</v>
      </c>
      <c r="Y66" s="2">
        <f t="shared" si="47"/>
        <v>1</v>
      </c>
      <c r="AB66" s="2" t="s">
        <v>0</v>
      </c>
      <c r="AC66" s="2">
        <f>SUM(AC56:AC65)</f>
        <v>902.16741271262333</v>
      </c>
      <c r="AD66" s="2">
        <f>SUM(AD56:AD65)</f>
        <v>1</v>
      </c>
      <c r="AE66" s="2">
        <f>SUM(AE56:AE65)</f>
        <v>2.2415211009556333</v>
      </c>
      <c r="AF66" s="2">
        <f>SUM(AF56:AF65)</f>
        <v>1</v>
      </c>
      <c r="AR66" s="2" t="s">
        <v>0</v>
      </c>
      <c r="AS66" s="2">
        <f t="shared" ref="AS66:AT66" si="48">SUM(AS56:AS65)</f>
        <v>950.52701271262333</v>
      </c>
      <c r="AT66" s="2">
        <f t="shared" si="48"/>
        <v>0.99999999999999989</v>
      </c>
      <c r="AU66" s="2">
        <f>SUM(AU56:AU65)</f>
        <v>2.313237946747118</v>
      </c>
      <c r="AV66" s="2">
        <f>SUM(AV56:AV65)</f>
        <v>1</v>
      </c>
    </row>
    <row r="67" spans="2:48" x14ac:dyDescent="0.25">
      <c r="H67" s="6" t="s">
        <v>26</v>
      </c>
      <c r="I67" s="2" t="str">
        <f>IF(J64&lt;J65,I64,I65)</f>
        <v>Citric Acid</v>
      </c>
      <c r="J67" s="2"/>
      <c r="K67" s="2"/>
    </row>
    <row r="68" spans="2:48" x14ac:dyDescent="0.25">
      <c r="H68" s="6" t="s">
        <v>27</v>
      </c>
      <c r="I68" s="2">
        <v>0.9</v>
      </c>
      <c r="J68" s="2"/>
      <c r="K68" s="2"/>
    </row>
    <row r="69" spans="2:48" x14ac:dyDescent="0.25">
      <c r="H69" s="6"/>
      <c r="I69" s="2"/>
      <c r="J69" s="2"/>
      <c r="K69" s="2"/>
    </row>
    <row r="70" spans="2:48" x14ac:dyDescent="0.25">
      <c r="H70" s="6" t="s">
        <v>28</v>
      </c>
      <c r="I70" s="2">
        <f>IF(J64&lt;J65,J64,J65)</f>
        <v>2.4905790010618145</v>
      </c>
      <c r="J70" s="2" t="s">
        <v>25</v>
      </c>
      <c r="K70" s="2"/>
    </row>
    <row r="71" spans="2:48" ht="15.75" thickBot="1" x14ac:dyDescent="0.3">
      <c r="H71" s="6" t="s">
        <v>29</v>
      </c>
      <c r="I71" s="6" t="s">
        <v>10</v>
      </c>
      <c r="J71" s="2">
        <f>$I$68*$I$70*J53</f>
        <v>-2.2415211009556333</v>
      </c>
      <c r="K71" s="2" t="s">
        <v>25</v>
      </c>
    </row>
    <row r="72" spans="2:48" x14ac:dyDescent="0.25">
      <c r="H72" s="6"/>
      <c r="I72" s="6" t="s">
        <v>9</v>
      </c>
      <c r="J72" s="2">
        <f t="shared" ref="J72:J80" si="49">$I$68*$I$70*J54</f>
        <v>-6.7245633028668994</v>
      </c>
      <c r="K72" s="2" t="s">
        <v>25</v>
      </c>
      <c r="AJ72" s="20" t="s">
        <v>18</v>
      </c>
      <c r="AK72" s="8" t="s">
        <v>17</v>
      </c>
      <c r="AL72" s="8" t="s">
        <v>16</v>
      </c>
      <c r="AM72" s="8" t="s">
        <v>15</v>
      </c>
      <c r="AN72" s="19" t="s">
        <v>14</v>
      </c>
    </row>
    <row r="73" spans="2:48" ht="15.75" thickBot="1" x14ac:dyDescent="0.3">
      <c r="H73" s="6"/>
      <c r="I73" s="6" t="s">
        <v>8</v>
      </c>
      <c r="J73" s="2">
        <f t="shared" si="49"/>
        <v>2.2415211009556333</v>
      </c>
      <c r="K73" s="2" t="s">
        <v>25</v>
      </c>
      <c r="AJ73" s="18"/>
      <c r="AK73" s="7" t="s">
        <v>13</v>
      </c>
      <c r="AL73" s="7" t="s">
        <v>11</v>
      </c>
      <c r="AM73" s="7" t="s">
        <v>12</v>
      </c>
      <c r="AN73" s="17" t="s">
        <v>11</v>
      </c>
    </row>
    <row r="74" spans="2:48" x14ac:dyDescent="0.25">
      <c r="H74" s="6"/>
      <c r="I74" s="6" t="s">
        <v>7</v>
      </c>
      <c r="J74" s="2">
        <f t="shared" si="49"/>
        <v>6.7245633028668994</v>
      </c>
      <c r="K74" s="2" t="s">
        <v>25</v>
      </c>
      <c r="AJ74" s="3" t="s">
        <v>10</v>
      </c>
      <c r="AK74" s="2">
        <v>0</v>
      </c>
      <c r="AL74" s="2">
        <f>AK74/$AK$84</f>
        <v>0</v>
      </c>
      <c r="AM74" s="2">
        <f>AK74/C6</f>
        <v>0</v>
      </c>
      <c r="AN74" s="2">
        <f>AM74/$AM$84</f>
        <v>0</v>
      </c>
    </row>
    <row r="75" spans="2:48" x14ac:dyDescent="0.25">
      <c r="H75" s="6"/>
      <c r="I75" s="6" t="s">
        <v>6</v>
      </c>
      <c r="J75" s="2">
        <f t="shared" si="49"/>
        <v>0</v>
      </c>
      <c r="K75" s="2" t="s">
        <v>25</v>
      </c>
      <c r="AJ75" s="2" t="s">
        <v>9</v>
      </c>
      <c r="AK75" s="2">
        <v>0</v>
      </c>
      <c r="AL75" s="2">
        <f t="shared" ref="AL75:AL83" si="50">AK75/$AK$84</f>
        <v>0</v>
      </c>
      <c r="AM75" s="2">
        <f t="shared" ref="AM75:AM83" si="51">AK75/C7</f>
        <v>0</v>
      </c>
      <c r="AN75" s="2">
        <f t="shared" ref="AN75:AN83" si="52">AM75/$AM$84</f>
        <v>0</v>
      </c>
    </row>
    <row r="76" spans="2:48" x14ac:dyDescent="0.25">
      <c r="H76" s="6"/>
      <c r="I76" s="6" t="s">
        <v>5</v>
      </c>
      <c r="J76" s="2">
        <f t="shared" si="49"/>
        <v>0</v>
      </c>
      <c r="K76" s="2" t="s">
        <v>25</v>
      </c>
      <c r="AJ76" s="2" t="s">
        <v>8</v>
      </c>
      <c r="AK76" s="2">
        <v>0</v>
      </c>
      <c r="AL76" s="2">
        <f t="shared" si="50"/>
        <v>0</v>
      </c>
      <c r="AM76" s="2">
        <f t="shared" si="51"/>
        <v>0</v>
      </c>
      <c r="AN76" s="2">
        <f t="shared" si="52"/>
        <v>0</v>
      </c>
    </row>
    <row r="77" spans="2:48" x14ac:dyDescent="0.25">
      <c r="H77" s="6"/>
      <c r="I77" s="6" t="s">
        <v>4</v>
      </c>
      <c r="J77" s="2">
        <f t="shared" si="49"/>
        <v>0</v>
      </c>
      <c r="K77" s="2" t="s">
        <v>25</v>
      </c>
      <c r="AJ77" s="2" t="s">
        <v>7</v>
      </c>
      <c r="AK77" s="2">
        <v>0</v>
      </c>
      <c r="AL77" s="2">
        <f t="shared" si="50"/>
        <v>0</v>
      </c>
      <c r="AM77" s="2">
        <f t="shared" si="51"/>
        <v>0</v>
      </c>
      <c r="AN77" s="2">
        <f t="shared" si="52"/>
        <v>0</v>
      </c>
    </row>
    <row r="78" spans="2:48" x14ac:dyDescent="0.25">
      <c r="H78" s="6"/>
      <c r="I78" s="6" t="s">
        <v>3</v>
      </c>
      <c r="J78" s="2">
        <f t="shared" si="49"/>
        <v>0</v>
      </c>
      <c r="K78" s="2" t="s">
        <v>25</v>
      </c>
      <c r="AJ78" s="2" t="s">
        <v>6</v>
      </c>
      <c r="AK78" s="2">
        <v>0</v>
      </c>
      <c r="AL78" s="2">
        <f t="shared" si="50"/>
        <v>0</v>
      </c>
      <c r="AM78" s="2">
        <f t="shared" si="51"/>
        <v>0</v>
      </c>
      <c r="AN78" s="2">
        <f t="shared" si="52"/>
        <v>0</v>
      </c>
    </row>
    <row r="79" spans="2:48" x14ac:dyDescent="0.25">
      <c r="H79" s="6"/>
      <c r="I79" s="6" t="s">
        <v>2</v>
      </c>
      <c r="J79" s="2">
        <f t="shared" si="49"/>
        <v>0</v>
      </c>
      <c r="K79" s="2" t="s">
        <v>25</v>
      </c>
      <c r="AJ79" s="2" t="s">
        <v>5</v>
      </c>
      <c r="AK79" s="2">
        <v>0</v>
      </c>
      <c r="AL79" s="2">
        <f t="shared" si="50"/>
        <v>0</v>
      </c>
      <c r="AM79" s="2">
        <f t="shared" si="51"/>
        <v>0</v>
      </c>
      <c r="AN79" s="2">
        <f t="shared" si="52"/>
        <v>0</v>
      </c>
    </row>
    <row r="80" spans="2:48" x14ac:dyDescent="0.25">
      <c r="H80" s="6"/>
      <c r="I80" s="6" t="s">
        <v>1</v>
      </c>
      <c r="J80" s="2">
        <f t="shared" si="49"/>
        <v>0</v>
      </c>
      <c r="K80" s="2" t="s">
        <v>25</v>
      </c>
      <c r="AJ80" s="2" t="s">
        <v>4</v>
      </c>
      <c r="AK80" s="2">
        <v>0</v>
      </c>
      <c r="AL80" s="2">
        <f t="shared" si="50"/>
        <v>0</v>
      </c>
      <c r="AM80" s="2">
        <f t="shared" si="51"/>
        <v>0</v>
      </c>
      <c r="AN80" s="2">
        <f t="shared" si="52"/>
        <v>0</v>
      </c>
    </row>
    <row r="81" spans="2:40" x14ac:dyDescent="0.25">
      <c r="AJ81" s="2" t="s">
        <v>3</v>
      </c>
      <c r="AK81" s="2">
        <v>0</v>
      </c>
      <c r="AL81" s="2">
        <f t="shared" si="50"/>
        <v>0</v>
      </c>
      <c r="AM81" s="2">
        <f t="shared" si="51"/>
        <v>0</v>
      </c>
      <c r="AN81" s="2">
        <f t="shared" si="52"/>
        <v>0</v>
      </c>
    </row>
    <row r="82" spans="2:40" x14ac:dyDescent="0.25">
      <c r="AJ82" s="2" t="s">
        <v>2</v>
      </c>
      <c r="AK82" s="2">
        <v>48.1</v>
      </c>
      <c r="AL82" s="2">
        <f t="shared" si="50"/>
        <v>1</v>
      </c>
      <c r="AM82" s="2">
        <f t="shared" si="51"/>
        <v>7.1030908043770408E-2</v>
      </c>
      <c r="AN82" s="2">
        <f t="shared" si="52"/>
        <v>1</v>
      </c>
    </row>
    <row r="83" spans="2:40" x14ac:dyDescent="0.25">
      <c r="AJ83" s="2" t="s">
        <v>1</v>
      </c>
      <c r="AK83" s="2">
        <v>0</v>
      </c>
      <c r="AL83" s="2">
        <f t="shared" si="50"/>
        <v>0</v>
      </c>
      <c r="AM83" s="2">
        <f t="shared" si="51"/>
        <v>0</v>
      </c>
      <c r="AN83" s="2">
        <f t="shared" si="52"/>
        <v>0</v>
      </c>
    </row>
    <row r="84" spans="2:40" ht="15.75" thickBot="1" x14ac:dyDescent="0.3">
      <c r="AJ84" s="2" t="s">
        <v>0</v>
      </c>
      <c r="AK84" s="2">
        <f>SUM(AK74:AK83)</f>
        <v>48.1</v>
      </c>
      <c r="AL84" s="2">
        <f t="shared" ref="AL84:AN84" si="53">SUM(AL74:AL83)</f>
        <v>1</v>
      </c>
      <c r="AM84" s="2">
        <f t="shared" si="53"/>
        <v>7.1030908043770408E-2</v>
      </c>
      <c r="AN84" s="2">
        <f t="shared" si="53"/>
        <v>1</v>
      </c>
    </row>
    <row r="85" spans="2:40" x14ac:dyDescent="0.25">
      <c r="B85" s="8" t="s">
        <v>35</v>
      </c>
      <c r="C85" s="8" t="s">
        <v>17</v>
      </c>
      <c r="D85" s="8" t="s">
        <v>16</v>
      </c>
      <c r="E85" s="8" t="s">
        <v>15</v>
      </c>
      <c r="F85" s="19" t="s">
        <v>14</v>
      </c>
      <c r="N85" s="20" t="s">
        <v>18</v>
      </c>
      <c r="O85" s="8" t="s">
        <v>17</v>
      </c>
      <c r="P85" s="8" t="s">
        <v>16</v>
      </c>
      <c r="Q85" s="8" t="s">
        <v>15</v>
      </c>
      <c r="R85" s="19" t="s">
        <v>14</v>
      </c>
    </row>
    <row r="86" spans="2:40" ht="15.75" thickBot="1" x14ac:dyDescent="0.3">
      <c r="B86" s="7" t="s">
        <v>36</v>
      </c>
      <c r="C86" s="7" t="s">
        <v>13</v>
      </c>
      <c r="D86" s="7" t="s">
        <v>11</v>
      </c>
      <c r="E86" s="7" t="s">
        <v>12</v>
      </c>
      <c r="F86" s="17" t="s">
        <v>11</v>
      </c>
      <c r="N86" s="18"/>
      <c r="O86" s="7" t="s">
        <v>13</v>
      </c>
      <c r="P86" s="7" t="s">
        <v>11</v>
      </c>
      <c r="Q86" s="7" t="s">
        <v>12</v>
      </c>
      <c r="R86" s="17" t="s">
        <v>11</v>
      </c>
    </row>
    <row r="87" spans="2:40" x14ac:dyDescent="0.25">
      <c r="B87" s="3" t="s">
        <v>10</v>
      </c>
      <c r="C87" s="3">
        <v>0</v>
      </c>
      <c r="D87" s="3">
        <f>C87/$C$97</f>
        <v>0</v>
      </c>
      <c r="E87" s="3">
        <f>C87/C6</f>
        <v>0</v>
      </c>
      <c r="F87" s="3">
        <f>E87/$E$97</f>
        <v>0</v>
      </c>
      <c r="N87" s="3" t="s">
        <v>10</v>
      </c>
      <c r="O87" s="2">
        <f>Q87*C6</f>
        <v>0</v>
      </c>
      <c r="P87" s="2">
        <f>O87/$O$97</f>
        <v>0</v>
      </c>
      <c r="Q87" s="2">
        <f>J120+E87+X56</f>
        <v>0</v>
      </c>
      <c r="R87" s="2">
        <f>Q87/$Q$97</f>
        <v>0</v>
      </c>
    </row>
    <row r="88" spans="2:40" x14ac:dyDescent="0.25">
      <c r="B88" s="2" t="s">
        <v>9</v>
      </c>
      <c r="C88" s="3">
        <v>0</v>
      </c>
      <c r="D88" s="3">
        <f t="shared" ref="D88:D96" si="54">C88/$C$97</f>
        <v>0</v>
      </c>
      <c r="E88" s="3">
        <f t="shared" ref="E88:E96" si="55">C88/C7</f>
        <v>0</v>
      </c>
      <c r="F88" s="3">
        <f t="shared" ref="F88:F96" si="56">E88/$E$97</f>
        <v>0</v>
      </c>
      <c r="N88" s="2" t="s">
        <v>9</v>
      </c>
      <c r="O88" s="2">
        <f t="shared" ref="O88:O96" si="57">Q88*C7</f>
        <v>0</v>
      </c>
      <c r="P88" s="2">
        <f t="shared" ref="P88:P96" si="58">O88/$O$97</f>
        <v>0</v>
      </c>
      <c r="Q88" s="2">
        <f t="shared" ref="Q88:Q96" si="59">J121+E88+X57</f>
        <v>0</v>
      </c>
      <c r="R88" s="2">
        <f t="shared" ref="R88:R96" si="60">Q88/$Q$97</f>
        <v>0</v>
      </c>
    </row>
    <row r="89" spans="2:40" x14ac:dyDescent="0.25">
      <c r="B89" s="2" t="s">
        <v>8</v>
      </c>
      <c r="C89" s="3">
        <v>0</v>
      </c>
      <c r="D89" s="3">
        <f t="shared" si="54"/>
        <v>0</v>
      </c>
      <c r="E89" s="3">
        <f t="shared" si="55"/>
        <v>0</v>
      </c>
      <c r="F89" s="3">
        <f t="shared" si="56"/>
        <v>0</v>
      </c>
      <c r="N89" s="2" t="s">
        <v>8</v>
      </c>
      <c r="O89" s="2">
        <f t="shared" si="57"/>
        <v>0</v>
      </c>
      <c r="P89" s="2">
        <f t="shared" si="58"/>
        <v>0</v>
      </c>
      <c r="Q89" s="2">
        <f t="shared" si="59"/>
        <v>0</v>
      </c>
      <c r="R89" s="2">
        <f t="shared" si="60"/>
        <v>0</v>
      </c>
    </row>
    <row r="90" spans="2:40" x14ac:dyDescent="0.25">
      <c r="B90" s="2" t="s">
        <v>7</v>
      </c>
      <c r="C90" s="3">
        <v>0</v>
      </c>
      <c r="D90" s="3">
        <f t="shared" si="54"/>
        <v>0</v>
      </c>
      <c r="E90" s="3">
        <f t="shared" si="55"/>
        <v>0</v>
      </c>
      <c r="F90" s="3">
        <f t="shared" si="56"/>
        <v>0</v>
      </c>
      <c r="N90" s="2" t="s">
        <v>7</v>
      </c>
      <c r="O90" s="2">
        <f t="shared" si="57"/>
        <v>0</v>
      </c>
      <c r="P90" s="2">
        <f t="shared" si="58"/>
        <v>0</v>
      </c>
      <c r="Q90" s="2">
        <f t="shared" si="59"/>
        <v>0</v>
      </c>
      <c r="R90" s="2">
        <f t="shared" si="60"/>
        <v>0</v>
      </c>
    </row>
    <row r="91" spans="2:40" x14ac:dyDescent="0.25">
      <c r="B91" s="2" t="s">
        <v>6</v>
      </c>
      <c r="C91" s="3">
        <v>0</v>
      </c>
      <c r="D91" s="3">
        <f t="shared" si="54"/>
        <v>0</v>
      </c>
      <c r="E91" s="3">
        <f t="shared" si="55"/>
        <v>0</v>
      </c>
      <c r="F91" s="3">
        <f t="shared" si="56"/>
        <v>0</v>
      </c>
      <c r="N91" s="2" t="s">
        <v>6</v>
      </c>
      <c r="O91" s="2">
        <f t="shared" si="57"/>
        <v>0</v>
      </c>
      <c r="P91" s="2">
        <f t="shared" si="58"/>
        <v>0</v>
      </c>
      <c r="Q91" s="2">
        <f t="shared" si="59"/>
        <v>0</v>
      </c>
      <c r="R91" s="2">
        <f t="shared" si="60"/>
        <v>0</v>
      </c>
    </row>
    <row r="92" spans="2:40" x14ac:dyDescent="0.25">
      <c r="B92" s="2" t="s">
        <v>5</v>
      </c>
      <c r="C92" s="3">
        <f>V58*$C$99</f>
        <v>242.38688425183739</v>
      </c>
      <c r="D92" s="3">
        <f t="shared" si="54"/>
        <v>1</v>
      </c>
      <c r="E92" s="3">
        <f t="shared" si="55"/>
        <v>2.3742470785761327</v>
      </c>
      <c r="F92" s="3">
        <f t="shared" si="56"/>
        <v>1</v>
      </c>
      <c r="N92" s="2" t="s">
        <v>5</v>
      </c>
      <c r="O92" s="2">
        <f t="shared" si="57"/>
        <v>13.549995055276787</v>
      </c>
      <c r="P92" s="2">
        <f t="shared" si="58"/>
        <v>1.2900816304753759E-2</v>
      </c>
      <c r="Q92" s="2">
        <f t="shared" si="59"/>
        <v>0.13272597762049942</v>
      </c>
      <c r="R92" s="2">
        <f t="shared" si="60"/>
        <v>2.8754905458437351E-2</v>
      </c>
    </row>
    <row r="93" spans="2:40" x14ac:dyDescent="0.25">
      <c r="B93" s="2" t="s">
        <v>4</v>
      </c>
      <c r="C93" s="3">
        <v>0</v>
      </c>
      <c r="D93" s="3">
        <f t="shared" si="54"/>
        <v>0</v>
      </c>
      <c r="E93" s="3">
        <f t="shared" si="55"/>
        <v>0</v>
      </c>
      <c r="F93" s="3">
        <f t="shared" si="56"/>
        <v>0</v>
      </c>
      <c r="N93" s="2" t="s">
        <v>4</v>
      </c>
      <c r="O93" s="2">
        <f t="shared" si="57"/>
        <v>134.60334211238577</v>
      </c>
      <c r="P93" s="2">
        <f t="shared" si="58"/>
        <v>0.12815451101744652</v>
      </c>
      <c r="Q93" s="2">
        <f t="shared" si="59"/>
        <v>2.2415211009556333</v>
      </c>
      <c r="R93" s="2">
        <f t="shared" si="60"/>
        <v>0.4856225472707813</v>
      </c>
    </row>
    <row r="94" spans="2:40" x14ac:dyDescent="0.25">
      <c r="B94" s="2" t="s">
        <v>3</v>
      </c>
      <c r="C94" s="3">
        <v>0</v>
      </c>
      <c r="D94" s="3">
        <f t="shared" si="54"/>
        <v>0</v>
      </c>
      <c r="E94" s="3">
        <f t="shared" si="55"/>
        <v>0</v>
      </c>
      <c r="F94" s="3">
        <f t="shared" si="56"/>
        <v>0</v>
      </c>
      <c r="N94" s="2" t="s">
        <v>3</v>
      </c>
      <c r="O94" s="2">
        <f t="shared" si="57"/>
        <v>902.16741271262333</v>
      </c>
      <c r="P94" s="2">
        <f t="shared" si="58"/>
        <v>0.85894467267779984</v>
      </c>
      <c r="Q94" s="2">
        <f t="shared" si="59"/>
        <v>2.2415211009556333</v>
      </c>
      <c r="R94" s="2">
        <f t="shared" si="60"/>
        <v>0.4856225472707813</v>
      </c>
    </row>
    <row r="95" spans="2:40" x14ac:dyDescent="0.25">
      <c r="B95" s="2" t="s">
        <v>2</v>
      </c>
      <c r="C95" s="3">
        <v>0</v>
      </c>
      <c r="D95" s="3">
        <f t="shared" si="54"/>
        <v>0</v>
      </c>
      <c r="E95" s="3">
        <f t="shared" si="55"/>
        <v>0</v>
      </c>
      <c r="F95" s="3">
        <f t="shared" si="56"/>
        <v>0</v>
      </c>
      <c r="N95" s="2" t="s">
        <v>2</v>
      </c>
      <c r="O95" s="2">
        <f t="shared" si="57"/>
        <v>0</v>
      </c>
      <c r="P95" s="2">
        <f t="shared" si="58"/>
        <v>0</v>
      </c>
      <c r="Q95" s="2">
        <f t="shared" si="59"/>
        <v>0</v>
      </c>
      <c r="R95" s="2">
        <f t="shared" si="60"/>
        <v>0</v>
      </c>
    </row>
    <row r="96" spans="2:40" x14ac:dyDescent="0.25">
      <c r="B96" s="2" t="s">
        <v>1</v>
      </c>
      <c r="C96" s="3">
        <v>0</v>
      </c>
      <c r="D96" s="3">
        <f t="shared" si="54"/>
        <v>0</v>
      </c>
      <c r="E96" s="3">
        <f t="shared" si="55"/>
        <v>0</v>
      </c>
      <c r="F96" s="3">
        <f t="shared" si="56"/>
        <v>0</v>
      </c>
      <c r="N96" s="2" t="s">
        <v>1</v>
      </c>
      <c r="O96" s="2">
        <f t="shared" si="57"/>
        <v>0</v>
      </c>
      <c r="P96" s="2">
        <f t="shared" si="58"/>
        <v>0</v>
      </c>
      <c r="Q96" s="2">
        <f t="shared" si="59"/>
        <v>0</v>
      </c>
      <c r="R96" s="2">
        <f t="shared" si="60"/>
        <v>0</v>
      </c>
    </row>
    <row r="97" spans="2:18" x14ac:dyDescent="0.25">
      <c r="B97" s="2" t="s">
        <v>0</v>
      </c>
      <c r="C97" s="2">
        <f t="shared" ref="C97:E97" si="61">SUM(C87:C96)</f>
        <v>242.38688425183739</v>
      </c>
      <c r="D97" s="2">
        <f t="shared" si="61"/>
        <v>1</v>
      </c>
      <c r="E97" s="2">
        <f t="shared" si="61"/>
        <v>2.3742470785761327</v>
      </c>
      <c r="F97" s="2">
        <f>SUM(F87:F96)</f>
        <v>1</v>
      </c>
      <c r="N97" s="2" t="s">
        <v>0</v>
      </c>
      <c r="O97" s="2">
        <f t="shared" ref="O97:Q97" si="62">SUM(O87:O96)</f>
        <v>1050.3207498802858</v>
      </c>
      <c r="P97" s="2">
        <f t="shared" si="62"/>
        <v>1</v>
      </c>
      <c r="Q97" s="2">
        <f t="shared" si="62"/>
        <v>4.6157681795317664</v>
      </c>
      <c r="R97" s="2">
        <f>SUM(R87:R96)</f>
        <v>1</v>
      </c>
    </row>
    <row r="98" spans="2:18" ht="15.75" thickBot="1" x14ac:dyDescent="0.3"/>
    <row r="99" spans="2:18" ht="15.75" thickBot="1" x14ac:dyDescent="0.3">
      <c r="B99" s="5" t="s">
        <v>33</v>
      </c>
      <c r="C99" s="4">
        <v>0.3</v>
      </c>
    </row>
    <row r="102" spans="2:18" x14ac:dyDescent="0.25">
      <c r="H102" s="2" t="s">
        <v>23</v>
      </c>
      <c r="I102" s="2" t="s">
        <v>10</v>
      </c>
      <c r="J102" s="2">
        <v>0</v>
      </c>
      <c r="K102" s="2"/>
    </row>
    <row r="103" spans="2:18" x14ac:dyDescent="0.25">
      <c r="H103" s="2"/>
      <c r="I103" s="2" t="s">
        <v>9</v>
      </c>
      <c r="J103" s="2">
        <v>0</v>
      </c>
      <c r="K103" s="2"/>
    </row>
    <row r="104" spans="2:18" x14ac:dyDescent="0.25">
      <c r="H104" s="2"/>
      <c r="I104" s="2" t="s">
        <v>8</v>
      </c>
      <c r="J104" s="2">
        <v>-1</v>
      </c>
      <c r="K104" s="2"/>
    </row>
    <row r="105" spans="2:18" x14ac:dyDescent="0.25">
      <c r="H105" s="2"/>
      <c r="I105" s="2" t="s">
        <v>7</v>
      </c>
      <c r="J105" s="2">
        <v>0</v>
      </c>
      <c r="K105" s="2"/>
    </row>
    <row r="106" spans="2:18" x14ac:dyDescent="0.25">
      <c r="H106" s="2"/>
      <c r="I106" s="2" t="s">
        <v>6</v>
      </c>
      <c r="J106" s="2">
        <v>0</v>
      </c>
      <c r="K106" s="2"/>
    </row>
    <row r="107" spans="2:18" x14ac:dyDescent="0.25">
      <c r="H107" s="2"/>
      <c r="I107" s="2" t="s">
        <v>5</v>
      </c>
      <c r="J107" s="2">
        <v>-1</v>
      </c>
      <c r="K107" s="2"/>
    </row>
    <row r="108" spans="2:18" x14ac:dyDescent="0.25">
      <c r="H108" s="2"/>
      <c r="I108" s="2" t="s">
        <v>4</v>
      </c>
      <c r="J108" s="2">
        <v>1</v>
      </c>
      <c r="K108" s="2"/>
    </row>
    <row r="109" spans="2:18" x14ac:dyDescent="0.25">
      <c r="H109" s="2"/>
      <c r="I109" s="2" t="s">
        <v>3</v>
      </c>
      <c r="J109" s="2">
        <v>1</v>
      </c>
      <c r="K109" s="2"/>
    </row>
    <row r="110" spans="2:18" x14ac:dyDescent="0.25">
      <c r="H110" s="2"/>
      <c r="I110" s="2" t="s">
        <v>2</v>
      </c>
      <c r="J110" s="2">
        <v>0</v>
      </c>
      <c r="K110" s="2"/>
    </row>
    <row r="111" spans="2:18" x14ac:dyDescent="0.25">
      <c r="H111" s="2"/>
      <c r="I111" s="2" t="s">
        <v>1</v>
      </c>
      <c r="J111" s="2">
        <v>0</v>
      </c>
      <c r="K111" s="2"/>
    </row>
    <row r="112" spans="2:18" x14ac:dyDescent="0.25">
      <c r="H112" s="2"/>
      <c r="I112" s="2"/>
      <c r="J112" s="2"/>
      <c r="K112" s="2"/>
    </row>
    <row r="113" spans="8:25" x14ac:dyDescent="0.25">
      <c r="H113" s="2" t="s">
        <v>24</v>
      </c>
      <c r="I113" s="2" t="s">
        <v>8</v>
      </c>
      <c r="J113" s="2">
        <f>ABS((E89+X58)/J104)</f>
        <v>2.2415211009556333</v>
      </c>
      <c r="K113" s="2" t="s">
        <v>25</v>
      </c>
    </row>
    <row r="114" spans="8:25" ht="15.75" thickBot="1" x14ac:dyDescent="0.3">
      <c r="H114" s="2"/>
      <c r="I114" s="2" t="s">
        <v>5</v>
      </c>
      <c r="J114" s="2">
        <f>ABS((E92+X61)/J107)</f>
        <v>2.3742470785761327</v>
      </c>
      <c r="K114" s="2" t="s">
        <v>25</v>
      </c>
    </row>
    <row r="115" spans="8:25" x14ac:dyDescent="0.25">
      <c r="H115" s="2"/>
      <c r="I115" s="2"/>
      <c r="J115" s="2"/>
      <c r="K115" s="2"/>
      <c r="U115" s="20" t="s">
        <v>18</v>
      </c>
      <c r="V115" s="8" t="s">
        <v>17</v>
      </c>
      <c r="W115" s="8" t="s">
        <v>16</v>
      </c>
      <c r="X115" s="8" t="s">
        <v>15</v>
      </c>
      <c r="Y115" s="19" t="s">
        <v>14</v>
      </c>
    </row>
    <row r="116" spans="8:25" ht="15.75" thickBot="1" x14ac:dyDescent="0.3">
      <c r="H116" s="2" t="s">
        <v>26</v>
      </c>
      <c r="I116" s="2" t="str">
        <f>IF(J114&lt;J113,I114,I113)</f>
        <v>Tributyl Citrate</v>
      </c>
      <c r="J116" s="2"/>
      <c r="K116" s="2"/>
      <c r="U116" s="18"/>
      <c r="V116" s="7" t="s">
        <v>13</v>
      </c>
      <c r="W116" s="7" t="s">
        <v>11</v>
      </c>
      <c r="X116" s="7" t="s">
        <v>12</v>
      </c>
      <c r="Y116" s="17" t="s">
        <v>11</v>
      </c>
    </row>
    <row r="117" spans="8:25" x14ac:dyDescent="0.25">
      <c r="H117" s="2" t="s">
        <v>27</v>
      </c>
      <c r="I117" s="2">
        <v>1</v>
      </c>
      <c r="J117" s="2"/>
      <c r="K117" s="2"/>
      <c r="U117" s="3" t="s">
        <v>10</v>
      </c>
      <c r="V117" s="2">
        <f>X117*C6</f>
        <v>0</v>
      </c>
      <c r="W117" s="2">
        <f>V117/$V$127</f>
        <v>0</v>
      </c>
      <c r="X117" s="2">
        <f>Q87-AE56</f>
        <v>0</v>
      </c>
      <c r="Y117" s="2">
        <f>X117/$X$127</f>
        <v>0</v>
      </c>
    </row>
    <row r="118" spans="8:25" x14ac:dyDescent="0.25">
      <c r="H118" s="2"/>
      <c r="I118" s="2"/>
      <c r="J118" s="2"/>
      <c r="K118" s="2"/>
      <c r="U118" s="2" t="s">
        <v>9</v>
      </c>
      <c r="V118" s="2">
        <f t="shared" ref="V118:V126" si="63">X118*C7</f>
        <v>0</v>
      </c>
      <c r="W118" s="2">
        <f t="shared" ref="W118:W126" si="64">V118/$V$127</f>
        <v>0</v>
      </c>
      <c r="X118" s="2">
        <f t="shared" ref="X118:X126" si="65">Q88-AE57</f>
        <v>0</v>
      </c>
      <c r="Y118" s="2">
        <f t="shared" ref="Y118:Y126" si="66">X118/$X$127</f>
        <v>0</v>
      </c>
    </row>
    <row r="119" spans="8:25" x14ac:dyDescent="0.25">
      <c r="H119" s="2" t="s">
        <v>28</v>
      </c>
      <c r="I119" s="2">
        <f>IF(J114&lt;J113,J114,J113)</f>
        <v>2.2415211009556333</v>
      </c>
      <c r="J119" s="2" t="s">
        <v>25</v>
      </c>
      <c r="K119" s="2"/>
      <c r="U119" s="2" t="s">
        <v>8</v>
      </c>
      <c r="V119" s="2">
        <f t="shared" si="63"/>
        <v>0</v>
      </c>
      <c r="W119" s="2">
        <f t="shared" si="64"/>
        <v>0</v>
      </c>
      <c r="X119" s="2">
        <f t="shared" si="65"/>
        <v>0</v>
      </c>
      <c r="Y119" s="2">
        <f t="shared" si="66"/>
        <v>0</v>
      </c>
    </row>
    <row r="120" spans="8:25" x14ac:dyDescent="0.25">
      <c r="H120" s="2" t="s">
        <v>29</v>
      </c>
      <c r="I120" s="2" t="s">
        <v>10</v>
      </c>
      <c r="J120" s="2">
        <f>$I$119*$I$117*J102</f>
        <v>0</v>
      </c>
      <c r="K120" s="2" t="s">
        <v>25</v>
      </c>
      <c r="U120" s="2" t="s">
        <v>7</v>
      </c>
      <c r="V120" s="2">
        <f t="shared" si="63"/>
        <v>0</v>
      </c>
      <c r="W120" s="2">
        <f t="shared" si="64"/>
        <v>0</v>
      </c>
      <c r="X120" s="2">
        <f t="shared" si="65"/>
        <v>0</v>
      </c>
      <c r="Y120" s="2">
        <f t="shared" si="66"/>
        <v>0</v>
      </c>
    </row>
    <row r="121" spans="8:25" x14ac:dyDescent="0.25">
      <c r="H121" s="2"/>
      <c r="I121" s="2" t="s">
        <v>9</v>
      </c>
      <c r="J121" s="2">
        <f t="shared" ref="J121:J129" si="67">$I$119*$I$117*J103</f>
        <v>0</v>
      </c>
      <c r="K121" s="2" t="s">
        <v>25</v>
      </c>
      <c r="U121" s="2" t="s">
        <v>6</v>
      </c>
      <c r="V121" s="2">
        <f t="shared" si="63"/>
        <v>0</v>
      </c>
      <c r="W121" s="2">
        <f t="shared" si="64"/>
        <v>0</v>
      </c>
      <c r="X121" s="2">
        <f t="shared" si="65"/>
        <v>0</v>
      </c>
      <c r="Y121" s="2">
        <f t="shared" si="66"/>
        <v>0</v>
      </c>
    </row>
    <row r="122" spans="8:25" x14ac:dyDescent="0.25">
      <c r="H122" s="2"/>
      <c r="I122" s="2" t="s">
        <v>8</v>
      </c>
      <c r="J122" s="2">
        <f t="shared" si="67"/>
        <v>-2.2415211009556333</v>
      </c>
      <c r="K122" s="2" t="s">
        <v>25</v>
      </c>
      <c r="U122" s="2" t="s">
        <v>5</v>
      </c>
      <c r="V122" s="2">
        <f t="shared" si="63"/>
        <v>13.549995055276787</v>
      </c>
      <c r="W122" s="2">
        <f t="shared" si="64"/>
        <v>9.1459263181783698E-2</v>
      </c>
      <c r="X122" s="2">
        <f t="shared" si="65"/>
        <v>0.13272597762049942</v>
      </c>
      <c r="Y122" s="2">
        <f t="shared" si="66"/>
        <v>5.5902344291857337E-2</v>
      </c>
    </row>
    <row r="123" spans="8:25" x14ac:dyDescent="0.25">
      <c r="H123" s="2"/>
      <c r="I123" s="2" t="s">
        <v>7</v>
      </c>
      <c r="J123" s="2">
        <f t="shared" si="67"/>
        <v>0</v>
      </c>
      <c r="K123" s="2" t="s">
        <v>25</v>
      </c>
      <c r="U123" s="2" t="s">
        <v>4</v>
      </c>
      <c r="V123" s="2">
        <f t="shared" si="63"/>
        <v>134.60334211238577</v>
      </c>
      <c r="W123" s="2">
        <f t="shared" si="64"/>
        <v>0.90854073681821634</v>
      </c>
      <c r="X123" s="2">
        <f t="shared" si="65"/>
        <v>2.2415211009556333</v>
      </c>
      <c r="Y123" s="2">
        <f t="shared" si="66"/>
        <v>0.94409765570814264</v>
      </c>
    </row>
    <row r="124" spans="8:25" x14ac:dyDescent="0.25">
      <c r="H124" s="2"/>
      <c r="I124" s="2" t="s">
        <v>6</v>
      </c>
      <c r="J124" s="2">
        <f t="shared" si="67"/>
        <v>0</v>
      </c>
      <c r="K124" s="2" t="s">
        <v>25</v>
      </c>
      <c r="U124" s="2" t="s">
        <v>3</v>
      </c>
      <c r="V124" s="2">
        <f t="shared" si="63"/>
        <v>0</v>
      </c>
      <c r="W124" s="2">
        <f t="shared" si="64"/>
        <v>0</v>
      </c>
      <c r="X124" s="2">
        <f t="shared" si="65"/>
        <v>0</v>
      </c>
      <c r="Y124" s="2">
        <f t="shared" si="66"/>
        <v>0</v>
      </c>
    </row>
    <row r="125" spans="8:25" x14ac:dyDescent="0.25">
      <c r="H125" s="2"/>
      <c r="I125" s="2" t="s">
        <v>5</v>
      </c>
      <c r="J125" s="2">
        <f t="shared" si="67"/>
        <v>-2.2415211009556333</v>
      </c>
      <c r="K125" s="2" t="s">
        <v>25</v>
      </c>
      <c r="U125" s="2" t="s">
        <v>2</v>
      </c>
      <c r="V125" s="2">
        <f t="shared" si="63"/>
        <v>0</v>
      </c>
      <c r="W125" s="2">
        <f t="shared" si="64"/>
        <v>0</v>
      </c>
      <c r="X125" s="2">
        <f t="shared" si="65"/>
        <v>0</v>
      </c>
      <c r="Y125" s="2">
        <f t="shared" si="66"/>
        <v>0</v>
      </c>
    </row>
    <row r="126" spans="8:25" x14ac:dyDescent="0.25">
      <c r="H126" s="2"/>
      <c r="I126" s="2" t="s">
        <v>4</v>
      </c>
      <c r="J126" s="2">
        <f t="shared" si="67"/>
        <v>2.2415211009556333</v>
      </c>
      <c r="K126" s="2" t="s">
        <v>25</v>
      </c>
      <c r="U126" s="2" t="s">
        <v>1</v>
      </c>
      <c r="V126" s="2">
        <f t="shared" si="63"/>
        <v>0</v>
      </c>
      <c r="W126" s="2">
        <f t="shared" si="64"/>
        <v>0</v>
      </c>
      <c r="X126" s="2">
        <f t="shared" si="65"/>
        <v>0</v>
      </c>
      <c r="Y126" s="2">
        <f t="shared" si="66"/>
        <v>0</v>
      </c>
    </row>
    <row r="127" spans="8:25" x14ac:dyDescent="0.25">
      <c r="H127" s="2"/>
      <c r="I127" s="2" t="s">
        <v>3</v>
      </c>
      <c r="J127" s="2">
        <f t="shared" si="67"/>
        <v>2.2415211009556333</v>
      </c>
      <c r="K127" s="2" t="s">
        <v>25</v>
      </c>
      <c r="U127" s="2" t="s">
        <v>0</v>
      </c>
      <c r="V127" s="2">
        <f t="shared" ref="V127:X127" si="68">SUM(V117:V126)</f>
        <v>148.15333716766256</v>
      </c>
      <c r="W127" s="2">
        <f t="shared" si="68"/>
        <v>1</v>
      </c>
      <c r="X127" s="2">
        <f t="shared" si="68"/>
        <v>2.3742470785761327</v>
      </c>
      <c r="Y127" s="2">
        <f>SUM(Y117:Y126)</f>
        <v>1</v>
      </c>
    </row>
    <row r="128" spans="8:25" x14ac:dyDescent="0.25">
      <c r="H128" s="2"/>
      <c r="I128" s="2" t="s">
        <v>2</v>
      </c>
      <c r="J128" s="2">
        <f t="shared" si="67"/>
        <v>0</v>
      </c>
      <c r="K128" s="2" t="s">
        <v>25</v>
      </c>
    </row>
    <row r="129" spans="8:11" x14ac:dyDescent="0.25">
      <c r="H129" s="2"/>
      <c r="I129" s="2" t="s">
        <v>1</v>
      </c>
      <c r="J129" s="2">
        <f t="shared" si="67"/>
        <v>0</v>
      </c>
      <c r="K129" s="2" t="s">
        <v>25</v>
      </c>
    </row>
  </sheetData>
  <mergeCells count="18">
    <mergeCell ref="AB54:AB55"/>
    <mergeCell ref="AB17:AB18"/>
    <mergeCell ref="U17:U18"/>
    <mergeCell ref="AJ38:AJ39"/>
    <mergeCell ref="AJ72:AJ73"/>
    <mergeCell ref="AR54:AR55"/>
    <mergeCell ref="B54:B55"/>
    <mergeCell ref="N17:N18"/>
    <mergeCell ref="N38:N39"/>
    <mergeCell ref="N85:N86"/>
    <mergeCell ref="U115:U116"/>
    <mergeCell ref="U54:U55"/>
    <mergeCell ref="B2:C2"/>
    <mergeCell ref="B3:B5"/>
    <mergeCell ref="C3:C5"/>
    <mergeCell ref="H13:L28"/>
    <mergeCell ref="B22:B23"/>
    <mergeCell ref="B39:B40"/>
  </mergeCells>
  <conditionalFormatting sqref="A1:XFD1 A130:XFD1048576 A16:XFD16 A2:A15 D2:XFD15 A35:XFD36 G22:M23 A22:A34 G30:XFD30 A52:XFD52 A39:A51 G51:XFD51 A54:A66 G54:G66 A98:XFD98 A85:A97 G85:M97 A17:M21 S17:T18 C24:M24 G39:M50 A38:M38 S38:AI50 S85:XFD97 Z115:XFD127 Z54:AA66 AG54:AQ66 AG17:XFD29 Z17:AA29 AO38:XFD50 A81:AI84 AO72:XFD84 AW54:XFD66 A67:G80 L72:AI80 L54:T66 L67:XFD71 A53:G53 L53:XFD53 L102:XFD114 A102:G129 L128:XFD129 L115:T127 A37 D37:XFD37 G31:P31 S31:AD31 AG31:XFD31 A100:XFD101 A99 D99:XFD99 G32:XFD33 G25:M29 C34:XFD34 C25:F33 O19:T29">
    <cfRule type="expression" dxfId="55" priority="55">
      <formula>AND(NOT(_xlfn.ISFORMULA(A1)),ISNUMBER(A1))</formula>
    </cfRule>
  </conditionalFormatting>
  <conditionalFormatting sqref="B2:C15">
    <cfRule type="expression" dxfId="108" priority="54">
      <formula>AND(NOT(_xlfn.ISFORMULA(B2)),ISNUMBER(B2))</formula>
    </cfRule>
  </conditionalFormatting>
  <conditionalFormatting sqref="B22:F23">
    <cfRule type="expression" dxfId="107" priority="53">
      <formula>AND(NOT(_xlfn.ISFORMULA(B22)),ISNUMBER(B22))</formula>
    </cfRule>
  </conditionalFormatting>
  <conditionalFormatting sqref="B24:B34">
    <cfRule type="expression" dxfId="106" priority="52">
      <formula>AND(NOT(_xlfn.ISFORMULA(B24)),ISNUMBER(B24))</formula>
    </cfRule>
  </conditionalFormatting>
  <conditionalFormatting sqref="C41:F51">
    <cfRule type="expression" dxfId="104" priority="50">
      <formula>AND(NOT(_xlfn.ISFORMULA(C41)),ISNUMBER(C41))</formula>
    </cfRule>
  </conditionalFormatting>
  <conditionalFormatting sqref="B39:F40">
    <cfRule type="expression" dxfId="103" priority="49">
      <formula>AND(NOT(_xlfn.ISFORMULA(B39)),ISNUMBER(B39))</formula>
    </cfRule>
  </conditionalFormatting>
  <conditionalFormatting sqref="B41:B51">
    <cfRule type="expression" dxfId="102" priority="48">
      <formula>AND(NOT(_xlfn.ISFORMULA(B41)),ISNUMBER(B41))</formula>
    </cfRule>
  </conditionalFormatting>
  <conditionalFormatting sqref="C56:F66">
    <cfRule type="expression" dxfId="101" priority="47">
      <formula>AND(NOT(_xlfn.ISFORMULA(C56)),ISNUMBER(C56))</formula>
    </cfRule>
  </conditionalFormatting>
  <conditionalFormatting sqref="B54:F55">
    <cfRule type="expression" dxfId="100" priority="46">
      <formula>AND(NOT(_xlfn.ISFORMULA(B54)),ISNUMBER(B54))</formula>
    </cfRule>
  </conditionalFormatting>
  <conditionalFormatting sqref="B56:B66">
    <cfRule type="expression" dxfId="99" priority="45">
      <formula>AND(NOT(_xlfn.ISFORMULA(B56)),ISNUMBER(B56))</formula>
    </cfRule>
  </conditionalFormatting>
  <conditionalFormatting sqref="C87:F97">
    <cfRule type="expression" dxfId="98" priority="44">
      <formula>AND(NOT(_xlfn.ISFORMULA(C87)),ISNUMBER(C87))</formula>
    </cfRule>
  </conditionalFormatting>
  <conditionalFormatting sqref="C85:F86">
    <cfRule type="expression" dxfId="97" priority="43">
      <formula>AND(NOT(_xlfn.ISFORMULA(C85)),ISNUMBER(C85))</formula>
    </cfRule>
  </conditionalFormatting>
  <conditionalFormatting sqref="B87:B97">
    <cfRule type="expression" dxfId="96" priority="42">
      <formula>AND(NOT(_xlfn.ISFORMULA(B87)),ISNUMBER(B87))</formula>
    </cfRule>
  </conditionalFormatting>
  <conditionalFormatting sqref="N17:R18">
    <cfRule type="expression" dxfId="95" priority="41">
      <formula>AND(NOT(_xlfn.ISFORMULA(N17)),ISNUMBER(N17))</formula>
    </cfRule>
  </conditionalFormatting>
  <conditionalFormatting sqref="N19:N29">
    <cfRule type="expression" dxfId="94" priority="40">
      <formula>AND(NOT(_xlfn.ISFORMULA(N19)),ISNUMBER(N19))</formula>
    </cfRule>
  </conditionalFormatting>
  <conditionalFormatting sqref="O40:R50">
    <cfRule type="expression" dxfId="56" priority="39">
      <formula>AND(NOT(_xlfn.ISFORMULA(O40)),ISNUMBER(O40))</formula>
    </cfRule>
  </conditionalFormatting>
  <conditionalFormatting sqref="N38:R39">
    <cfRule type="expression" dxfId="93" priority="38">
      <formula>AND(NOT(_xlfn.ISFORMULA(N38)),ISNUMBER(N38))</formula>
    </cfRule>
  </conditionalFormatting>
  <conditionalFormatting sqref="N40:N50">
    <cfRule type="expression" dxfId="92" priority="37">
      <formula>AND(NOT(_xlfn.ISFORMULA(N40)),ISNUMBER(N40))</formula>
    </cfRule>
  </conditionalFormatting>
  <conditionalFormatting sqref="O87:R97">
    <cfRule type="expression" dxfId="91" priority="36">
      <formula>AND(NOT(_xlfn.ISFORMULA(O87)),ISNUMBER(O87))</formula>
    </cfRule>
  </conditionalFormatting>
  <conditionalFormatting sqref="N85:R86">
    <cfRule type="expression" dxfId="90" priority="35">
      <formula>AND(NOT(_xlfn.ISFORMULA(N85)),ISNUMBER(N85))</formula>
    </cfRule>
  </conditionalFormatting>
  <conditionalFormatting sqref="N87:N97">
    <cfRule type="expression" dxfId="89" priority="34">
      <formula>AND(NOT(_xlfn.ISFORMULA(N87)),ISNUMBER(N87))</formula>
    </cfRule>
  </conditionalFormatting>
  <conditionalFormatting sqref="V117:Y127">
    <cfRule type="expression" dxfId="88" priority="33">
      <formula>AND(NOT(_xlfn.ISFORMULA(V117)),ISNUMBER(V117))</formula>
    </cfRule>
  </conditionalFormatting>
  <conditionalFormatting sqref="U115:Y116">
    <cfRule type="expression" dxfId="87" priority="32">
      <formula>AND(NOT(_xlfn.ISFORMULA(U115)),ISNUMBER(U115))</formula>
    </cfRule>
  </conditionalFormatting>
  <conditionalFormatting sqref="U117:U127">
    <cfRule type="expression" dxfId="86" priority="31">
      <formula>AND(NOT(_xlfn.ISFORMULA(U117)),ISNUMBER(U117))</formula>
    </cfRule>
  </conditionalFormatting>
  <conditionalFormatting sqref="V56:Y66">
    <cfRule type="expression" dxfId="85" priority="30">
      <formula>AND(NOT(_xlfn.ISFORMULA(V56)),ISNUMBER(V56))</formula>
    </cfRule>
  </conditionalFormatting>
  <conditionalFormatting sqref="U54:Y55">
    <cfRule type="expression" dxfId="84" priority="29">
      <formula>AND(NOT(_xlfn.ISFORMULA(U54)),ISNUMBER(U54))</formula>
    </cfRule>
  </conditionalFormatting>
  <conditionalFormatting sqref="U56:U66">
    <cfRule type="expression" dxfId="83" priority="28">
      <formula>AND(NOT(_xlfn.ISFORMULA(U56)),ISNUMBER(U56))</formula>
    </cfRule>
  </conditionalFormatting>
  <conditionalFormatting sqref="AC56:AF66">
    <cfRule type="expression" dxfId="82" priority="27">
      <formula>AND(NOT(_xlfn.ISFORMULA(AC56)),ISNUMBER(AC56))</formula>
    </cfRule>
  </conditionalFormatting>
  <conditionalFormatting sqref="AB54:AF55">
    <cfRule type="expression" dxfId="81" priority="26">
      <formula>AND(NOT(_xlfn.ISFORMULA(AB54)),ISNUMBER(AB54))</formula>
    </cfRule>
  </conditionalFormatting>
  <conditionalFormatting sqref="AB56:AB66">
    <cfRule type="expression" dxfId="80" priority="25">
      <formula>AND(NOT(_xlfn.ISFORMULA(AB56)),ISNUMBER(AB56))</formula>
    </cfRule>
  </conditionalFormatting>
  <conditionalFormatting sqref="AC19:AF29">
    <cfRule type="expression" dxfId="79" priority="24">
      <formula>AND(NOT(_xlfn.ISFORMULA(AC19)),ISNUMBER(AC19))</formula>
    </cfRule>
  </conditionalFormatting>
  <conditionalFormatting sqref="AB17:AF18">
    <cfRule type="expression" dxfId="78" priority="23">
      <formula>AND(NOT(_xlfn.ISFORMULA(AB17)),ISNUMBER(AB17))</formula>
    </cfRule>
  </conditionalFormatting>
  <conditionalFormatting sqref="AB19:AB29">
    <cfRule type="expression" dxfId="77" priority="22">
      <formula>AND(NOT(_xlfn.ISFORMULA(AB19)),ISNUMBER(AB19))</formula>
    </cfRule>
  </conditionalFormatting>
  <conditionalFormatting sqref="V19:Y29">
    <cfRule type="expression" dxfId="76" priority="21">
      <formula>AND(NOT(_xlfn.ISFORMULA(V19)),ISNUMBER(V19))</formula>
    </cfRule>
  </conditionalFormatting>
  <conditionalFormatting sqref="U17:Y18">
    <cfRule type="expression" dxfId="75" priority="20">
      <formula>AND(NOT(_xlfn.ISFORMULA(U17)),ISNUMBER(U17))</formula>
    </cfRule>
  </conditionalFormatting>
  <conditionalFormatting sqref="U19:U29">
    <cfRule type="expression" dxfId="74" priority="19">
      <formula>AND(NOT(_xlfn.ISFORMULA(U19)),ISNUMBER(U19))</formula>
    </cfRule>
  </conditionalFormatting>
  <conditionalFormatting sqref="AK50:AN50 AK40:AN40 AK41:AK48 AL41:AN49">
    <cfRule type="expression" dxfId="73" priority="18">
      <formula>AND(NOT(_xlfn.ISFORMULA(AK40)),ISNUMBER(AK40))</formula>
    </cfRule>
  </conditionalFormatting>
  <conditionalFormatting sqref="AJ38:AN39">
    <cfRule type="expression" dxfId="72" priority="17">
      <formula>AND(NOT(_xlfn.ISFORMULA(AJ38)),ISNUMBER(AJ38))</formula>
    </cfRule>
  </conditionalFormatting>
  <conditionalFormatting sqref="AJ40:AJ50">
    <cfRule type="expression" dxfId="71" priority="16">
      <formula>AND(NOT(_xlfn.ISFORMULA(AJ40)),ISNUMBER(AJ40))</formula>
    </cfRule>
  </conditionalFormatting>
  <conditionalFormatting sqref="AK74:AN74 AK75:AK81 AK83 AK84:AN84 AL75:AN83">
    <cfRule type="expression" dxfId="70" priority="15">
      <formula>AND(NOT(_xlfn.ISFORMULA(AK74)),ISNUMBER(AK74))</formula>
    </cfRule>
  </conditionalFormatting>
  <conditionalFormatting sqref="AJ72:AN73">
    <cfRule type="expression" dxfId="69" priority="14">
      <formula>AND(NOT(_xlfn.ISFORMULA(AJ72)),ISNUMBER(AJ72))</formula>
    </cfRule>
  </conditionalFormatting>
  <conditionalFormatting sqref="AJ74:AJ84">
    <cfRule type="expression" dxfId="68" priority="13">
      <formula>AND(NOT(_xlfn.ISFORMULA(AJ74)),ISNUMBER(AJ74))</formula>
    </cfRule>
  </conditionalFormatting>
  <conditionalFormatting sqref="AS56:AV66">
    <cfRule type="expression" dxfId="67" priority="12">
      <formula>AND(NOT(_xlfn.ISFORMULA(AS56)),ISNUMBER(AS56))</formula>
    </cfRule>
  </conditionalFormatting>
  <conditionalFormatting sqref="AR54:AV55">
    <cfRule type="expression" dxfId="66" priority="11">
      <formula>AND(NOT(_xlfn.ISFORMULA(AR54)),ISNUMBER(AR54))</formula>
    </cfRule>
  </conditionalFormatting>
  <conditionalFormatting sqref="AR56:AR66">
    <cfRule type="expression" dxfId="65" priority="10">
      <formula>AND(NOT(_xlfn.ISFORMULA(AR56)),ISNUMBER(AR56))</formula>
    </cfRule>
  </conditionalFormatting>
  <conditionalFormatting sqref="H53:K80">
    <cfRule type="expression" dxfId="64" priority="9">
      <formula>AND(NOT(_xlfn.ISFORMULA(H53)),ISNUMBER(H53))</formula>
    </cfRule>
  </conditionalFormatting>
  <conditionalFormatting sqref="H102:K129">
    <cfRule type="expression" dxfId="63" priority="8">
      <formula>AND(NOT(_xlfn.ISFORMULA(H102)),ISNUMBER(H102))</formula>
    </cfRule>
  </conditionalFormatting>
  <conditionalFormatting sqref="AK49">
    <cfRule type="expression" dxfId="62" priority="7">
      <formula>AND(NOT(_xlfn.ISFORMULA(AK49)),ISNUMBER(AK49))</formula>
    </cfRule>
  </conditionalFormatting>
  <conditionalFormatting sqref="AK82">
    <cfRule type="expression" dxfId="61" priority="6">
      <formula>AND(NOT(_xlfn.ISFORMULA(AK82)),ISNUMBER(AK82))</formula>
    </cfRule>
  </conditionalFormatting>
  <conditionalFormatting sqref="B37:C37">
    <cfRule type="expression" dxfId="60" priority="5">
      <formula>AND(NOT(_xlfn.ISFORMULA(B37)),ISNUMBER(B37))</formula>
    </cfRule>
  </conditionalFormatting>
  <conditionalFormatting sqref="Q31:R31">
    <cfRule type="expression" dxfId="59" priority="4">
      <formula>AND(NOT(_xlfn.ISFORMULA(Q31)),ISNUMBER(Q31))</formula>
    </cfRule>
  </conditionalFormatting>
  <conditionalFormatting sqref="AE31:AF31">
    <cfRule type="expression" dxfId="58" priority="3">
      <formula>AND(NOT(_xlfn.ISFORMULA(AE31)),ISNUMBER(AE31))</formula>
    </cfRule>
  </conditionalFormatting>
  <conditionalFormatting sqref="B99:C99">
    <cfRule type="expression" dxfId="57" priority="2">
      <formula>AND(NOT(_xlfn.ISFORMULA(B99)),ISNUMBER(B99))</formula>
    </cfRule>
  </conditionalFormatting>
  <conditionalFormatting sqref="B85:B86">
    <cfRule type="expression" dxfId="54" priority="1">
      <formula>AND(NOT(_xlfn.ISFORMULA(B85)),ISNUMBER(B85))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7301-0F6C-4FC1-8D71-9D29CE4C9817}">
  <sheetPr codeName="Sheet4"/>
  <dimension ref="B1:AV129"/>
  <sheetViews>
    <sheetView topLeftCell="Y19" zoomScale="55" zoomScaleNormal="55" workbookViewId="0">
      <selection activeCell="J66" sqref="J66"/>
    </sheetView>
  </sheetViews>
  <sheetFormatPr defaultColWidth="19.42578125" defaultRowHeight="15" x14ac:dyDescent="0.25"/>
  <cols>
    <col min="1" max="1" width="19.42578125" style="1"/>
    <col min="2" max="2" width="21.7109375" style="1" customWidth="1"/>
    <col min="3" max="6" width="19.42578125" style="1"/>
    <col min="7" max="7" width="21" style="1" customWidth="1"/>
    <col min="8" max="8" width="35.7109375" style="1" customWidth="1"/>
    <col min="9" max="9" width="28" style="1" customWidth="1"/>
    <col min="10" max="10" width="30.42578125" style="1" customWidth="1"/>
    <col min="11" max="13" width="19.42578125" style="1"/>
    <col min="14" max="14" width="24.42578125" style="1" customWidth="1"/>
    <col min="15" max="16" width="21.5703125" style="1" customWidth="1"/>
    <col min="17" max="18" width="21.42578125" style="1" customWidth="1"/>
    <col min="19" max="19" width="19.42578125" style="1"/>
    <col min="20" max="20" width="17.5703125" style="1" customWidth="1"/>
    <col min="21" max="21" width="23.7109375" style="1" customWidth="1"/>
    <col min="22" max="35" width="19.42578125" style="1"/>
    <col min="36" max="36" width="22.28515625" style="1" customWidth="1"/>
    <col min="37" max="43" width="19.42578125" style="1"/>
    <col min="44" max="44" width="24.85546875" style="1" customWidth="1"/>
    <col min="45" max="16384" width="19.42578125" style="1"/>
  </cols>
  <sheetData>
    <row r="1" spans="2:12" ht="25.5" customHeight="1" x14ac:dyDescent="0.25">
      <c r="I1" s="30"/>
    </row>
    <row r="2" spans="2:12" x14ac:dyDescent="0.25">
      <c r="B2" s="29" t="s">
        <v>21</v>
      </c>
      <c r="C2" s="28"/>
      <c r="J2" s="24"/>
    </row>
    <row r="3" spans="2:12" x14ac:dyDescent="0.25">
      <c r="B3" s="27" t="s">
        <v>20</v>
      </c>
      <c r="C3" s="27" t="s">
        <v>19</v>
      </c>
      <c r="J3" s="24"/>
    </row>
    <row r="4" spans="2:12" x14ac:dyDescent="0.25">
      <c r="B4" s="26"/>
      <c r="C4" s="26"/>
      <c r="J4" s="24"/>
    </row>
    <row r="5" spans="2:12" x14ac:dyDescent="0.25">
      <c r="B5" s="25"/>
      <c r="C5" s="25"/>
      <c r="J5" s="24"/>
    </row>
    <row r="6" spans="2:12" x14ac:dyDescent="0.25">
      <c r="B6" s="2" t="s">
        <v>10</v>
      </c>
      <c r="C6" s="2">
        <v>192.124</v>
      </c>
      <c r="J6" s="24"/>
    </row>
    <row r="7" spans="2:12" x14ac:dyDescent="0.25">
      <c r="B7" s="2" t="s">
        <v>9</v>
      </c>
      <c r="C7" s="2">
        <v>74.099999999999994</v>
      </c>
    </row>
    <row r="8" spans="2:12" x14ac:dyDescent="0.25">
      <c r="B8" s="2" t="s">
        <v>8</v>
      </c>
      <c r="C8" s="2">
        <v>360.45</v>
      </c>
    </row>
    <row r="9" spans="2:12" x14ac:dyDescent="0.25">
      <c r="B9" s="2" t="s">
        <v>7</v>
      </c>
      <c r="C9" s="2">
        <v>18.015000000000001</v>
      </c>
    </row>
    <row r="10" spans="2:12" x14ac:dyDescent="0.25">
      <c r="B10" s="2" t="s">
        <v>6</v>
      </c>
      <c r="C10" s="2">
        <v>98.078999999999994</v>
      </c>
    </row>
    <row r="11" spans="2:12" x14ac:dyDescent="0.25">
      <c r="B11" s="2" t="s">
        <v>5</v>
      </c>
      <c r="C11" s="2">
        <v>102.09</v>
      </c>
    </row>
    <row r="12" spans="2:12" ht="15.75" thickBot="1" x14ac:dyDescent="0.3">
      <c r="B12" s="2" t="s">
        <v>4</v>
      </c>
      <c r="C12" s="2">
        <v>60.05</v>
      </c>
    </row>
    <row r="13" spans="2:12" x14ac:dyDescent="0.25">
      <c r="B13" s="2" t="s">
        <v>3</v>
      </c>
      <c r="C13" s="2">
        <v>402.48</v>
      </c>
      <c r="H13" s="23"/>
      <c r="I13" s="22"/>
      <c r="J13" s="22"/>
      <c r="K13" s="22"/>
      <c r="L13" s="21"/>
    </row>
    <row r="14" spans="2:12" x14ac:dyDescent="0.25">
      <c r="B14" s="2" t="s">
        <v>2</v>
      </c>
      <c r="C14" s="2">
        <v>677.17</v>
      </c>
      <c r="H14" s="16"/>
      <c r="I14" s="15"/>
      <c r="J14" s="15"/>
      <c r="K14" s="15"/>
      <c r="L14" s="14"/>
    </row>
    <row r="15" spans="2:12" x14ac:dyDescent="0.25">
      <c r="B15" s="2" t="s">
        <v>1</v>
      </c>
      <c r="C15" s="2">
        <v>378.46</v>
      </c>
      <c r="H15" s="16"/>
      <c r="I15" s="15"/>
      <c r="J15" s="15"/>
      <c r="K15" s="15"/>
      <c r="L15" s="14"/>
    </row>
    <row r="16" spans="2:12" ht="15.75" thickBot="1" x14ac:dyDescent="0.3">
      <c r="H16" s="16"/>
      <c r="I16" s="15"/>
      <c r="J16" s="15"/>
      <c r="K16" s="15"/>
      <c r="L16" s="14"/>
    </row>
    <row r="17" spans="2:32" x14ac:dyDescent="0.25">
      <c r="H17" s="16"/>
      <c r="I17" s="15"/>
      <c r="J17" s="15"/>
      <c r="K17" s="15"/>
      <c r="L17" s="14"/>
      <c r="N17" s="20" t="s">
        <v>18</v>
      </c>
      <c r="O17" s="8" t="s">
        <v>17</v>
      </c>
      <c r="P17" s="8" t="s">
        <v>16</v>
      </c>
      <c r="Q17" s="8" t="s">
        <v>15</v>
      </c>
      <c r="R17" s="19" t="s">
        <v>14</v>
      </c>
      <c r="U17" s="20" t="s">
        <v>18</v>
      </c>
      <c r="V17" s="8" t="s">
        <v>17</v>
      </c>
      <c r="W17" s="8" t="s">
        <v>16</v>
      </c>
      <c r="X17" s="8" t="s">
        <v>15</v>
      </c>
      <c r="Y17" s="19" t="s">
        <v>14</v>
      </c>
      <c r="AB17" s="20" t="s">
        <v>18</v>
      </c>
      <c r="AC17" s="8" t="s">
        <v>17</v>
      </c>
      <c r="AD17" s="8" t="s">
        <v>16</v>
      </c>
      <c r="AE17" s="8" t="s">
        <v>15</v>
      </c>
      <c r="AF17" s="19" t="s">
        <v>14</v>
      </c>
    </row>
    <row r="18" spans="2:32" ht="15.75" thickBot="1" x14ac:dyDescent="0.3">
      <c r="H18" s="16"/>
      <c r="I18" s="15"/>
      <c r="J18" s="15"/>
      <c r="K18" s="15"/>
      <c r="L18" s="14"/>
      <c r="N18" s="18"/>
      <c r="O18" s="7" t="s">
        <v>13</v>
      </c>
      <c r="P18" s="7" t="s">
        <v>11</v>
      </c>
      <c r="Q18" s="7" t="s">
        <v>12</v>
      </c>
      <c r="R18" s="17" t="s">
        <v>11</v>
      </c>
      <c r="U18" s="18"/>
      <c r="V18" s="7" t="s">
        <v>13</v>
      </c>
      <c r="W18" s="7" t="s">
        <v>11</v>
      </c>
      <c r="X18" s="7" t="s">
        <v>12</v>
      </c>
      <c r="Y18" s="17" t="s">
        <v>11</v>
      </c>
      <c r="AB18" s="18"/>
      <c r="AC18" s="7" t="s">
        <v>13</v>
      </c>
      <c r="AD18" s="7" t="s">
        <v>11</v>
      </c>
      <c r="AE18" s="7" t="s">
        <v>12</v>
      </c>
      <c r="AF18" s="17" t="s">
        <v>11</v>
      </c>
    </row>
    <row r="19" spans="2:32" x14ac:dyDescent="0.25">
      <c r="H19" s="16"/>
      <c r="I19" s="15"/>
      <c r="J19" s="15"/>
      <c r="K19" s="15"/>
      <c r="L19" s="14"/>
      <c r="N19" s="3" t="s">
        <v>10</v>
      </c>
      <c r="O19" s="2">
        <f>Q19*C6</f>
        <v>26.247293580246918</v>
      </c>
      <c r="P19" s="2">
        <f>O19/$O$29</f>
        <v>0.17962398492155976</v>
      </c>
      <c r="Q19" s="2">
        <f>X19*$R$31</f>
        <v>0.13661642262417459</v>
      </c>
      <c r="R19" s="2">
        <f>Q19/$Q$29</f>
        <v>3.0309620345491325E-2</v>
      </c>
      <c r="U19" s="3" t="s">
        <v>10</v>
      </c>
      <c r="V19" s="2">
        <f>X19*C6</f>
        <v>50.475564577397918</v>
      </c>
      <c r="W19" s="2">
        <f>V19/$V$29</f>
        <v>0.17962398492155979</v>
      </c>
      <c r="X19" s="2">
        <f>Q40-X56</f>
        <v>0.26272388966187421</v>
      </c>
      <c r="Y19" s="2">
        <f>X19/$X$29</f>
        <v>3.0309620345491322E-2</v>
      </c>
      <c r="AB19" s="3" t="s">
        <v>10</v>
      </c>
      <c r="AC19" s="2">
        <f>AE19*C6</f>
        <v>24.228270997151</v>
      </c>
      <c r="AD19" s="2">
        <f>AC19/$AC$29</f>
        <v>0.17962398492155976</v>
      </c>
      <c r="AE19" s="2">
        <f>X19*$AF$31</f>
        <v>0.12610746703769962</v>
      </c>
      <c r="AF19" s="2">
        <f>AE19/$AE$29</f>
        <v>3.0309620345491325E-2</v>
      </c>
    </row>
    <row r="20" spans="2:32" x14ac:dyDescent="0.25">
      <c r="H20" s="16"/>
      <c r="I20" s="15"/>
      <c r="J20" s="15"/>
      <c r="K20" s="15"/>
      <c r="L20" s="14"/>
      <c r="N20" s="2" t="s">
        <v>9</v>
      </c>
      <c r="O20" s="2">
        <f t="shared" ref="O20:O28" si="0">Q20*C7</f>
        <v>41.639046218776969</v>
      </c>
      <c r="P20" s="2">
        <f t="shared" ref="P20:P28" si="1">O20/$O$29</f>
        <v>0.28495781430884437</v>
      </c>
      <c r="Q20" s="2">
        <f t="shared" ref="Q20:Q28" si="2">X20*$R$31</f>
        <v>0.56193044829658534</v>
      </c>
      <c r="R20" s="2">
        <f t="shared" ref="R20:R28" si="3">Q20/$Q$29</f>
        <v>0.12466948132066966</v>
      </c>
      <c r="U20" s="2" t="s">
        <v>9</v>
      </c>
      <c r="V20" s="2">
        <f t="shared" ref="V20:V28" si="4">X20*C7</f>
        <v>80.075088882263401</v>
      </c>
      <c r="W20" s="2">
        <f t="shared" ref="W20:W28" si="5">V20/$V$29</f>
        <v>0.28495781430884443</v>
      </c>
      <c r="X20" s="2">
        <f t="shared" ref="X20:X28" si="6">Q41-X57</f>
        <v>1.0806354774934332</v>
      </c>
      <c r="Y20" s="2">
        <f t="shared" ref="Y20:Y28" si="7">X20/$X$29</f>
        <v>0.12466948132066963</v>
      </c>
      <c r="AB20" s="2" t="s">
        <v>9</v>
      </c>
      <c r="AC20" s="2">
        <f t="shared" ref="AC20:AC28" si="8">AE20*C7</f>
        <v>38.436042663486425</v>
      </c>
      <c r="AD20" s="2">
        <f t="shared" ref="AD20:AD28" si="9">AC20/$AC$29</f>
        <v>0.28495781430884431</v>
      </c>
      <c r="AE20" s="2">
        <f t="shared" ref="AE20:AE28" si="10">X20*$AF$31</f>
        <v>0.51870502919684791</v>
      </c>
      <c r="AF20" s="2">
        <f t="shared" ref="AF20:AF28" si="11">AE20/$AE$29</f>
        <v>0.12466948132066961</v>
      </c>
    </row>
    <row r="21" spans="2:32" ht="15.75" thickBot="1" x14ac:dyDescent="0.3">
      <c r="H21" s="16"/>
      <c r="I21" s="15"/>
      <c r="J21" s="15"/>
      <c r="K21" s="15"/>
      <c r="L21" s="14"/>
      <c r="N21" s="2" t="s">
        <v>8</v>
      </c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U21" s="2" t="s">
        <v>8</v>
      </c>
      <c r="V21" s="2">
        <f t="shared" si="4"/>
        <v>0</v>
      </c>
      <c r="W21" s="2">
        <f t="shared" si="5"/>
        <v>0</v>
      </c>
      <c r="X21" s="2">
        <f t="shared" si="6"/>
        <v>0</v>
      </c>
      <c r="Y21" s="2">
        <f t="shared" si="7"/>
        <v>0</v>
      </c>
      <c r="AB21" s="2" t="s">
        <v>8</v>
      </c>
      <c r="AC21" s="2">
        <f t="shared" si="8"/>
        <v>0</v>
      </c>
      <c r="AD21" s="2">
        <f t="shared" si="9"/>
        <v>0</v>
      </c>
      <c r="AE21" s="2">
        <f t="shared" si="10"/>
        <v>0</v>
      </c>
      <c r="AF21" s="2">
        <f t="shared" si="11"/>
        <v>0</v>
      </c>
    </row>
    <row r="22" spans="2:32" x14ac:dyDescent="0.25">
      <c r="B22" s="20" t="s">
        <v>18</v>
      </c>
      <c r="C22" s="8" t="s">
        <v>17</v>
      </c>
      <c r="D22" s="8" t="s">
        <v>16</v>
      </c>
      <c r="E22" s="8" t="s">
        <v>15</v>
      </c>
      <c r="F22" s="19" t="s">
        <v>14</v>
      </c>
      <c r="H22" s="16"/>
      <c r="I22" s="15"/>
      <c r="J22" s="15"/>
      <c r="K22" s="15"/>
      <c r="L22" s="14"/>
      <c r="N22" s="2" t="s">
        <v>7</v>
      </c>
      <c r="O22" s="2">
        <f t="shared" si="0"/>
        <v>66.450911046511621</v>
      </c>
      <c r="P22" s="2">
        <f t="shared" si="1"/>
        <v>0.45475840803736783</v>
      </c>
      <c r="Q22" s="2">
        <f t="shared" si="2"/>
        <v>3.6886434108527126</v>
      </c>
      <c r="R22" s="2">
        <f t="shared" si="3"/>
        <v>0.8183597493282655</v>
      </c>
      <c r="U22" s="2" t="s">
        <v>7</v>
      </c>
      <c r="V22" s="2">
        <f t="shared" si="4"/>
        <v>127.79021355098388</v>
      </c>
      <c r="W22" s="2">
        <f t="shared" si="5"/>
        <v>0.45475840803736783</v>
      </c>
      <c r="X22" s="2">
        <f t="shared" si="6"/>
        <v>7.093545020870601</v>
      </c>
      <c r="Y22" s="2">
        <f t="shared" si="7"/>
        <v>0.81835974932826538</v>
      </c>
      <c r="AB22" s="2" t="s">
        <v>7</v>
      </c>
      <c r="AC22" s="2">
        <f t="shared" si="8"/>
        <v>61.339302504472258</v>
      </c>
      <c r="AD22" s="2">
        <f t="shared" si="9"/>
        <v>0.45475840803736778</v>
      </c>
      <c r="AE22" s="2">
        <f t="shared" si="10"/>
        <v>3.4049016100178884</v>
      </c>
      <c r="AF22" s="2">
        <f t="shared" si="11"/>
        <v>0.81835974932826538</v>
      </c>
    </row>
    <row r="23" spans="2:32" ht="15.75" thickBot="1" x14ac:dyDescent="0.3">
      <c r="B23" s="18"/>
      <c r="C23" s="7" t="s">
        <v>13</v>
      </c>
      <c r="D23" s="7" t="s">
        <v>11</v>
      </c>
      <c r="E23" s="7" t="s">
        <v>12</v>
      </c>
      <c r="F23" s="17" t="s">
        <v>11</v>
      </c>
      <c r="H23" s="16"/>
      <c r="I23" s="15"/>
      <c r="J23" s="15"/>
      <c r="K23" s="15"/>
      <c r="L23" s="14"/>
      <c r="N23" s="2" t="s">
        <v>6</v>
      </c>
      <c r="O23" s="2">
        <f t="shared" si="0"/>
        <v>11.786294914285396</v>
      </c>
      <c r="P23" s="2">
        <f t="shared" si="1"/>
        <v>8.065979273222805E-2</v>
      </c>
      <c r="Q23" s="2">
        <f t="shared" si="2"/>
        <v>0.12017144255432251</v>
      </c>
      <c r="R23" s="2">
        <f t="shared" si="3"/>
        <v>2.6661149005573606E-2</v>
      </c>
      <c r="U23" s="2" t="s">
        <v>6</v>
      </c>
      <c r="V23" s="2">
        <f t="shared" si="4"/>
        <v>22.665951758241146</v>
      </c>
      <c r="W23" s="2">
        <f t="shared" si="5"/>
        <v>8.0659792732228064E-2</v>
      </c>
      <c r="X23" s="2">
        <f t="shared" si="6"/>
        <v>0.23109892798908174</v>
      </c>
      <c r="Y23" s="2">
        <f t="shared" si="7"/>
        <v>2.6661149005573599E-2</v>
      </c>
      <c r="AB23" s="2" t="s">
        <v>6</v>
      </c>
      <c r="AC23" s="2">
        <f t="shared" si="8"/>
        <v>10.87965684395575</v>
      </c>
      <c r="AD23" s="2">
        <f t="shared" si="9"/>
        <v>8.0659792732228064E-2</v>
      </c>
      <c r="AE23" s="2">
        <f t="shared" si="10"/>
        <v>0.11092748543475923</v>
      </c>
      <c r="AF23" s="2">
        <f t="shared" si="11"/>
        <v>2.6661149005573603E-2</v>
      </c>
    </row>
    <row r="24" spans="2:32" x14ac:dyDescent="0.25">
      <c r="B24" s="3" t="s">
        <v>10</v>
      </c>
      <c r="C24" s="3">
        <v>504.75564577397904</v>
      </c>
      <c r="D24" s="3">
        <f>C24/$C$34</f>
        <v>1</v>
      </c>
      <c r="E24" s="3">
        <f>C24/C6</f>
        <v>2.6272388966187412</v>
      </c>
      <c r="F24" s="3">
        <f>E24/$E$34</f>
        <v>1</v>
      </c>
      <c r="H24" s="16"/>
      <c r="I24" s="15"/>
      <c r="J24" s="15"/>
      <c r="K24" s="15"/>
      <c r="L24" s="14"/>
      <c r="N24" s="2" t="s">
        <v>5</v>
      </c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U24" s="2" t="s">
        <v>5</v>
      </c>
      <c r="V24" s="2">
        <f t="shared" si="4"/>
        <v>0</v>
      </c>
      <c r="W24" s="2">
        <f t="shared" si="5"/>
        <v>0</v>
      </c>
      <c r="X24" s="2">
        <f t="shared" si="6"/>
        <v>0</v>
      </c>
      <c r="Y24" s="2">
        <f t="shared" si="7"/>
        <v>0</v>
      </c>
      <c r="AB24" s="2" t="s">
        <v>5</v>
      </c>
      <c r="AC24" s="2">
        <f t="shared" si="8"/>
        <v>0</v>
      </c>
      <c r="AD24" s="2">
        <f t="shared" si="9"/>
        <v>0</v>
      </c>
      <c r="AE24" s="2">
        <f t="shared" si="10"/>
        <v>0</v>
      </c>
      <c r="AF24" s="2">
        <f t="shared" si="11"/>
        <v>0</v>
      </c>
    </row>
    <row r="25" spans="2:32" x14ac:dyDescent="0.25">
      <c r="B25" s="2" t="s">
        <v>9</v>
      </c>
      <c r="C25" s="2">
        <v>0</v>
      </c>
      <c r="D25" s="3">
        <f t="shared" ref="D25:D33" si="12">C25/$C$34</f>
        <v>0</v>
      </c>
      <c r="E25" s="3">
        <f t="shared" ref="E25:E33" si="13">C25/C7</f>
        <v>0</v>
      </c>
      <c r="F25" s="3">
        <f t="shared" ref="F25:F33" si="14">E25/$E$34</f>
        <v>0</v>
      </c>
      <c r="H25" s="16"/>
      <c r="I25" s="15"/>
      <c r="J25" s="15"/>
      <c r="K25" s="15"/>
      <c r="L25" s="14"/>
      <c r="N25" s="2" t="s">
        <v>4</v>
      </c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U25" s="2" t="s">
        <v>4</v>
      </c>
      <c r="V25" s="2">
        <f t="shared" si="4"/>
        <v>0</v>
      </c>
      <c r="W25" s="2">
        <f t="shared" si="5"/>
        <v>0</v>
      </c>
      <c r="X25" s="2">
        <f t="shared" si="6"/>
        <v>0</v>
      </c>
      <c r="Y25" s="2">
        <f t="shared" si="7"/>
        <v>0</v>
      </c>
      <c r="AB25" s="2" t="s">
        <v>4</v>
      </c>
      <c r="AC25" s="2">
        <f t="shared" si="8"/>
        <v>0</v>
      </c>
      <c r="AD25" s="2">
        <f t="shared" si="9"/>
        <v>0</v>
      </c>
      <c r="AE25" s="2">
        <f t="shared" si="10"/>
        <v>0</v>
      </c>
      <c r="AF25" s="2">
        <f t="shared" si="11"/>
        <v>0</v>
      </c>
    </row>
    <row r="26" spans="2:32" x14ac:dyDescent="0.25">
      <c r="B26" s="2" t="s">
        <v>8</v>
      </c>
      <c r="C26" s="2">
        <v>0</v>
      </c>
      <c r="D26" s="3">
        <f t="shared" si="12"/>
        <v>0</v>
      </c>
      <c r="E26" s="3">
        <f t="shared" si="13"/>
        <v>0</v>
      </c>
      <c r="F26" s="3">
        <f t="shared" si="14"/>
        <v>0</v>
      </c>
      <c r="H26" s="16"/>
      <c r="I26" s="15"/>
      <c r="J26" s="15"/>
      <c r="K26" s="15"/>
      <c r="L26" s="14"/>
      <c r="N26" s="2" t="s">
        <v>3</v>
      </c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U26" s="2" t="s">
        <v>3</v>
      </c>
      <c r="V26" s="2">
        <f t="shared" si="4"/>
        <v>0</v>
      </c>
      <c r="W26" s="2">
        <f t="shared" si="5"/>
        <v>0</v>
      </c>
      <c r="X26" s="2">
        <f t="shared" si="6"/>
        <v>0</v>
      </c>
      <c r="Y26" s="2">
        <f t="shared" si="7"/>
        <v>0</v>
      </c>
      <c r="AB26" s="2" t="s">
        <v>3</v>
      </c>
      <c r="AC26" s="2">
        <f t="shared" si="8"/>
        <v>0</v>
      </c>
      <c r="AD26" s="2">
        <f t="shared" si="9"/>
        <v>0</v>
      </c>
      <c r="AE26" s="2">
        <f t="shared" si="10"/>
        <v>0</v>
      </c>
      <c r="AF26" s="2">
        <f t="shared" si="11"/>
        <v>0</v>
      </c>
    </row>
    <row r="27" spans="2:32" x14ac:dyDescent="0.25">
      <c r="B27" s="2" t="s">
        <v>7</v>
      </c>
      <c r="C27" s="2">
        <v>0</v>
      </c>
      <c r="D27" s="3">
        <f t="shared" si="12"/>
        <v>0</v>
      </c>
      <c r="E27" s="3">
        <f t="shared" si="13"/>
        <v>0</v>
      </c>
      <c r="F27" s="3">
        <f t="shared" si="14"/>
        <v>0</v>
      </c>
      <c r="H27" s="16"/>
      <c r="I27" s="15"/>
      <c r="J27" s="15"/>
      <c r="K27" s="15"/>
      <c r="L27" s="14"/>
      <c r="N27" s="2" t="s">
        <v>2</v>
      </c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U27" s="2" t="s">
        <v>2</v>
      </c>
      <c r="V27" s="2">
        <f t="shared" si="4"/>
        <v>0</v>
      </c>
      <c r="W27" s="2">
        <f t="shared" si="5"/>
        <v>0</v>
      </c>
      <c r="X27" s="2">
        <f t="shared" si="6"/>
        <v>0</v>
      </c>
      <c r="Y27" s="2">
        <f t="shared" si="7"/>
        <v>0</v>
      </c>
      <c r="AB27" s="2" t="s">
        <v>2</v>
      </c>
      <c r="AC27" s="2">
        <f t="shared" si="8"/>
        <v>0</v>
      </c>
      <c r="AD27" s="2">
        <f t="shared" si="9"/>
        <v>0</v>
      </c>
      <c r="AE27" s="2">
        <f t="shared" si="10"/>
        <v>0</v>
      </c>
      <c r="AF27" s="2">
        <f t="shared" si="11"/>
        <v>0</v>
      </c>
    </row>
    <row r="28" spans="2:32" ht="15.75" thickBot="1" x14ac:dyDescent="0.3">
      <c r="B28" s="2" t="s">
        <v>6</v>
      </c>
      <c r="C28" s="2">
        <v>0</v>
      </c>
      <c r="D28" s="3">
        <f t="shared" si="12"/>
        <v>0</v>
      </c>
      <c r="E28" s="3">
        <f t="shared" si="13"/>
        <v>0</v>
      </c>
      <c r="F28" s="3">
        <f t="shared" si="14"/>
        <v>0</v>
      </c>
      <c r="H28" s="13"/>
      <c r="I28" s="12"/>
      <c r="J28" s="12"/>
      <c r="K28" s="12"/>
      <c r="L28" s="11"/>
      <c r="N28" s="2" t="s">
        <v>1</v>
      </c>
      <c r="O28" s="2">
        <f t="shared" si="0"/>
        <v>0</v>
      </c>
      <c r="P28" s="2">
        <f t="shared" si="1"/>
        <v>0</v>
      </c>
      <c r="Q28" s="2">
        <f t="shared" si="2"/>
        <v>0</v>
      </c>
      <c r="R28" s="2">
        <f t="shared" si="3"/>
        <v>0</v>
      </c>
      <c r="U28" s="2" t="s">
        <v>1</v>
      </c>
      <c r="V28" s="2">
        <f t="shared" si="4"/>
        <v>0</v>
      </c>
      <c r="W28" s="2">
        <f t="shared" si="5"/>
        <v>0</v>
      </c>
      <c r="X28" s="2">
        <f t="shared" si="6"/>
        <v>0</v>
      </c>
      <c r="Y28" s="2">
        <f t="shared" si="7"/>
        <v>0</v>
      </c>
      <c r="AB28" s="2" t="s">
        <v>1</v>
      </c>
      <c r="AC28" s="2">
        <f t="shared" si="8"/>
        <v>0</v>
      </c>
      <c r="AD28" s="2">
        <f t="shared" si="9"/>
        <v>0</v>
      </c>
      <c r="AE28" s="2">
        <f t="shared" si="10"/>
        <v>0</v>
      </c>
      <c r="AF28" s="2">
        <f t="shared" si="11"/>
        <v>0</v>
      </c>
    </row>
    <row r="29" spans="2:32" x14ac:dyDescent="0.25">
      <c r="B29" s="2" t="s">
        <v>5</v>
      </c>
      <c r="C29" s="2">
        <v>0</v>
      </c>
      <c r="D29" s="3">
        <f t="shared" si="12"/>
        <v>0</v>
      </c>
      <c r="E29" s="3">
        <f t="shared" si="13"/>
        <v>0</v>
      </c>
      <c r="F29" s="3">
        <f t="shared" si="14"/>
        <v>0</v>
      </c>
      <c r="N29" s="2" t="s">
        <v>0</v>
      </c>
      <c r="O29" s="2">
        <f>SUM(O19:O28)</f>
        <v>146.1235457598209</v>
      </c>
      <c r="P29" s="2">
        <f>SUM(P19:P28)</f>
        <v>0.99999999999999989</v>
      </c>
      <c r="Q29" s="2">
        <f>SUM(Q19:Q28)</f>
        <v>4.5073617243277946</v>
      </c>
      <c r="R29" s="2">
        <f>SUM(R19:R28)</f>
        <v>1.0000000000000002</v>
      </c>
      <c r="U29" s="2" t="s">
        <v>0</v>
      </c>
      <c r="V29" s="2">
        <f t="shared" ref="V29:Y29" si="15">SUM(V19:V28)</f>
        <v>281.00681876888632</v>
      </c>
      <c r="W29" s="2">
        <f t="shared" si="15"/>
        <v>1.0000000000000002</v>
      </c>
      <c r="X29" s="2">
        <f t="shared" si="15"/>
        <v>8.6680033160149907</v>
      </c>
      <c r="Y29" s="2">
        <f t="shared" si="15"/>
        <v>0.99999999999999989</v>
      </c>
      <c r="AB29" s="2" t="s">
        <v>0</v>
      </c>
      <c r="AC29" s="2">
        <f t="shared" ref="AC29:AD29" si="16">SUM(AC19:AC28)</f>
        <v>134.88327300906545</v>
      </c>
      <c r="AD29" s="2">
        <f t="shared" si="16"/>
        <v>1</v>
      </c>
      <c r="AE29" s="2">
        <f>SUM(AE19:AE28)</f>
        <v>4.1606415916871953</v>
      </c>
      <c r="AF29" s="2">
        <f>SUM(AF19:AF28)</f>
        <v>0.99999999999999989</v>
      </c>
    </row>
    <row r="30" spans="2:32" ht="15.75" thickBot="1" x14ac:dyDescent="0.3">
      <c r="B30" s="2" t="s">
        <v>4</v>
      </c>
      <c r="C30" s="2">
        <v>0</v>
      </c>
      <c r="D30" s="3">
        <f t="shared" si="12"/>
        <v>0</v>
      </c>
      <c r="E30" s="3">
        <f t="shared" si="13"/>
        <v>0</v>
      </c>
      <c r="F30" s="3">
        <f t="shared" si="14"/>
        <v>0</v>
      </c>
    </row>
    <row r="31" spans="2:32" ht="15.75" thickBot="1" x14ac:dyDescent="0.3">
      <c r="B31" s="2" t="s">
        <v>3</v>
      </c>
      <c r="C31" s="2">
        <v>0</v>
      </c>
      <c r="D31" s="3">
        <f t="shared" si="12"/>
        <v>0</v>
      </c>
      <c r="E31" s="3">
        <f t="shared" si="13"/>
        <v>0</v>
      </c>
      <c r="F31" s="3">
        <f t="shared" si="14"/>
        <v>0</v>
      </c>
      <c r="Q31" s="5" t="s">
        <v>31</v>
      </c>
      <c r="R31" s="10">
        <v>0.52</v>
      </c>
      <c r="AE31" s="5" t="s">
        <v>32</v>
      </c>
      <c r="AF31" s="10">
        <v>0.48</v>
      </c>
    </row>
    <row r="32" spans="2:32" x14ac:dyDescent="0.25">
      <c r="B32" s="2" t="s">
        <v>2</v>
      </c>
      <c r="C32" s="2">
        <v>0</v>
      </c>
      <c r="D32" s="3">
        <f t="shared" si="12"/>
        <v>0</v>
      </c>
      <c r="E32" s="3">
        <f t="shared" si="13"/>
        <v>0</v>
      </c>
      <c r="F32" s="3">
        <f t="shared" si="14"/>
        <v>0</v>
      </c>
    </row>
    <row r="33" spans="2:40" x14ac:dyDescent="0.25">
      <c r="B33" s="2" t="s">
        <v>1</v>
      </c>
      <c r="C33" s="2">
        <v>0</v>
      </c>
      <c r="D33" s="3">
        <f t="shared" si="12"/>
        <v>0</v>
      </c>
      <c r="E33" s="3">
        <f t="shared" si="13"/>
        <v>0</v>
      </c>
      <c r="F33" s="3">
        <f t="shared" si="14"/>
        <v>0</v>
      </c>
    </row>
    <row r="34" spans="2:40" x14ac:dyDescent="0.25">
      <c r="B34" s="2" t="s">
        <v>0</v>
      </c>
      <c r="C34" s="2">
        <f>SUM(C24:C33)</f>
        <v>504.75564577397904</v>
      </c>
      <c r="D34" s="2">
        <f t="shared" ref="D34:F34" si="17">SUM(D24:D33)</f>
        <v>1</v>
      </c>
      <c r="E34" s="2">
        <f t="shared" si="17"/>
        <v>2.6272388966187412</v>
      </c>
      <c r="F34" s="2">
        <f t="shared" si="17"/>
        <v>1</v>
      </c>
    </row>
    <row r="36" spans="2:40" ht="15.75" thickBot="1" x14ac:dyDescent="0.3"/>
    <row r="37" spans="2:40" ht="15.75" thickBot="1" x14ac:dyDescent="0.3">
      <c r="B37" s="9" t="s">
        <v>30</v>
      </c>
      <c r="C37" s="9">
        <v>1.2</v>
      </c>
    </row>
    <row r="38" spans="2:40" ht="15.75" thickBot="1" x14ac:dyDescent="0.3">
      <c r="N38" s="20" t="s">
        <v>18</v>
      </c>
      <c r="O38" s="8" t="s">
        <v>17</v>
      </c>
      <c r="P38" s="8" t="s">
        <v>16</v>
      </c>
      <c r="Q38" s="8" t="s">
        <v>15</v>
      </c>
      <c r="R38" s="19" t="s">
        <v>14</v>
      </c>
      <c r="AJ38" s="20" t="s">
        <v>18</v>
      </c>
      <c r="AK38" s="8" t="s">
        <v>17</v>
      </c>
      <c r="AL38" s="8" t="s">
        <v>16</v>
      </c>
      <c r="AM38" s="8" t="s">
        <v>15</v>
      </c>
      <c r="AN38" s="19" t="s">
        <v>14</v>
      </c>
    </row>
    <row r="39" spans="2:40" ht="15.75" thickBot="1" x14ac:dyDescent="0.3">
      <c r="B39" s="20" t="s">
        <v>22</v>
      </c>
      <c r="C39" s="8" t="s">
        <v>17</v>
      </c>
      <c r="D39" s="8" t="s">
        <v>16</v>
      </c>
      <c r="E39" s="8" t="s">
        <v>15</v>
      </c>
      <c r="F39" s="19" t="s">
        <v>14</v>
      </c>
      <c r="N39" s="18"/>
      <c r="O39" s="7" t="s">
        <v>13</v>
      </c>
      <c r="P39" s="7" t="s">
        <v>11</v>
      </c>
      <c r="Q39" s="7" t="s">
        <v>12</v>
      </c>
      <c r="R39" s="17" t="s">
        <v>11</v>
      </c>
      <c r="AJ39" s="18"/>
      <c r="AK39" s="7" t="s">
        <v>13</v>
      </c>
      <c r="AL39" s="7" t="s">
        <v>11</v>
      </c>
      <c r="AM39" s="7" t="s">
        <v>12</v>
      </c>
      <c r="AN39" s="17" t="s">
        <v>11</v>
      </c>
    </row>
    <row r="40" spans="2:40" ht="15.75" thickBot="1" x14ac:dyDescent="0.3">
      <c r="B40" s="18"/>
      <c r="C40" s="7" t="s">
        <v>13</v>
      </c>
      <c r="D40" s="7" t="s">
        <v>11</v>
      </c>
      <c r="E40" s="7" t="s">
        <v>12</v>
      </c>
      <c r="F40" s="17" t="s">
        <v>11</v>
      </c>
      <c r="N40" s="3" t="s">
        <v>10</v>
      </c>
      <c r="O40" s="2">
        <f>Q40*C6</f>
        <v>50.475564577397918</v>
      </c>
      <c r="P40" s="2">
        <f>O40/$O$50</f>
        <v>4.4538720076592479E-2</v>
      </c>
      <c r="Q40" s="2">
        <f>E24+E41+E56+J71</f>
        <v>0.26272388966187421</v>
      </c>
      <c r="R40" s="2">
        <f>Q40/$Q$50</f>
        <v>2.3813591962483466E-2</v>
      </c>
      <c r="AJ40" s="3" t="s">
        <v>10</v>
      </c>
      <c r="AK40" s="2">
        <v>0</v>
      </c>
      <c r="AL40" s="2">
        <f>AK40/$AK$50</f>
        <v>0</v>
      </c>
      <c r="AM40" s="2">
        <f>AK40/C6</f>
        <v>0</v>
      </c>
      <c r="AN40" s="2">
        <f>AM40/$AM$50</f>
        <v>0</v>
      </c>
    </row>
    <row r="41" spans="2:40" x14ac:dyDescent="0.25">
      <c r="B41" s="3" t="s">
        <v>10</v>
      </c>
      <c r="C41" s="3">
        <v>0</v>
      </c>
      <c r="D41" s="3">
        <f>C41/$C$51</f>
        <v>0</v>
      </c>
      <c r="E41" s="3">
        <f>C41/C6</f>
        <v>0</v>
      </c>
      <c r="F41" s="3">
        <f>E41/$E$51</f>
        <v>0</v>
      </c>
      <c r="N41" s="2" t="s">
        <v>9</v>
      </c>
      <c r="O41" s="2">
        <f t="shared" ref="O41:O49" si="18">Q41*C7</f>
        <v>80.075088882263401</v>
      </c>
      <c r="P41" s="2">
        <f t="shared" ref="P41:P49" si="19">O41/$O$50</f>
        <v>7.0656801933670355E-2</v>
      </c>
      <c r="Q41" s="2">
        <f t="shared" ref="Q41:Q49" si="20">E25+E42+E57+J72</f>
        <v>1.0806354774934332</v>
      </c>
      <c r="R41" s="2">
        <f t="shared" ref="R41:R48" si="21">Q41/$Q$50</f>
        <v>9.79500278955657E-2</v>
      </c>
      <c r="AJ41" s="2" t="s">
        <v>9</v>
      </c>
      <c r="AK41" s="2">
        <v>0</v>
      </c>
      <c r="AL41" s="2">
        <f t="shared" ref="AL41:AL49" si="22">AK41/$AK$50</f>
        <v>0</v>
      </c>
      <c r="AM41" s="2">
        <f t="shared" ref="AM41:AM49" si="23">AK41/C7</f>
        <v>0</v>
      </c>
      <c r="AN41" s="2">
        <f t="shared" ref="AN41:AN49" si="24">AM41/$AM$50</f>
        <v>0</v>
      </c>
    </row>
    <row r="42" spans="2:40" x14ac:dyDescent="0.25">
      <c r="B42" s="2" t="s">
        <v>9</v>
      </c>
      <c r="C42" s="2">
        <f>C24*C37</f>
        <v>605.70677492877485</v>
      </c>
      <c r="D42" s="3">
        <f t="shared" ref="D42:D50" si="25">C42/$C$51</f>
        <v>1</v>
      </c>
      <c r="E42" s="3">
        <f>C42/C7</f>
        <v>8.1741804983640343</v>
      </c>
      <c r="F42" s="3">
        <f t="shared" ref="F42:F50" si="26">E42/$E$51</f>
        <v>1</v>
      </c>
      <c r="N42" s="2" t="s">
        <v>8</v>
      </c>
      <c r="O42" s="2">
        <f t="shared" si="18"/>
        <v>852.28943425760269</v>
      </c>
      <c r="P42" s="2">
        <f t="shared" si="19"/>
        <v>0.75204469438732169</v>
      </c>
      <c r="Q42" s="2">
        <f t="shared" si="20"/>
        <v>2.364515006956867</v>
      </c>
      <c r="R42" s="2">
        <f t="shared" si="21"/>
        <v>0.2143223276623511</v>
      </c>
      <c r="AJ42" s="2" t="s">
        <v>8</v>
      </c>
      <c r="AK42" s="2">
        <v>0</v>
      </c>
      <c r="AL42" s="2">
        <f t="shared" si="22"/>
        <v>0</v>
      </c>
      <c r="AM42" s="2">
        <f t="shared" si="23"/>
        <v>0</v>
      </c>
      <c r="AN42" s="2">
        <f t="shared" si="24"/>
        <v>0</v>
      </c>
    </row>
    <row r="43" spans="2:40" x14ac:dyDescent="0.25">
      <c r="B43" s="2" t="s">
        <v>8</v>
      </c>
      <c r="C43" s="2">
        <v>0</v>
      </c>
      <c r="D43" s="3">
        <f t="shared" si="25"/>
        <v>0</v>
      </c>
      <c r="E43" s="3">
        <f t="shared" ref="E43:E50" si="27">C43/C8</f>
        <v>0</v>
      </c>
      <c r="F43" s="3">
        <f t="shared" si="26"/>
        <v>0</v>
      </c>
      <c r="N43" s="2" t="s">
        <v>7</v>
      </c>
      <c r="O43" s="2">
        <f t="shared" si="18"/>
        <v>127.79021355098388</v>
      </c>
      <c r="P43" s="2">
        <f t="shared" si="19"/>
        <v>0.11275976004484062</v>
      </c>
      <c r="Q43" s="2">
        <f t="shared" si="20"/>
        <v>7.093545020870601</v>
      </c>
      <c r="R43" s="2">
        <f t="shared" si="21"/>
        <v>0.64296698298705335</v>
      </c>
      <c r="AJ43" s="2" t="s">
        <v>7</v>
      </c>
      <c r="AK43" s="2">
        <v>0</v>
      </c>
      <c r="AL43" s="2">
        <f t="shared" si="22"/>
        <v>0</v>
      </c>
      <c r="AM43" s="2">
        <f t="shared" si="23"/>
        <v>0</v>
      </c>
      <c r="AN43" s="2">
        <f t="shared" si="24"/>
        <v>0</v>
      </c>
    </row>
    <row r="44" spans="2:40" x14ac:dyDescent="0.25">
      <c r="B44" s="2" t="s">
        <v>7</v>
      </c>
      <c r="C44" s="2">
        <v>0</v>
      </c>
      <c r="D44" s="3">
        <f t="shared" si="25"/>
        <v>0</v>
      </c>
      <c r="E44" s="3">
        <f t="shared" si="27"/>
        <v>0</v>
      </c>
      <c r="F44" s="3">
        <f t="shared" si="26"/>
        <v>0</v>
      </c>
      <c r="N44" s="2" t="s">
        <v>6</v>
      </c>
      <c r="O44" s="2">
        <f t="shared" si="18"/>
        <v>22.665951758241146</v>
      </c>
      <c r="P44" s="2">
        <f t="shared" si="19"/>
        <v>2.0000023557574902E-2</v>
      </c>
      <c r="Q44" s="2">
        <f t="shared" si="20"/>
        <v>0.23109892798908174</v>
      </c>
      <c r="R44" s="2">
        <f t="shared" si="21"/>
        <v>2.0947069492546287E-2</v>
      </c>
      <c r="AJ44" s="2" t="s">
        <v>6</v>
      </c>
      <c r="AK44" s="2">
        <v>0</v>
      </c>
      <c r="AL44" s="2">
        <f t="shared" si="22"/>
        <v>0</v>
      </c>
      <c r="AM44" s="2">
        <f t="shared" si="23"/>
        <v>0</v>
      </c>
      <c r="AN44" s="2">
        <f t="shared" si="24"/>
        <v>0</v>
      </c>
    </row>
    <row r="45" spans="2:40" x14ac:dyDescent="0.25">
      <c r="B45" s="2" t="s">
        <v>6</v>
      </c>
      <c r="C45" s="2">
        <v>0</v>
      </c>
      <c r="D45" s="3">
        <f t="shared" si="25"/>
        <v>0</v>
      </c>
      <c r="E45" s="3">
        <f t="shared" si="27"/>
        <v>0</v>
      </c>
      <c r="F45" s="3">
        <f t="shared" si="26"/>
        <v>0</v>
      </c>
      <c r="N45" s="2" t="s">
        <v>5</v>
      </c>
      <c r="O45" s="2">
        <f t="shared" si="18"/>
        <v>0</v>
      </c>
      <c r="P45" s="2">
        <f t="shared" si="19"/>
        <v>0</v>
      </c>
      <c r="Q45" s="2">
        <f t="shared" si="20"/>
        <v>0</v>
      </c>
      <c r="R45" s="2">
        <f t="shared" si="21"/>
        <v>0</v>
      </c>
      <c r="AJ45" s="2" t="s">
        <v>5</v>
      </c>
      <c r="AK45" s="2">
        <v>0</v>
      </c>
      <c r="AL45" s="2">
        <f t="shared" si="22"/>
        <v>0</v>
      </c>
      <c r="AM45" s="2">
        <f t="shared" si="23"/>
        <v>0</v>
      </c>
      <c r="AN45" s="2">
        <f t="shared" si="24"/>
        <v>0</v>
      </c>
    </row>
    <row r="46" spans="2:40" x14ac:dyDescent="0.25">
      <c r="B46" s="2" t="s">
        <v>5</v>
      </c>
      <c r="C46" s="2">
        <v>0</v>
      </c>
      <c r="D46" s="3">
        <f t="shared" si="25"/>
        <v>0</v>
      </c>
      <c r="E46" s="3">
        <f t="shared" si="27"/>
        <v>0</v>
      </c>
      <c r="F46" s="3">
        <f t="shared" si="26"/>
        <v>0</v>
      </c>
      <c r="N46" s="2" t="s">
        <v>4</v>
      </c>
      <c r="O46" s="2">
        <f t="shared" si="18"/>
        <v>0</v>
      </c>
      <c r="P46" s="2">
        <f t="shared" si="19"/>
        <v>0</v>
      </c>
      <c r="Q46" s="2">
        <f t="shared" si="20"/>
        <v>0</v>
      </c>
      <c r="R46" s="2">
        <f t="shared" si="21"/>
        <v>0</v>
      </c>
      <c r="AJ46" s="2" t="s">
        <v>4</v>
      </c>
      <c r="AK46" s="2">
        <v>0</v>
      </c>
      <c r="AL46" s="2">
        <f t="shared" si="22"/>
        <v>0</v>
      </c>
      <c r="AM46" s="2">
        <f t="shared" si="23"/>
        <v>0</v>
      </c>
      <c r="AN46" s="2">
        <f t="shared" si="24"/>
        <v>0</v>
      </c>
    </row>
    <row r="47" spans="2:40" x14ac:dyDescent="0.25">
      <c r="B47" s="2" t="s">
        <v>4</v>
      </c>
      <c r="C47" s="2">
        <v>0</v>
      </c>
      <c r="D47" s="3">
        <f t="shared" si="25"/>
        <v>0</v>
      </c>
      <c r="E47" s="3">
        <f t="shared" si="27"/>
        <v>0</v>
      </c>
      <c r="F47" s="3">
        <f t="shared" si="26"/>
        <v>0</v>
      </c>
      <c r="N47" s="2" t="s">
        <v>3</v>
      </c>
      <c r="O47" s="2">
        <f t="shared" si="18"/>
        <v>0</v>
      </c>
      <c r="P47" s="2">
        <f t="shared" si="19"/>
        <v>0</v>
      </c>
      <c r="Q47" s="2">
        <f t="shared" si="20"/>
        <v>0</v>
      </c>
      <c r="R47" s="2">
        <f t="shared" si="21"/>
        <v>0</v>
      </c>
      <c r="AJ47" s="2" t="s">
        <v>3</v>
      </c>
      <c r="AK47" s="2">
        <v>0</v>
      </c>
      <c r="AL47" s="2">
        <f t="shared" si="22"/>
        <v>0</v>
      </c>
      <c r="AM47" s="2">
        <f t="shared" si="23"/>
        <v>0</v>
      </c>
      <c r="AN47" s="2">
        <f t="shared" si="24"/>
        <v>0</v>
      </c>
    </row>
    <row r="48" spans="2:40" x14ac:dyDescent="0.25">
      <c r="B48" s="2" t="s">
        <v>3</v>
      </c>
      <c r="C48" s="2">
        <v>0</v>
      </c>
      <c r="D48" s="3">
        <f t="shared" si="25"/>
        <v>0</v>
      </c>
      <c r="E48" s="3">
        <f t="shared" si="27"/>
        <v>0</v>
      </c>
      <c r="F48" s="3">
        <f t="shared" si="26"/>
        <v>0</v>
      </c>
      <c r="N48" s="2" t="s">
        <v>2</v>
      </c>
      <c r="O48" s="2">
        <f t="shared" si="18"/>
        <v>0</v>
      </c>
      <c r="P48" s="2">
        <f t="shared" si="19"/>
        <v>0</v>
      </c>
      <c r="Q48" s="2">
        <f t="shared" si="20"/>
        <v>0</v>
      </c>
      <c r="R48" s="2">
        <f t="shared" si="21"/>
        <v>0</v>
      </c>
      <c r="AJ48" s="2" t="s">
        <v>2</v>
      </c>
      <c r="AK48" s="2">
        <v>0</v>
      </c>
      <c r="AL48" s="2">
        <f t="shared" si="22"/>
        <v>0</v>
      </c>
      <c r="AM48" s="2">
        <f t="shared" si="23"/>
        <v>0</v>
      </c>
      <c r="AN48" s="2">
        <f t="shared" si="24"/>
        <v>0</v>
      </c>
    </row>
    <row r="49" spans="2:48" x14ac:dyDescent="0.25">
      <c r="B49" s="2" t="s">
        <v>2</v>
      </c>
      <c r="C49" s="2">
        <v>0</v>
      </c>
      <c r="D49" s="3">
        <f t="shared" si="25"/>
        <v>0</v>
      </c>
      <c r="E49" s="3">
        <f t="shared" si="27"/>
        <v>0</v>
      </c>
      <c r="F49" s="3">
        <f t="shared" si="26"/>
        <v>0</v>
      </c>
      <c r="N49" s="2" t="s">
        <v>1</v>
      </c>
      <c r="O49" s="2">
        <f t="shared" si="18"/>
        <v>0</v>
      </c>
      <c r="P49" s="2">
        <f t="shared" si="19"/>
        <v>0</v>
      </c>
      <c r="Q49" s="2">
        <f t="shared" si="20"/>
        <v>0</v>
      </c>
      <c r="R49" s="2"/>
      <c r="AJ49" s="2" t="s">
        <v>1</v>
      </c>
      <c r="AK49" s="2">
        <v>0.25999999999999995</v>
      </c>
      <c r="AL49" s="2">
        <f t="shared" si="22"/>
        <v>1</v>
      </c>
      <c r="AM49" s="2">
        <f t="shared" si="23"/>
        <v>6.8699466257992909E-4</v>
      </c>
      <c r="AN49" s="2">
        <f t="shared" si="24"/>
        <v>1</v>
      </c>
    </row>
    <row r="50" spans="2:48" x14ac:dyDescent="0.25">
      <c r="B50" s="2" t="s">
        <v>1</v>
      </c>
      <c r="C50" s="2">
        <v>0</v>
      </c>
      <c r="D50" s="3">
        <f t="shared" si="25"/>
        <v>0</v>
      </c>
      <c r="E50" s="3">
        <f t="shared" si="27"/>
        <v>0</v>
      </c>
      <c r="F50" s="3">
        <f t="shared" si="26"/>
        <v>0</v>
      </c>
      <c r="N50" s="2" t="s">
        <v>0</v>
      </c>
      <c r="O50" s="2">
        <f t="shared" ref="O50:P50" si="28">SUM(O40:O49)</f>
        <v>1133.296253026489</v>
      </c>
      <c r="P50" s="2">
        <f t="shared" si="28"/>
        <v>1</v>
      </c>
      <c r="Q50" s="2">
        <f>SUM(Q40:Q49)</f>
        <v>11.032518322971859</v>
      </c>
      <c r="R50" s="2">
        <f>SUM(R40:R49)</f>
        <v>0.99999999999999989</v>
      </c>
      <c r="AJ50" s="2" t="s">
        <v>0</v>
      </c>
      <c r="AK50" s="2">
        <f>SUM(AK40:AK49)</f>
        <v>0.25999999999999995</v>
      </c>
      <c r="AL50" s="2">
        <f>SUM(AL40:AL49)</f>
        <v>1</v>
      </c>
      <c r="AM50" s="2">
        <f>SUM(AM40:AM49)</f>
        <v>6.8699466257992909E-4</v>
      </c>
      <c r="AN50" s="2">
        <f>SUM(AN40:AN49)</f>
        <v>1</v>
      </c>
    </row>
    <row r="51" spans="2:48" x14ac:dyDescent="0.25">
      <c r="B51" s="2" t="s">
        <v>0</v>
      </c>
      <c r="C51" s="2">
        <f>SUM(C41:C50)</f>
        <v>605.70677492877485</v>
      </c>
      <c r="D51" s="2">
        <f t="shared" ref="D51:F51" si="29">SUM(D41:D50)</f>
        <v>1</v>
      </c>
      <c r="E51" s="2">
        <f t="shared" si="29"/>
        <v>8.1741804983640343</v>
      </c>
      <c r="F51" s="2">
        <f t="shared" si="29"/>
        <v>1</v>
      </c>
    </row>
    <row r="53" spans="2:48" ht="20.25" customHeight="1" thickBot="1" x14ac:dyDescent="0.3">
      <c r="H53" s="6" t="s">
        <v>23</v>
      </c>
      <c r="I53" s="6" t="s">
        <v>10</v>
      </c>
      <c r="J53" s="2">
        <v>-1</v>
      </c>
      <c r="K53" s="2"/>
    </row>
    <row r="54" spans="2:48" x14ac:dyDescent="0.25">
      <c r="B54" s="20" t="s">
        <v>34</v>
      </c>
      <c r="C54" s="8" t="s">
        <v>17</v>
      </c>
      <c r="D54" s="8" t="s">
        <v>16</v>
      </c>
      <c r="E54" s="8" t="s">
        <v>15</v>
      </c>
      <c r="F54" s="19" t="s">
        <v>14</v>
      </c>
      <c r="H54" s="6"/>
      <c r="I54" s="6" t="s">
        <v>9</v>
      </c>
      <c r="J54" s="2">
        <v>-3</v>
      </c>
      <c r="K54" s="2"/>
      <c r="U54" s="20" t="s">
        <v>18</v>
      </c>
      <c r="V54" s="8" t="s">
        <v>17</v>
      </c>
      <c r="W54" s="8" t="s">
        <v>16</v>
      </c>
      <c r="X54" s="8" t="s">
        <v>15</v>
      </c>
      <c r="Y54" s="19" t="s">
        <v>14</v>
      </c>
      <c r="AB54" s="20" t="s">
        <v>18</v>
      </c>
      <c r="AC54" s="8" t="s">
        <v>17</v>
      </c>
      <c r="AD54" s="8" t="s">
        <v>16</v>
      </c>
      <c r="AE54" s="8" t="s">
        <v>15</v>
      </c>
      <c r="AF54" s="19" t="s">
        <v>14</v>
      </c>
      <c r="AR54" s="20" t="s">
        <v>18</v>
      </c>
      <c r="AS54" s="8" t="s">
        <v>17</v>
      </c>
      <c r="AT54" s="8" t="s">
        <v>16</v>
      </c>
      <c r="AU54" s="8" t="s">
        <v>15</v>
      </c>
      <c r="AV54" s="19" t="s">
        <v>14</v>
      </c>
    </row>
    <row r="55" spans="2:48" ht="15.75" thickBot="1" x14ac:dyDescent="0.3">
      <c r="B55" s="18"/>
      <c r="C55" s="7" t="s">
        <v>13</v>
      </c>
      <c r="D55" s="7" t="s">
        <v>11</v>
      </c>
      <c r="E55" s="7" t="s">
        <v>12</v>
      </c>
      <c r="F55" s="17" t="s">
        <v>11</v>
      </c>
      <c r="H55" s="6"/>
      <c r="I55" s="6" t="s">
        <v>8</v>
      </c>
      <c r="J55" s="2">
        <v>1</v>
      </c>
      <c r="K55" s="2"/>
      <c r="U55" s="18"/>
      <c r="V55" s="7" t="s">
        <v>13</v>
      </c>
      <c r="W55" s="7" t="s">
        <v>11</v>
      </c>
      <c r="X55" s="7" t="s">
        <v>12</v>
      </c>
      <c r="Y55" s="17" t="s">
        <v>11</v>
      </c>
      <c r="AB55" s="18"/>
      <c r="AC55" s="7" t="s">
        <v>13</v>
      </c>
      <c r="AD55" s="7" t="s">
        <v>11</v>
      </c>
      <c r="AE55" s="7" t="s">
        <v>12</v>
      </c>
      <c r="AF55" s="17" t="s">
        <v>11</v>
      </c>
      <c r="AR55" s="18"/>
      <c r="AS55" s="7" t="s">
        <v>13</v>
      </c>
      <c r="AT55" s="7" t="s">
        <v>11</v>
      </c>
      <c r="AU55" s="7" t="s">
        <v>12</v>
      </c>
      <c r="AV55" s="17" t="s">
        <v>11</v>
      </c>
    </row>
    <row r="56" spans="2:48" x14ac:dyDescent="0.25">
      <c r="B56" s="3" t="s">
        <v>10</v>
      </c>
      <c r="C56" s="3">
        <v>0</v>
      </c>
      <c r="D56" s="3">
        <f>C56/$C$66</f>
        <v>0</v>
      </c>
      <c r="E56" s="3">
        <f>C56/C6</f>
        <v>0</v>
      </c>
      <c r="F56" s="3">
        <f>E56/$E$66</f>
        <v>0</v>
      </c>
      <c r="H56" s="6"/>
      <c r="I56" s="6" t="s">
        <v>7</v>
      </c>
      <c r="J56" s="2">
        <v>3</v>
      </c>
      <c r="K56" s="2"/>
      <c r="U56" s="3" t="s">
        <v>10</v>
      </c>
      <c r="V56" s="2">
        <f>X56*C6</f>
        <v>0</v>
      </c>
      <c r="W56" s="2">
        <f>V56/$V$66</f>
        <v>0</v>
      </c>
      <c r="X56" s="2">
        <v>0</v>
      </c>
      <c r="Y56" s="2">
        <f>X56/$X$66</f>
        <v>0</v>
      </c>
      <c r="AB56" s="3" t="s">
        <v>10</v>
      </c>
      <c r="AC56" s="2">
        <f>AE56*C6</f>
        <v>0</v>
      </c>
      <c r="AD56" s="2">
        <f>AC56/$AC$66</f>
        <v>0</v>
      </c>
      <c r="AE56" s="2">
        <v>0</v>
      </c>
      <c r="AF56" s="2">
        <f>AE56/$AE$66</f>
        <v>0</v>
      </c>
      <c r="AR56" s="3" t="s">
        <v>10</v>
      </c>
      <c r="AS56" s="2">
        <f>AU56*C6</f>
        <v>0</v>
      </c>
      <c r="AT56" s="2">
        <f>AS56/$AS$66</f>
        <v>0</v>
      </c>
      <c r="AU56" s="2">
        <f>AM40+AE56+AM74</f>
        <v>0</v>
      </c>
      <c r="AV56" s="2">
        <f>AU56/$AU$66</f>
        <v>0</v>
      </c>
    </row>
    <row r="57" spans="2:48" x14ac:dyDescent="0.25">
      <c r="B57" s="2" t="s">
        <v>9</v>
      </c>
      <c r="C57" s="3">
        <v>0</v>
      </c>
      <c r="D57" s="3">
        <f t="shared" ref="D57:D65" si="30">C57/$C$66</f>
        <v>0</v>
      </c>
      <c r="E57" s="3">
        <f t="shared" ref="E57:E65" si="31">C57/C7</f>
        <v>0</v>
      </c>
      <c r="F57" s="3">
        <f t="shared" ref="F57:F65" si="32">E57/$E$66</f>
        <v>0</v>
      </c>
      <c r="H57" s="6"/>
      <c r="I57" s="6" t="s">
        <v>6</v>
      </c>
      <c r="J57" s="2">
        <v>0</v>
      </c>
      <c r="K57" s="2"/>
      <c r="U57" s="2" t="s">
        <v>9</v>
      </c>
      <c r="V57" s="2">
        <f t="shared" ref="V57:V65" si="33">X57*C7</f>
        <v>0</v>
      </c>
      <c r="W57" s="2">
        <f t="shared" ref="W57:W65" si="34">V57/$V$66</f>
        <v>0</v>
      </c>
      <c r="X57" s="2">
        <v>0</v>
      </c>
      <c r="Y57" s="2">
        <f t="shared" ref="Y57:Y65" si="35">X57/$X$66</f>
        <v>0</v>
      </c>
      <c r="AB57" s="2" t="s">
        <v>9</v>
      </c>
      <c r="AC57" s="2">
        <f t="shared" ref="AC57:AC65" si="36">AE57*C7</f>
        <v>0</v>
      </c>
      <c r="AD57" s="2">
        <f t="shared" ref="AD57:AD65" si="37">AC57/$AC$66</f>
        <v>0</v>
      </c>
      <c r="AE57" s="2">
        <v>0</v>
      </c>
      <c r="AF57" s="2">
        <f t="shared" ref="AF57:AF65" si="38">AE57/$AE$66</f>
        <v>0</v>
      </c>
      <c r="AR57" s="2" t="s">
        <v>9</v>
      </c>
      <c r="AS57" s="2">
        <f t="shared" ref="AS57:AS65" si="39">AU57*C7</f>
        <v>0</v>
      </c>
      <c r="AT57" s="2">
        <f t="shared" ref="AT57:AT65" si="40">AS57/$AS$66</f>
        <v>0</v>
      </c>
      <c r="AU57" s="2">
        <f t="shared" ref="AU57:AU65" si="41">AM41+AE57+AM75</f>
        <v>0</v>
      </c>
      <c r="AV57" s="2">
        <f t="shared" ref="AV57:AV65" si="42">AU57/$AU$66</f>
        <v>0</v>
      </c>
    </row>
    <row r="58" spans="2:48" x14ac:dyDescent="0.25">
      <c r="B58" s="2" t="s">
        <v>8</v>
      </c>
      <c r="C58" s="3">
        <v>0</v>
      </c>
      <c r="D58" s="3">
        <f t="shared" si="30"/>
        <v>0</v>
      </c>
      <c r="E58" s="3">
        <f t="shared" si="31"/>
        <v>0</v>
      </c>
      <c r="F58" s="3">
        <f t="shared" si="32"/>
        <v>0</v>
      </c>
      <c r="H58" s="6"/>
      <c r="I58" s="6" t="s">
        <v>5</v>
      </c>
      <c r="J58" s="2">
        <v>0</v>
      </c>
      <c r="K58" s="2"/>
      <c r="U58" s="2" t="s">
        <v>8</v>
      </c>
      <c r="V58" s="2">
        <f t="shared" si="33"/>
        <v>852.28943425760269</v>
      </c>
      <c r="W58" s="2">
        <f t="shared" si="34"/>
        <v>1</v>
      </c>
      <c r="X58" s="2">
        <f>Q42</f>
        <v>2.364515006956867</v>
      </c>
      <c r="Y58" s="2">
        <f t="shared" si="35"/>
        <v>1</v>
      </c>
      <c r="AB58" s="2" t="s">
        <v>8</v>
      </c>
      <c r="AC58" s="2">
        <f t="shared" si="36"/>
        <v>0</v>
      </c>
      <c r="AD58" s="2">
        <f t="shared" si="37"/>
        <v>0</v>
      </c>
      <c r="AE58" s="2">
        <v>0</v>
      </c>
      <c r="AF58" s="2">
        <f t="shared" si="38"/>
        <v>0</v>
      </c>
      <c r="AR58" s="2" t="s">
        <v>8</v>
      </c>
      <c r="AS58" s="2">
        <f t="shared" si="39"/>
        <v>0</v>
      </c>
      <c r="AT58" s="2">
        <f t="shared" si="40"/>
        <v>0</v>
      </c>
      <c r="AU58" s="2">
        <f t="shared" si="41"/>
        <v>0</v>
      </c>
      <c r="AV58" s="2">
        <f t="shared" si="42"/>
        <v>0</v>
      </c>
    </row>
    <row r="59" spans="2:48" x14ac:dyDescent="0.25">
      <c r="B59" s="2" t="s">
        <v>7</v>
      </c>
      <c r="C59" s="3">
        <v>0</v>
      </c>
      <c r="D59" s="3">
        <f t="shared" si="30"/>
        <v>0</v>
      </c>
      <c r="E59" s="3">
        <f t="shared" si="31"/>
        <v>0</v>
      </c>
      <c r="F59" s="3">
        <f t="shared" si="32"/>
        <v>0</v>
      </c>
      <c r="H59" s="6"/>
      <c r="I59" s="6" t="s">
        <v>4</v>
      </c>
      <c r="J59" s="2">
        <v>0</v>
      </c>
      <c r="K59" s="2"/>
      <c r="U59" s="2" t="s">
        <v>7</v>
      </c>
      <c r="V59" s="2">
        <f t="shared" si="33"/>
        <v>0</v>
      </c>
      <c r="W59" s="2">
        <f t="shared" si="34"/>
        <v>0</v>
      </c>
      <c r="X59" s="2">
        <v>0</v>
      </c>
      <c r="Y59" s="2">
        <f t="shared" si="35"/>
        <v>0</v>
      </c>
      <c r="AB59" s="2" t="s">
        <v>7</v>
      </c>
      <c r="AC59" s="2">
        <f t="shared" si="36"/>
        <v>0</v>
      </c>
      <c r="AD59" s="2">
        <f t="shared" si="37"/>
        <v>0</v>
      </c>
      <c r="AE59" s="2">
        <v>0</v>
      </c>
      <c r="AF59" s="2">
        <f t="shared" si="38"/>
        <v>0</v>
      </c>
      <c r="AR59" s="2" t="s">
        <v>7</v>
      </c>
      <c r="AS59" s="2">
        <f t="shared" si="39"/>
        <v>0</v>
      </c>
      <c r="AT59" s="2">
        <f t="shared" si="40"/>
        <v>0</v>
      </c>
      <c r="AU59" s="2">
        <f t="shared" si="41"/>
        <v>0</v>
      </c>
      <c r="AV59" s="2">
        <f t="shared" si="42"/>
        <v>0</v>
      </c>
    </row>
    <row r="60" spans="2:48" x14ac:dyDescent="0.25">
      <c r="B60" s="2" t="s">
        <v>6</v>
      </c>
      <c r="C60" s="2">
        <v>22.665951758241146</v>
      </c>
      <c r="D60" s="3">
        <f t="shared" si="30"/>
        <v>1</v>
      </c>
      <c r="E60" s="3">
        <f t="shared" si="31"/>
        <v>0.23109892798908174</v>
      </c>
      <c r="F60" s="3">
        <f t="shared" si="32"/>
        <v>1</v>
      </c>
      <c r="H60" s="6"/>
      <c r="I60" s="6" t="s">
        <v>3</v>
      </c>
      <c r="J60" s="2">
        <v>0</v>
      </c>
      <c r="K60" s="2"/>
      <c r="U60" s="2" t="s">
        <v>6</v>
      </c>
      <c r="V60" s="2">
        <f t="shared" si="33"/>
        <v>0</v>
      </c>
      <c r="W60" s="2">
        <f t="shared" si="34"/>
        <v>0</v>
      </c>
      <c r="X60" s="2">
        <v>0</v>
      </c>
      <c r="Y60" s="2">
        <f t="shared" si="35"/>
        <v>0</v>
      </c>
      <c r="AB60" s="2" t="s">
        <v>6</v>
      </c>
      <c r="AC60" s="2">
        <f t="shared" si="36"/>
        <v>0</v>
      </c>
      <c r="AD60" s="2">
        <f t="shared" si="37"/>
        <v>0</v>
      </c>
      <c r="AE60" s="2">
        <v>0</v>
      </c>
      <c r="AF60" s="2">
        <f t="shared" si="38"/>
        <v>0</v>
      </c>
      <c r="AR60" s="2" t="s">
        <v>6</v>
      </c>
      <c r="AS60" s="2">
        <f t="shared" si="39"/>
        <v>0</v>
      </c>
      <c r="AT60" s="2">
        <f t="shared" si="40"/>
        <v>0</v>
      </c>
      <c r="AU60" s="2">
        <f t="shared" si="41"/>
        <v>0</v>
      </c>
      <c r="AV60" s="2">
        <f t="shared" si="42"/>
        <v>0</v>
      </c>
    </row>
    <row r="61" spans="2:48" x14ac:dyDescent="0.25">
      <c r="B61" s="2" t="s">
        <v>5</v>
      </c>
      <c r="C61" s="2">
        <v>0</v>
      </c>
      <c r="D61" s="3">
        <f t="shared" si="30"/>
        <v>0</v>
      </c>
      <c r="E61" s="3">
        <f t="shared" si="31"/>
        <v>0</v>
      </c>
      <c r="F61" s="3">
        <f t="shared" si="32"/>
        <v>0</v>
      </c>
      <c r="H61" s="6"/>
      <c r="I61" s="6" t="s">
        <v>2</v>
      </c>
      <c r="J61" s="2">
        <v>0</v>
      </c>
      <c r="K61" s="2"/>
      <c r="U61" s="2" t="s">
        <v>5</v>
      </c>
      <c r="V61" s="2">
        <f t="shared" si="33"/>
        <v>0</v>
      </c>
      <c r="W61" s="2">
        <f t="shared" si="34"/>
        <v>0</v>
      </c>
      <c r="X61" s="2">
        <v>0</v>
      </c>
      <c r="Y61" s="2">
        <f t="shared" si="35"/>
        <v>0</v>
      </c>
      <c r="AB61" s="2" t="s">
        <v>5</v>
      </c>
      <c r="AC61" s="2">
        <f t="shared" si="36"/>
        <v>0</v>
      </c>
      <c r="AD61" s="2">
        <f t="shared" si="37"/>
        <v>0</v>
      </c>
      <c r="AE61" s="2">
        <v>0</v>
      </c>
      <c r="AF61" s="2">
        <f t="shared" si="38"/>
        <v>0</v>
      </c>
      <c r="AR61" s="2" t="s">
        <v>5</v>
      </c>
      <c r="AS61" s="2">
        <f t="shared" si="39"/>
        <v>0</v>
      </c>
      <c r="AT61" s="2">
        <f t="shared" si="40"/>
        <v>0</v>
      </c>
      <c r="AU61" s="2">
        <f t="shared" si="41"/>
        <v>0</v>
      </c>
      <c r="AV61" s="2">
        <f t="shared" si="42"/>
        <v>0</v>
      </c>
    </row>
    <row r="62" spans="2:48" x14ac:dyDescent="0.25">
      <c r="B62" s="2" t="s">
        <v>4</v>
      </c>
      <c r="C62" s="2">
        <v>0</v>
      </c>
      <c r="D62" s="3">
        <f t="shared" si="30"/>
        <v>0</v>
      </c>
      <c r="E62" s="3">
        <f t="shared" si="31"/>
        <v>0</v>
      </c>
      <c r="F62" s="3">
        <f t="shared" si="32"/>
        <v>0</v>
      </c>
      <c r="H62" s="6"/>
      <c r="I62" s="6" t="s">
        <v>1</v>
      </c>
      <c r="J62" s="2">
        <v>0</v>
      </c>
      <c r="K62" s="2"/>
      <c r="U62" s="2" t="s">
        <v>4</v>
      </c>
      <c r="V62" s="2">
        <f t="shared" si="33"/>
        <v>0</v>
      </c>
      <c r="W62" s="2">
        <f t="shared" si="34"/>
        <v>0</v>
      </c>
      <c r="X62" s="2">
        <v>0</v>
      </c>
      <c r="Y62" s="2">
        <f t="shared" si="35"/>
        <v>0</v>
      </c>
      <c r="AB62" s="2" t="s">
        <v>4</v>
      </c>
      <c r="AC62" s="2">
        <f t="shared" si="36"/>
        <v>0</v>
      </c>
      <c r="AD62" s="2">
        <f t="shared" si="37"/>
        <v>0</v>
      </c>
      <c r="AE62" s="2">
        <v>0</v>
      </c>
      <c r="AF62" s="2">
        <f t="shared" si="38"/>
        <v>0</v>
      </c>
      <c r="AR62" s="2" t="s">
        <v>4</v>
      </c>
      <c r="AS62" s="2">
        <f t="shared" si="39"/>
        <v>0</v>
      </c>
      <c r="AT62" s="2">
        <f t="shared" si="40"/>
        <v>0</v>
      </c>
      <c r="AU62" s="2">
        <f t="shared" si="41"/>
        <v>0</v>
      </c>
      <c r="AV62" s="2">
        <f t="shared" si="42"/>
        <v>0</v>
      </c>
    </row>
    <row r="63" spans="2:48" x14ac:dyDescent="0.25">
      <c r="B63" s="2" t="s">
        <v>3</v>
      </c>
      <c r="C63" s="2">
        <v>0</v>
      </c>
      <c r="D63" s="3">
        <f t="shared" si="30"/>
        <v>0</v>
      </c>
      <c r="E63" s="3">
        <f t="shared" si="31"/>
        <v>0</v>
      </c>
      <c r="F63" s="3">
        <f t="shared" si="32"/>
        <v>0</v>
      </c>
      <c r="H63" s="6"/>
      <c r="I63" s="2"/>
      <c r="J63" s="2"/>
      <c r="K63" s="2"/>
      <c r="U63" s="2" t="s">
        <v>3</v>
      </c>
      <c r="V63" s="2">
        <f t="shared" si="33"/>
        <v>0</v>
      </c>
      <c r="W63" s="2">
        <f t="shared" si="34"/>
        <v>0</v>
      </c>
      <c r="X63" s="2">
        <v>0</v>
      </c>
      <c r="Y63" s="2">
        <f t="shared" si="35"/>
        <v>0</v>
      </c>
      <c r="AB63" s="2" t="s">
        <v>3</v>
      </c>
      <c r="AC63" s="2">
        <f t="shared" si="36"/>
        <v>951.66999999999985</v>
      </c>
      <c r="AD63" s="2">
        <f t="shared" si="37"/>
        <v>1</v>
      </c>
      <c r="AE63" s="2">
        <f>Q94</f>
        <v>2.364515006956867</v>
      </c>
      <c r="AF63" s="2">
        <f t="shared" si="38"/>
        <v>1</v>
      </c>
      <c r="AR63" s="2" t="s">
        <v>3</v>
      </c>
      <c r="AS63" s="2">
        <f t="shared" si="39"/>
        <v>951.66999999999985</v>
      </c>
      <c r="AT63" s="2">
        <f t="shared" si="40"/>
        <v>0.9516699999999999</v>
      </c>
      <c r="AU63" s="2">
        <f t="shared" si="41"/>
        <v>2.364515006956867</v>
      </c>
      <c r="AV63" s="2">
        <f t="shared" si="42"/>
        <v>0.97057961749764232</v>
      </c>
    </row>
    <row r="64" spans="2:48" x14ac:dyDescent="0.25">
      <c r="B64" s="2" t="s">
        <v>2</v>
      </c>
      <c r="C64" s="2">
        <v>0</v>
      </c>
      <c r="D64" s="3">
        <f t="shared" si="30"/>
        <v>0</v>
      </c>
      <c r="E64" s="3">
        <f t="shared" si="31"/>
        <v>0</v>
      </c>
      <c r="F64" s="3">
        <f t="shared" si="32"/>
        <v>0</v>
      </c>
      <c r="H64" s="6" t="s">
        <v>24</v>
      </c>
      <c r="I64" s="6" t="s">
        <v>10</v>
      </c>
      <c r="J64" s="1">
        <f>ABS((E24+E41+E56)/J53)</f>
        <v>2.6272388966187412</v>
      </c>
      <c r="K64" s="2" t="s">
        <v>25</v>
      </c>
      <c r="U64" s="2" t="s">
        <v>2</v>
      </c>
      <c r="V64" s="2">
        <f t="shared" si="33"/>
        <v>0</v>
      </c>
      <c r="W64" s="2">
        <f t="shared" si="34"/>
        <v>0</v>
      </c>
      <c r="X64" s="2">
        <v>0</v>
      </c>
      <c r="Y64" s="2">
        <f t="shared" si="35"/>
        <v>0</v>
      </c>
      <c r="AB64" s="2" t="s">
        <v>2</v>
      </c>
      <c r="AC64" s="2">
        <f t="shared" si="36"/>
        <v>0</v>
      </c>
      <c r="AD64" s="2">
        <f t="shared" si="37"/>
        <v>0</v>
      </c>
      <c r="AE64" s="2">
        <v>0</v>
      </c>
      <c r="AF64" s="2">
        <f t="shared" si="38"/>
        <v>0</v>
      </c>
      <c r="AR64" s="2" t="s">
        <v>2</v>
      </c>
      <c r="AS64" s="2">
        <f t="shared" si="39"/>
        <v>48.07</v>
      </c>
      <c r="AT64" s="2">
        <f t="shared" si="40"/>
        <v>4.8070000000000009E-2</v>
      </c>
      <c r="AU64" s="2">
        <f t="shared" si="41"/>
        <v>7.0986606022121479E-2</v>
      </c>
      <c r="AV64" s="2">
        <f t="shared" si="42"/>
        <v>2.9138386822538498E-2</v>
      </c>
    </row>
    <row r="65" spans="2:48" x14ac:dyDescent="0.25">
      <c r="B65" s="2" t="s">
        <v>1</v>
      </c>
      <c r="C65" s="2">
        <v>0</v>
      </c>
      <c r="D65" s="3">
        <f t="shared" si="30"/>
        <v>0</v>
      </c>
      <c r="E65" s="3">
        <f t="shared" si="31"/>
        <v>0</v>
      </c>
      <c r="F65" s="3">
        <f t="shared" si="32"/>
        <v>0</v>
      </c>
      <c r="H65" s="6"/>
      <c r="I65" s="6" t="s">
        <v>9</v>
      </c>
      <c r="J65" s="1">
        <f>ABS((E25+E42+E57)/J54)</f>
        <v>2.7247268327880114</v>
      </c>
      <c r="K65" s="2" t="s">
        <v>25</v>
      </c>
      <c r="U65" s="2" t="s">
        <v>1</v>
      </c>
      <c r="V65" s="2">
        <f t="shared" si="33"/>
        <v>0</v>
      </c>
      <c r="W65" s="2">
        <f t="shared" si="34"/>
        <v>0</v>
      </c>
      <c r="X65" s="2">
        <v>0</v>
      </c>
      <c r="Y65" s="2">
        <f t="shared" si="35"/>
        <v>0</v>
      </c>
      <c r="AB65" s="2" t="s">
        <v>1</v>
      </c>
      <c r="AC65" s="2">
        <f t="shared" si="36"/>
        <v>0</v>
      </c>
      <c r="AD65" s="2">
        <f t="shared" si="37"/>
        <v>0</v>
      </c>
      <c r="AE65" s="2">
        <v>0</v>
      </c>
      <c r="AF65" s="2">
        <f t="shared" si="38"/>
        <v>0</v>
      </c>
      <c r="AR65" s="2" t="s">
        <v>1</v>
      </c>
      <c r="AS65" s="2">
        <f t="shared" si="39"/>
        <v>0.25999999999999995</v>
      </c>
      <c r="AT65" s="2">
        <f t="shared" si="40"/>
        <v>2.5999999999999998E-4</v>
      </c>
      <c r="AU65" s="2">
        <f t="shared" si="41"/>
        <v>6.8699466257992909E-4</v>
      </c>
      <c r="AV65" s="2">
        <f t="shared" si="42"/>
        <v>2.8199567981930458E-4</v>
      </c>
    </row>
    <row r="66" spans="2:48" x14ac:dyDescent="0.25">
      <c r="B66" s="2" t="s">
        <v>0</v>
      </c>
      <c r="C66" s="2">
        <f>SUM(C56:C65)</f>
        <v>22.665951758241146</v>
      </c>
      <c r="D66" s="2">
        <f t="shared" ref="D66:F66" si="43">SUM(D56:D65)</f>
        <v>1</v>
      </c>
      <c r="E66" s="2">
        <f t="shared" si="43"/>
        <v>0.23109892798908174</v>
      </c>
      <c r="F66" s="2">
        <f t="shared" si="43"/>
        <v>1</v>
      </c>
      <c r="H66" s="6"/>
      <c r="I66" s="2"/>
      <c r="J66" s="2"/>
      <c r="K66" s="2"/>
      <c r="U66" s="2" t="s">
        <v>0</v>
      </c>
      <c r="V66" s="2">
        <f>SUM(V56:V65)</f>
        <v>852.28943425760269</v>
      </c>
      <c r="W66" s="2">
        <f t="shared" ref="W66:Y66" si="44">SUM(W56:W65)</f>
        <v>1</v>
      </c>
      <c r="X66" s="2">
        <f t="shared" si="44"/>
        <v>2.364515006956867</v>
      </c>
      <c r="Y66" s="2">
        <f t="shared" si="44"/>
        <v>1</v>
      </c>
      <c r="AB66" s="2" t="s">
        <v>0</v>
      </c>
      <c r="AC66" s="2">
        <f>SUM(AC56:AC65)</f>
        <v>951.66999999999985</v>
      </c>
      <c r="AD66" s="2">
        <f>SUM(AD56:AD65)</f>
        <v>1</v>
      </c>
      <c r="AE66" s="2">
        <f>SUM(AE56:AE65)</f>
        <v>2.364515006956867</v>
      </c>
      <c r="AF66" s="2">
        <f>SUM(AF56:AF65)</f>
        <v>1</v>
      </c>
      <c r="AR66" s="2" t="s">
        <v>0</v>
      </c>
      <c r="AS66" s="2">
        <f t="shared" ref="AS66:AT66" si="45">SUM(AS56:AS65)</f>
        <v>999.99999999999989</v>
      </c>
      <c r="AT66" s="2">
        <f t="shared" si="45"/>
        <v>1</v>
      </c>
      <c r="AU66" s="2">
        <f>SUM(AU56:AU65)</f>
        <v>2.4361886076415682</v>
      </c>
      <c r="AV66" s="2">
        <f>SUM(AV56:AV65)</f>
        <v>1</v>
      </c>
    </row>
    <row r="67" spans="2:48" x14ac:dyDescent="0.25">
      <c r="H67" s="6" t="s">
        <v>26</v>
      </c>
      <c r="I67" s="2" t="str">
        <f>IF(J64&lt;J65,I64,I65)</f>
        <v>Citric Acid</v>
      </c>
      <c r="J67" s="2"/>
      <c r="K67" s="2"/>
    </row>
    <row r="68" spans="2:48" x14ac:dyDescent="0.25">
      <c r="H68" s="6" t="s">
        <v>27</v>
      </c>
      <c r="I68" s="2">
        <v>0.9</v>
      </c>
      <c r="J68" s="2"/>
      <c r="K68" s="2"/>
    </row>
    <row r="69" spans="2:48" x14ac:dyDescent="0.25">
      <c r="H69" s="6"/>
      <c r="I69" s="2"/>
      <c r="J69" s="2"/>
      <c r="K69" s="2"/>
    </row>
    <row r="70" spans="2:48" x14ac:dyDescent="0.25">
      <c r="H70" s="6" t="s">
        <v>28</v>
      </c>
      <c r="I70" s="2">
        <f>IF(J64&lt;J65,J64,J65)</f>
        <v>2.6272388966187412</v>
      </c>
      <c r="J70" s="2" t="s">
        <v>25</v>
      </c>
      <c r="K70" s="2"/>
    </row>
    <row r="71" spans="2:48" ht="15.75" thickBot="1" x14ac:dyDescent="0.3">
      <c r="H71" s="6" t="s">
        <v>29</v>
      </c>
      <c r="I71" s="6" t="s">
        <v>10</v>
      </c>
      <c r="J71" s="2">
        <f>$I$68*$I$70*J53</f>
        <v>-2.364515006956867</v>
      </c>
      <c r="K71" s="2" t="s">
        <v>25</v>
      </c>
    </row>
    <row r="72" spans="2:48" x14ac:dyDescent="0.25">
      <c r="H72" s="6"/>
      <c r="I72" s="6" t="s">
        <v>9</v>
      </c>
      <c r="J72" s="2">
        <f t="shared" ref="J72:J80" si="46">$I$68*$I$70*J54</f>
        <v>-7.093545020870601</v>
      </c>
      <c r="K72" s="2" t="s">
        <v>25</v>
      </c>
      <c r="AJ72" s="20" t="s">
        <v>18</v>
      </c>
      <c r="AK72" s="8" t="s">
        <v>17</v>
      </c>
      <c r="AL72" s="8" t="s">
        <v>16</v>
      </c>
      <c r="AM72" s="8" t="s">
        <v>15</v>
      </c>
      <c r="AN72" s="19" t="s">
        <v>14</v>
      </c>
    </row>
    <row r="73" spans="2:48" ht="15.75" thickBot="1" x14ac:dyDescent="0.3">
      <c r="H73" s="6"/>
      <c r="I73" s="6" t="s">
        <v>8</v>
      </c>
      <c r="J73" s="2">
        <f t="shared" si="46"/>
        <v>2.364515006956867</v>
      </c>
      <c r="K73" s="2" t="s">
        <v>25</v>
      </c>
      <c r="AJ73" s="18"/>
      <c r="AK73" s="7" t="s">
        <v>13</v>
      </c>
      <c r="AL73" s="7" t="s">
        <v>11</v>
      </c>
      <c r="AM73" s="7" t="s">
        <v>12</v>
      </c>
      <c r="AN73" s="17" t="s">
        <v>11</v>
      </c>
    </row>
    <row r="74" spans="2:48" x14ac:dyDescent="0.25">
      <c r="H74" s="6"/>
      <c r="I74" s="6" t="s">
        <v>7</v>
      </c>
      <c r="J74" s="2">
        <f t="shared" si="46"/>
        <v>7.093545020870601</v>
      </c>
      <c r="K74" s="2" t="s">
        <v>25</v>
      </c>
      <c r="AJ74" s="3" t="s">
        <v>10</v>
      </c>
      <c r="AK74" s="2">
        <v>0</v>
      </c>
      <c r="AL74" s="2">
        <f>AK74/$AK$84</f>
        <v>0</v>
      </c>
      <c r="AM74" s="2">
        <f>AK74/C6</f>
        <v>0</v>
      </c>
      <c r="AN74" s="2">
        <f>AM74/$AM$84</f>
        <v>0</v>
      </c>
    </row>
    <row r="75" spans="2:48" x14ac:dyDescent="0.25">
      <c r="H75" s="6"/>
      <c r="I75" s="6" t="s">
        <v>6</v>
      </c>
      <c r="J75" s="2">
        <f t="shared" si="46"/>
        <v>0</v>
      </c>
      <c r="K75" s="2" t="s">
        <v>25</v>
      </c>
      <c r="AJ75" s="2" t="s">
        <v>9</v>
      </c>
      <c r="AK75" s="2">
        <v>0</v>
      </c>
      <c r="AL75" s="2">
        <f t="shared" ref="AL75:AL83" si="47">AK75/$AK$84</f>
        <v>0</v>
      </c>
      <c r="AM75" s="2">
        <f t="shared" ref="AM75:AM83" si="48">AK75/C7</f>
        <v>0</v>
      </c>
      <c r="AN75" s="2">
        <f t="shared" ref="AN75:AN83" si="49">AM75/$AM$84</f>
        <v>0</v>
      </c>
    </row>
    <row r="76" spans="2:48" x14ac:dyDescent="0.25">
      <c r="H76" s="6"/>
      <c r="I76" s="6" t="s">
        <v>5</v>
      </c>
      <c r="J76" s="2">
        <f t="shared" si="46"/>
        <v>0</v>
      </c>
      <c r="K76" s="2" t="s">
        <v>25</v>
      </c>
      <c r="AJ76" s="2" t="s">
        <v>8</v>
      </c>
      <c r="AK76" s="2">
        <v>0</v>
      </c>
      <c r="AL76" s="2">
        <f t="shared" si="47"/>
        <v>0</v>
      </c>
      <c r="AM76" s="2">
        <f t="shared" si="48"/>
        <v>0</v>
      </c>
      <c r="AN76" s="2">
        <f t="shared" si="49"/>
        <v>0</v>
      </c>
    </row>
    <row r="77" spans="2:48" x14ac:dyDescent="0.25">
      <c r="H77" s="6"/>
      <c r="I77" s="6" t="s">
        <v>4</v>
      </c>
      <c r="J77" s="2">
        <f t="shared" si="46"/>
        <v>0</v>
      </c>
      <c r="K77" s="2" t="s">
        <v>25</v>
      </c>
      <c r="AJ77" s="2" t="s">
        <v>7</v>
      </c>
      <c r="AK77" s="2">
        <v>0</v>
      </c>
      <c r="AL77" s="2">
        <f t="shared" si="47"/>
        <v>0</v>
      </c>
      <c r="AM77" s="2">
        <f t="shared" si="48"/>
        <v>0</v>
      </c>
      <c r="AN77" s="2">
        <f t="shared" si="49"/>
        <v>0</v>
      </c>
    </row>
    <row r="78" spans="2:48" x14ac:dyDescent="0.25">
      <c r="H78" s="6"/>
      <c r="I78" s="6" t="s">
        <v>3</v>
      </c>
      <c r="J78" s="2">
        <f t="shared" si="46"/>
        <v>0</v>
      </c>
      <c r="K78" s="2" t="s">
        <v>25</v>
      </c>
      <c r="AJ78" s="2" t="s">
        <v>6</v>
      </c>
      <c r="AK78" s="2">
        <v>0</v>
      </c>
      <c r="AL78" s="2">
        <f t="shared" si="47"/>
        <v>0</v>
      </c>
      <c r="AM78" s="2">
        <f t="shared" si="48"/>
        <v>0</v>
      </c>
      <c r="AN78" s="2">
        <f t="shared" si="49"/>
        <v>0</v>
      </c>
    </row>
    <row r="79" spans="2:48" x14ac:dyDescent="0.25">
      <c r="H79" s="6"/>
      <c r="I79" s="6" t="s">
        <v>2</v>
      </c>
      <c r="J79" s="2">
        <f t="shared" si="46"/>
        <v>0</v>
      </c>
      <c r="K79" s="2" t="s">
        <v>25</v>
      </c>
      <c r="AJ79" s="2" t="s">
        <v>5</v>
      </c>
      <c r="AK79" s="2">
        <v>0</v>
      </c>
      <c r="AL79" s="2">
        <f t="shared" si="47"/>
        <v>0</v>
      </c>
      <c r="AM79" s="2">
        <f t="shared" si="48"/>
        <v>0</v>
      </c>
      <c r="AN79" s="2">
        <f t="shared" si="49"/>
        <v>0</v>
      </c>
    </row>
    <row r="80" spans="2:48" x14ac:dyDescent="0.25">
      <c r="H80" s="6"/>
      <c r="I80" s="6" t="s">
        <v>1</v>
      </c>
      <c r="J80" s="2">
        <f t="shared" si="46"/>
        <v>0</v>
      </c>
      <c r="K80" s="2" t="s">
        <v>25</v>
      </c>
      <c r="AJ80" s="2" t="s">
        <v>4</v>
      </c>
      <c r="AK80" s="2">
        <v>0</v>
      </c>
      <c r="AL80" s="2">
        <f t="shared" si="47"/>
        <v>0</v>
      </c>
      <c r="AM80" s="2">
        <f t="shared" si="48"/>
        <v>0</v>
      </c>
      <c r="AN80" s="2">
        <f t="shared" si="49"/>
        <v>0</v>
      </c>
    </row>
    <row r="81" spans="2:40" x14ac:dyDescent="0.25">
      <c r="AJ81" s="2" t="s">
        <v>3</v>
      </c>
      <c r="AK81" s="2">
        <v>0</v>
      </c>
      <c r="AL81" s="2">
        <f t="shared" si="47"/>
        <v>0</v>
      </c>
      <c r="AM81" s="2">
        <f t="shared" si="48"/>
        <v>0</v>
      </c>
      <c r="AN81" s="2">
        <f t="shared" si="49"/>
        <v>0</v>
      </c>
    </row>
    <row r="82" spans="2:40" x14ac:dyDescent="0.25">
      <c r="AJ82" s="2" t="s">
        <v>2</v>
      </c>
      <c r="AK82" s="2">
        <v>48.07</v>
      </c>
      <c r="AL82" s="2">
        <f t="shared" si="47"/>
        <v>1</v>
      </c>
      <c r="AM82" s="2">
        <f t="shared" si="48"/>
        <v>7.0986606022121479E-2</v>
      </c>
      <c r="AN82" s="2">
        <f t="shared" si="49"/>
        <v>1</v>
      </c>
    </row>
    <row r="83" spans="2:40" x14ac:dyDescent="0.25">
      <c r="AJ83" s="2" t="s">
        <v>1</v>
      </c>
      <c r="AK83" s="2">
        <v>0</v>
      </c>
      <c r="AL83" s="2">
        <f t="shared" si="47"/>
        <v>0</v>
      </c>
      <c r="AM83" s="2">
        <f t="shared" si="48"/>
        <v>0</v>
      </c>
      <c r="AN83" s="2">
        <f t="shared" si="49"/>
        <v>0</v>
      </c>
    </row>
    <row r="84" spans="2:40" ht="15.75" thickBot="1" x14ac:dyDescent="0.3">
      <c r="AJ84" s="2" t="s">
        <v>0</v>
      </c>
      <c r="AK84" s="2">
        <f>SUM(AK74:AK83)</f>
        <v>48.07</v>
      </c>
      <c r="AL84" s="2">
        <f t="shared" ref="AL84:AN84" si="50">SUM(AL74:AL83)</f>
        <v>1</v>
      </c>
      <c r="AM84" s="2">
        <f t="shared" si="50"/>
        <v>7.0986606022121479E-2</v>
      </c>
      <c r="AN84" s="2">
        <f t="shared" si="50"/>
        <v>1</v>
      </c>
    </row>
    <row r="85" spans="2:40" x14ac:dyDescent="0.25">
      <c r="B85" s="8" t="s">
        <v>35</v>
      </c>
      <c r="C85" s="8" t="s">
        <v>17</v>
      </c>
      <c r="D85" s="8" t="s">
        <v>16</v>
      </c>
      <c r="E85" s="8" t="s">
        <v>15</v>
      </c>
      <c r="F85" s="19" t="s">
        <v>14</v>
      </c>
      <c r="N85" s="20" t="s">
        <v>18</v>
      </c>
      <c r="O85" s="8" t="s">
        <v>17</v>
      </c>
      <c r="P85" s="8" t="s">
        <v>16</v>
      </c>
      <c r="Q85" s="8" t="s">
        <v>15</v>
      </c>
      <c r="R85" s="19" t="s">
        <v>14</v>
      </c>
    </row>
    <row r="86" spans="2:40" ht="15.75" thickBot="1" x14ac:dyDescent="0.3">
      <c r="B86" s="7" t="s">
        <v>36</v>
      </c>
      <c r="C86" s="7" t="s">
        <v>13</v>
      </c>
      <c r="D86" s="7" t="s">
        <v>11</v>
      </c>
      <c r="E86" s="7" t="s">
        <v>12</v>
      </c>
      <c r="F86" s="17" t="s">
        <v>11</v>
      </c>
      <c r="N86" s="18"/>
      <c r="O86" s="7" t="s">
        <v>13</v>
      </c>
      <c r="P86" s="7" t="s">
        <v>11</v>
      </c>
      <c r="Q86" s="7" t="s">
        <v>12</v>
      </c>
      <c r="R86" s="17" t="s">
        <v>11</v>
      </c>
    </row>
    <row r="87" spans="2:40" x14ac:dyDescent="0.25">
      <c r="B87" s="3" t="s">
        <v>10</v>
      </c>
      <c r="C87" s="3">
        <v>0</v>
      </c>
      <c r="D87" s="3">
        <f>C87/$C$97</f>
        <v>0</v>
      </c>
      <c r="E87" s="3">
        <f>C87/C6</f>
        <v>0</v>
      </c>
      <c r="F87" s="3">
        <f>E87/$E$97</f>
        <v>0</v>
      </c>
      <c r="N87" s="3" t="s">
        <v>10</v>
      </c>
      <c r="O87" s="2">
        <f>Q87*C6</f>
        <v>0</v>
      </c>
      <c r="P87" s="2">
        <f>O87/$O$97</f>
        <v>0</v>
      </c>
      <c r="Q87" s="2">
        <f>J120+E87+X56</f>
        <v>0</v>
      </c>
      <c r="R87" s="2">
        <f>Q87/$Q$97</f>
        <v>0</v>
      </c>
    </row>
    <row r="88" spans="2:40" x14ac:dyDescent="0.25">
      <c r="B88" s="2" t="s">
        <v>9</v>
      </c>
      <c r="C88" s="3">
        <v>0</v>
      </c>
      <c r="D88" s="3">
        <f t="shared" ref="D88:D96" si="51">C88/$C$97</f>
        <v>0</v>
      </c>
      <c r="E88" s="3">
        <f t="shared" ref="E88:E96" si="52">C88/C7</f>
        <v>0</v>
      </c>
      <c r="F88" s="3">
        <f t="shared" ref="F88:F96" si="53">E88/$E$97</f>
        <v>0</v>
      </c>
      <c r="N88" s="2" t="s">
        <v>9</v>
      </c>
      <c r="O88" s="2">
        <f t="shared" ref="O88:O96" si="54">Q88*C7</f>
        <v>0</v>
      </c>
      <c r="P88" s="2">
        <f t="shared" ref="P88:P96" si="55">O88/$O$97</f>
        <v>0</v>
      </c>
      <c r="Q88" s="2">
        <f t="shared" ref="Q88:Q96" si="56">J121+E88+X57</f>
        <v>0</v>
      </c>
      <c r="R88" s="2">
        <f t="shared" ref="R88:R96" si="57">Q88/$Q$97</f>
        <v>0</v>
      </c>
    </row>
    <row r="89" spans="2:40" x14ac:dyDescent="0.25">
      <c r="B89" s="2" t="s">
        <v>8</v>
      </c>
      <c r="C89" s="3">
        <v>0</v>
      </c>
      <c r="D89" s="3">
        <f t="shared" si="51"/>
        <v>0</v>
      </c>
      <c r="E89" s="3">
        <f t="shared" si="52"/>
        <v>0</v>
      </c>
      <c r="F89" s="3">
        <f t="shared" si="53"/>
        <v>0</v>
      </c>
      <c r="N89" s="2" t="s">
        <v>8</v>
      </c>
      <c r="O89" s="2">
        <f t="shared" si="54"/>
        <v>0</v>
      </c>
      <c r="P89" s="2">
        <f t="shared" si="55"/>
        <v>0</v>
      </c>
      <c r="Q89" s="2">
        <f t="shared" si="56"/>
        <v>0</v>
      </c>
      <c r="R89" s="2">
        <f t="shared" si="57"/>
        <v>0</v>
      </c>
    </row>
    <row r="90" spans="2:40" x14ac:dyDescent="0.25">
      <c r="B90" s="2" t="s">
        <v>7</v>
      </c>
      <c r="C90" s="3">
        <v>0</v>
      </c>
      <c r="D90" s="3">
        <f t="shared" si="51"/>
        <v>0</v>
      </c>
      <c r="E90" s="3">
        <f t="shared" si="52"/>
        <v>0</v>
      </c>
      <c r="F90" s="3">
        <f t="shared" si="53"/>
        <v>0</v>
      </c>
      <c r="N90" s="2" t="s">
        <v>7</v>
      </c>
      <c r="O90" s="2">
        <f t="shared" si="54"/>
        <v>0</v>
      </c>
      <c r="P90" s="2">
        <f t="shared" si="55"/>
        <v>0</v>
      </c>
      <c r="Q90" s="2">
        <f t="shared" si="56"/>
        <v>0</v>
      </c>
      <c r="R90" s="2">
        <f t="shared" si="57"/>
        <v>0</v>
      </c>
    </row>
    <row r="91" spans="2:40" x14ac:dyDescent="0.25">
      <c r="B91" s="2" t="s">
        <v>6</v>
      </c>
      <c r="C91" s="3">
        <v>0</v>
      </c>
      <c r="D91" s="3">
        <f t="shared" si="51"/>
        <v>0</v>
      </c>
      <c r="E91" s="3">
        <f t="shared" si="52"/>
        <v>0</v>
      </c>
      <c r="F91" s="3">
        <f t="shared" si="53"/>
        <v>0</v>
      </c>
      <c r="N91" s="2" t="s">
        <v>6</v>
      </c>
      <c r="O91" s="2">
        <f t="shared" si="54"/>
        <v>0</v>
      </c>
      <c r="P91" s="2">
        <f t="shared" si="55"/>
        <v>0</v>
      </c>
      <c r="Q91" s="2">
        <f t="shared" si="56"/>
        <v>0</v>
      </c>
      <c r="R91" s="2">
        <f t="shared" si="57"/>
        <v>0</v>
      </c>
    </row>
    <row r="92" spans="2:40" x14ac:dyDescent="0.25">
      <c r="B92" s="2" t="s">
        <v>5</v>
      </c>
      <c r="C92" s="3">
        <f>V58*$C$99</f>
        <v>255.68683027728079</v>
      </c>
      <c r="D92" s="3">
        <f t="shared" si="51"/>
        <v>1</v>
      </c>
      <c r="E92" s="3">
        <f t="shared" si="52"/>
        <v>2.5045237562668312</v>
      </c>
      <c r="F92" s="3">
        <f t="shared" si="53"/>
        <v>1</v>
      </c>
      <c r="N92" s="2" t="s">
        <v>5</v>
      </c>
      <c r="O92" s="2">
        <f t="shared" si="54"/>
        <v>14.293493217054246</v>
      </c>
      <c r="P92" s="2">
        <f t="shared" si="55"/>
        <v>1.2900816304753761E-2</v>
      </c>
      <c r="Q92" s="2">
        <f t="shared" si="56"/>
        <v>0.14000874930996421</v>
      </c>
      <c r="R92" s="2">
        <f t="shared" si="57"/>
        <v>2.8754905458437358E-2</v>
      </c>
    </row>
    <row r="93" spans="2:40" x14ac:dyDescent="0.25">
      <c r="B93" s="2" t="s">
        <v>4</v>
      </c>
      <c r="C93" s="3">
        <v>0</v>
      </c>
      <c r="D93" s="3">
        <f t="shared" si="51"/>
        <v>0</v>
      </c>
      <c r="E93" s="3">
        <f t="shared" si="52"/>
        <v>0</v>
      </c>
      <c r="F93" s="3">
        <f t="shared" si="53"/>
        <v>0</v>
      </c>
      <c r="N93" s="2" t="s">
        <v>4</v>
      </c>
      <c r="O93" s="2">
        <f t="shared" si="54"/>
        <v>141.98912616775985</v>
      </c>
      <c r="P93" s="2">
        <f t="shared" si="55"/>
        <v>0.12815451101744652</v>
      </c>
      <c r="Q93" s="2">
        <f t="shared" si="56"/>
        <v>2.364515006956867</v>
      </c>
      <c r="R93" s="2">
        <f t="shared" si="57"/>
        <v>0.4856225472707813</v>
      </c>
    </row>
    <row r="94" spans="2:40" x14ac:dyDescent="0.25">
      <c r="B94" s="2" t="s">
        <v>3</v>
      </c>
      <c r="C94" s="3">
        <v>0</v>
      </c>
      <c r="D94" s="3">
        <f t="shared" si="51"/>
        <v>0</v>
      </c>
      <c r="E94" s="3">
        <f t="shared" si="52"/>
        <v>0</v>
      </c>
      <c r="F94" s="3">
        <f t="shared" si="53"/>
        <v>0</v>
      </c>
      <c r="N94" s="2" t="s">
        <v>3</v>
      </c>
      <c r="O94" s="2">
        <f t="shared" si="54"/>
        <v>951.66999999999985</v>
      </c>
      <c r="P94" s="2">
        <f t="shared" si="55"/>
        <v>0.85894467267779973</v>
      </c>
      <c r="Q94" s="2">
        <f t="shared" si="56"/>
        <v>2.364515006956867</v>
      </c>
      <c r="R94" s="2">
        <f t="shared" si="57"/>
        <v>0.4856225472707813</v>
      </c>
    </row>
    <row r="95" spans="2:40" x14ac:dyDescent="0.25">
      <c r="B95" s="2" t="s">
        <v>2</v>
      </c>
      <c r="C95" s="3">
        <v>0</v>
      </c>
      <c r="D95" s="3">
        <f t="shared" si="51"/>
        <v>0</v>
      </c>
      <c r="E95" s="3">
        <f t="shared" si="52"/>
        <v>0</v>
      </c>
      <c r="F95" s="3">
        <f t="shared" si="53"/>
        <v>0</v>
      </c>
      <c r="N95" s="2" t="s">
        <v>2</v>
      </c>
      <c r="O95" s="2">
        <f t="shared" si="54"/>
        <v>0</v>
      </c>
      <c r="P95" s="2">
        <f t="shared" si="55"/>
        <v>0</v>
      </c>
      <c r="Q95" s="2">
        <f t="shared" si="56"/>
        <v>0</v>
      </c>
      <c r="R95" s="2">
        <f t="shared" si="57"/>
        <v>0</v>
      </c>
    </row>
    <row r="96" spans="2:40" x14ac:dyDescent="0.25">
      <c r="B96" s="2" t="s">
        <v>1</v>
      </c>
      <c r="C96" s="3">
        <v>0</v>
      </c>
      <c r="D96" s="3">
        <f t="shared" si="51"/>
        <v>0</v>
      </c>
      <c r="E96" s="3">
        <f t="shared" si="52"/>
        <v>0</v>
      </c>
      <c r="F96" s="3">
        <f t="shared" si="53"/>
        <v>0</v>
      </c>
      <c r="N96" s="2" t="s">
        <v>1</v>
      </c>
      <c r="O96" s="2">
        <f t="shared" si="54"/>
        <v>0</v>
      </c>
      <c r="P96" s="2">
        <f t="shared" si="55"/>
        <v>0</v>
      </c>
      <c r="Q96" s="2">
        <f t="shared" si="56"/>
        <v>0</v>
      </c>
      <c r="R96" s="2">
        <f t="shared" si="57"/>
        <v>0</v>
      </c>
    </row>
    <row r="97" spans="2:18" x14ac:dyDescent="0.25">
      <c r="B97" s="2" t="s">
        <v>0</v>
      </c>
      <c r="C97" s="2">
        <f t="shared" ref="C97:E97" si="58">SUM(C87:C96)</f>
        <v>255.68683027728079</v>
      </c>
      <c r="D97" s="2">
        <f t="shared" si="58"/>
        <v>1</v>
      </c>
      <c r="E97" s="2">
        <f t="shared" si="58"/>
        <v>2.5045237562668312</v>
      </c>
      <c r="F97" s="2">
        <f>SUM(F87:F96)</f>
        <v>1</v>
      </c>
      <c r="N97" s="2" t="s">
        <v>0</v>
      </c>
      <c r="O97" s="2">
        <f t="shared" ref="O97:Q97" si="59">SUM(O87:O96)</f>
        <v>1107.9526193848139</v>
      </c>
      <c r="P97" s="2">
        <f t="shared" si="59"/>
        <v>1</v>
      </c>
      <c r="Q97" s="2">
        <f t="shared" si="59"/>
        <v>4.8690387632236982</v>
      </c>
      <c r="R97" s="2">
        <f>SUM(R87:R96)</f>
        <v>1</v>
      </c>
    </row>
    <row r="98" spans="2:18" ht="15.75" thickBot="1" x14ac:dyDescent="0.3"/>
    <row r="99" spans="2:18" ht="15.75" thickBot="1" x14ac:dyDescent="0.3">
      <c r="B99" s="5" t="s">
        <v>33</v>
      </c>
      <c r="C99" s="4">
        <v>0.3</v>
      </c>
    </row>
    <row r="102" spans="2:18" x14ac:dyDescent="0.25">
      <c r="H102" s="2" t="s">
        <v>23</v>
      </c>
      <c r="I102" s="2" t="s">
        <v>10</v>
      </c>
      <c r="J102" s="2">
        <v>0</v>
      </c>
      <c r="K102" s="2"/>
    </row>
    <row r="103" spans="2:18" x14ac:dyDescent="0.25">
      <c r="H103" s="2"/>
      <c r="I103" s="2" t="s">
        <v>9</v>
      </c>
      <c r="J103" s="2">
        <v>0</v>
      </c>
      <c r="K103" s="2"/>
    </row>
    <row r="104" spans="2:18" x14ac:dyDescent="0.25">
      <c r="H104" s="2"/>
      <c r="I104" s="2" t="s">
        <v>8</v>
      </c>
      <c r="J104" s="2">
        <v>-1</v>
      </c>
      <c r="K104" s="2"/>
    </row>
    <row r="105" spans="2:18" x14ac:dyDescent="0.25">
      <c r="H105" s="2"/>
      <c r="I105" s="2" t="s">
        <v>7</v>
      </c>
      <c r="J105" s="2">
        <v>0</v>
      </c>
      <c r="K105" s="2"/>
    </row>
    <row r="106" spans="2:18" x14ac:dyDescent="0.25">
      <c r="H106" s="2"/>
      <c r="I106" s="2" t="s">
        <v>6</v>
      </c>
      <c r="J106" s="2">
        <v>0</v>
      </c>
      <c r="K106" s="2"/>
    </row>
    <row r="107" spans="2:18" x14ac:dyDescent="0.25">
      <c r="H107" s="2"/>
      <c r="I107" s="2" t="s">
        <v>5</v>
      </c>
      <c r="J107" s="2">
        <v>-1</v>
      </c>
      <c r="K107" s="2"/>
    </row>
    <row r="108" spans="2:18" x14ac:dyDescent="0.25">
      <c r="H108" s="2"/>
      <c r="I108" s="2" t="s">
        <v>4</v>
      </c>
      <c r="J108" s="2">
        <v>1</v>
      </c>
      <c r="K108" s="2"/>
    </row>
    <row r="109" spans="2:18" x14ac:dyDescent="0.25">
      <c r="H109" s="2"/>
      <c r="I109" s="2" t="s">
        <v>3</v>
      </c>
      <c r="J109" s="2">
        <v>1</v>
      </c>
      <c r="K109" s="2"/>
    </row>
    <row r="110" spans="2:18" x14ac:dyDescent="0.25">
      <c r="H110" s="2"/>
      <c r="I110" s="2" t="s">
        <v>2</v>
      </c>
      <c r="J110" s="2">
        <v>0</v>
      </c>
      <c r="K110" s="2"/>
    </row>
    <row r="111" spans="2:18" x14ac:dyDescent="0.25">
      <c r="H111" s="2"/>
      <c r="I111" s="2" t="s">
        <v>1</v>
      </c>
      <c r="J111" s="2">
        <v>0</v>
      </c>
      <c r="K111" s="2"/>
    </row>
    <row r="112" spans="2:18" x14ac:dyDescent="0.25">
      <c r="H112" s="2"/>
      <c r="I112" s="2"/>
      <c r="J112" s="2"/>
      <c r="K112" s="2"/>
    </row>
    <row r="113" spans="8:25" x14ac:dyDescent="0.25">
      <c r="H113" s="2" t="s">
        <v>24</v>
      </c>
      <c r="I113" s="2" t="s">
        <v>8</v>
      </c>
      <c r="J113" s="2">
        <f>ABS((E89+X58)/J104)</f>
        <v>2.364515006956867</v>
      </c>
      <c r="K113" s="2" t="s">
        <v>25</v>
      </c>
    </row>
    <row r="114" spans="8:25" ht="15.75" thickBot="1" x14ac:dyDescent="0.3">
      <c r="H114" s="2"/>
      <c r="I114" s="2" t="s">
        <v>5</v>
      </c>
      <c r="J114" s="2">
        <f>ABS((E92+X61)/J107)</f>
        <v>2.5045237562668312</v>
      </c>
      <c r="K114" s="2" t="s">
        <v>25</v>
      </c>
    </row>
    <row r="115" spans="8:25" x14ac:dyDescent="0.25">
      <c r="H115" s="2"/>
      <c r="I115" s="2"/>
      <c r="J115" s="2"/>
      <c r="K115" s="2"/>
      <c r="U115" s="20" t="s">
        <v>18</v>
      </c>
      <c r="V115" s="8" t="s">
        <v>17</v>
      </c>
      <c r="W115" s="8" t="s">
        <v>16</v>
      </c>
      <c r="X115" s="8" t="s">
        <v>15</v>
      </c>
      <c r="Y115" s="19" t="s">
        <v>14</v>
      </c>
    </row>
    <row r="116" spans="8:25" ht="15.75" thickBot="1" x14ac:dyDescent="0.3">
      <c r="H116" s="2" t="s">
        <v>26</v>
      </c>
      <c r="I116" s="2" t="str">
        <f>IF(J114&lt;J113,I114,I113)</f>
        <v>Tributyl Citrate</v>
      </c>
      <c r="J116" s="2"/>
      <c r="K116" s="2"/>
      <c r="U116" s="18"/>
      <c r="V116" s="7" t="s">
        <v>13</v>
      </c>
      <c r="W116" s="7" t="s">
        <v>11</v>
      </c>
      <c r="X116" s="7" t="s">
        <v>12</v>
      </c>
      <c r="Y116" s="17" t="s">
        <v>11</v>
      </c>
    </row>
    <row r="117" spans="8:25" x14ac:dyDescent="0.25">
      <c r="H117" s="2" t="s">
        <v>27</v>
      </c>
      <c r="I117" s="2">
        <v>1</v>
      </c>
      <c r="J117" s="2"/>
      <c r="K117" s="2"/>
      <c r="U117" s="3" t="s">
        <v>10</v>
      </c>
      <c r="V117" s="2">
        <f>X117*C6</f>
        <v>0</v>
      </c>
      <c r="W117" s="2">
        <f>V117/$V$127</f>
        <v>0</v>
      </c>
      <c r="X117" s="2">
        <f>Q87-AE56</f>
        <v>0</v>
      </c>
      <c r="Y117" s="2">
        <f>X117/$X$127</f>
        <v>0</v>
      </c>
    </row>
    <row r="118" spans="8:25" x14ac:dyDescent="0.25">
      <c r="H118" s="2"/>
      <c r="I118" s="2"/>
      <c r="J118" s="2"/>
      <c r="K118" s="2"/>
      <c r="U118" s="2" t="s">
        <v>9</v>
      </c>
      <c r="V118" s="2">
        <f t="shared" ref="V118:V126" si="60">X118*C7</f>
        <v>0</v>
      </c>
      <c r="W118" s="2">
        <f t="shared" ref="W118:W126" si="61">V118/$V$127</f>
        <v>0</v>
      </c>
      <c r="X118" s="2">
        <f t="shared" ref="X118:X126" si="62">Q88-AE57</f>
        <v>0</v>
      </c>
      <c r="Y118" s="2">
        <f t="shared" ref="Y118:Y126" si="63">X118/$X$127</f>
        <v>0</v>
      </c>
    </row>
    <row r="119" spans="8:25" x14ac:dyDescent="0.25">
      <c r="H119" s="2" t="s">
        <v>28</v>
      </c>
      <c r="I119" s="2">
        <f>IF(J114&lt;J113,J114,J113)</f>
        <v>2.364515006956867</v>
      </c>
      <c r="J119" s="2" t="s">
        <v>25</v>
      </c>
      <c r="K119" s="2"/>
      <c r="U119" s="2" t="s">
        <v>8</v>
      </c>
      <c r="V119" s="2">
        <f t="shared" si="60"/>
        <v>0</v>
      </c>
      <c r="W119" s="2">
        <f t="shared" si="61"/>
        <v>0</v>
      </c>
      <c r="X119" s="2">
        <f t="shared" si="62"/>
        <v>0</v>
      </c>
      <c r="Y119" s="2">
        <f t="shared" si="63"/>
        <v>0</v>
      </c>
    </row>
    <row r="120" spans="8:25" x14ac:dyDescent="0.25">
      <c r="H120" s="2" t="s">
        <v>29</v>
      </c>
      <c r="I120" s="2" t="s">
        <v>10</v>
      </c>
      <c r="J120" s="2">
        <f>$I$119*$I$117*J102</f>
        <v>0</v>
      </c>
      <c r="K120" s="2" t="s">
        <v>25</v>
      </c>
      <c r="U120" s="2" t="s">
        <v>7</v>
      </c>
      <c r="V120" s="2">
        <f t="shared" si="60"/>
        <v>0</v>
      </c>
      <c r="W120" s="2">
        <f t="shared" si="61"/>
        <v>0</v>
      </c>
      <c r="X120" s="2">
        <f t="shared" si="62"/>
        <v>0</v>
      </c>
      <c r="Y120" s="2">
        <f t="shared" si="63"/>
        <v>0</v>
      </c>
    </row>
    <row r="121" spans="8:25" x14ac:dyDescent="0.25">
      <c r="H121" s="2"/>
      <c r="I121" s="2" t="s">
        <v>9</v>
      </c>
      <c r="J121" s="2">
        <f t="shared" ref="J121:J129" si="64">$I$119*$I$117*J103</f>
        <v>0</v>
      </c>
      <c r="K121" s="2" t="s">
        <v>25</v>
      </c>
      <c r="U121" s="2" t="s">
        <v>6</v>
      </c>
      <c r="V121" s="2">
        <f t="shared" si="60"/>
        <v>0</v>
      </c>
      <c r="W121" s="2">
        <f t="shared" si="61"/>
        <v>0</v>
      </c>
      <c r="X121" s="2">
        <f t="shared" si="62"/>
        <v>0</v>
      </c>
      <c r="Y121" s="2">
        <f t="shared" si="63"/>
        <v>0</v>
      </c>
    </row>
    <row r="122" spans="8:25" x14ac:dyDescent="0.25">
      <c r="H122" s="2"/>
      <c r="I122" s="2" t="s">
        <v>8</v>
      </c>
      <c r="J122" s="2">
        <f t="shared" si="64"/>
        <v>-2.364515006956867</v>
      </c>
      <c r="K122" s="2" t="s">
        <v>25</v>
      </c>
      <c r="U122" s="2" t="s">
        <v>5</v>
      </c>
      <c r="V122" s="2">
        <f t="shared" si="60"/>
        <v>14.293493217054246</v>
      </c>
      <c r="W122" s="2">
        <f t="shared" si="61"/>
        <v>9.1459263181783712E-2</v>
      </c>
      <c r="X122" s="2">
        <f t="shared" si="62"/>
        <v>0.14000874930996421</v>
      </c>
      <c r="Y122" s="2">
        <f t="shared" si="63"/>
        <v>5.5902344291857343E-2</v>
      </c>
    </row>
    <row r="123" spans="8:25" x14ac:dyDescent="0.25">
      <c r="H123" s="2"/>
      <c r="I123" s="2" t="s">
        <v>7</v>
      </c>
      <c r="J123" s="2">
        <f t="shared" si="64"/>
        <v>0</v>
      </c>
      <c r="K123" s="2" t="s">
        <v>25</v>
      </c>
      <c r="U123" s="2" t="s">
        <v>4</v>
      </c>
      <c r="V123" s="2">
        <f t="shared" si="60"/>
        <v>141.98912616775985</v>
      </c>
      <c r="W123" s="2">
        <f t="shared" si="61"/>
        <v>0.90854073681821623</v>
      </c>
      <c r="X123" s="2">
        <f t="shared" si="62"/>
        <v>2.364515006956867</v>
      </c>
      <c r="Y123" s="2">
        <f t="shared" si="63"/>
        <v>0.94409765570814264</v>
      </c>
    </row>
    <row r="124" spans="8:25" x14ac:dyDescent="0.25">
      <c r="H124" s="2"/>
      <c r="I124" s="2" t="s">
        <v>6</v>
      </c>
      <c r="J124" s="2">
        <f t="shared" si="64"/>
        <v>0</v>
      </c>
      <c r="K124" s="2" t="s">
        <v>25</v>
      </c>
      <c r="U124" s="2" t="s">
        <v>3</v>
      </c>
      <c r="V124" s="2">
        <f t="shared" si="60"/>
        <v>0</v>
      </c>
      <c r="W124" s="2">
        <f t="shared" si="61"/>
        <v>0</v>
      </c>
      <c r="X124" s="2">
        <f t="shared" si="62"/>
        <v>0</v>
      </c>
      <c r="Y124" s="2">
        <f t="shared" si="63"/>
        <v>0</v>
      </c>
    </row>
    <row r="125" spans="8:25" x14ac:dyDescent="0.25">
      <c r="H125" s="2"/>
      <c r="I125" s="2" t="s">
        <v>5</v>
      </c>
      <c r="J125" s="2">
        <f t="shared" si="64"/>
        <v>-2.364515006956867</v>
      </c>
      <c r="K125" s="2" t="s">
        <v>25</v>
      </c>
      <c r="U125" s="2" t="s">
        <v>2</v>
      </c>
      <c r="V125" s="2">
        <f t="shared" si="60"/>
        <v>0</v>
      </c>
      <c r="W125" s="2">
        <f t="shared" si="61"/>
        <v>0</v>
      </c>
      <c r="X125" s="2">
        <f t="shared" si="62"/>
        <v>0</v>
      </c>
      <c r="Y125" s="2">
        <f t="shared" si="63"/>
        <v>0</v>
      </c>
    </row>
    <row r="126" spans="8:25" x14ac:dyDescent="0.25">
      <c r="H126" s="2"/>
      <c r="I126" s="2" t="s">
        <v>4</v>
      </c>
      <c r="J126" s="2">
        <f t="shared" si="64"/>
        <v>2.364515006956867</v>
      </c>
      <c r="K126" s="2" t="s">
        <v>25</v>
      </c>
      <c r="U126" s="2" t="s">
        <v>1</v>
      </c>
      <c r="V126" s="2">
        <f t="shared" si="60"/>
        <v>0</v>
      </c>
      <c r="W126" s="2">
        <f t="shared" si="61"/>
        <v>0</v>
      </c>
      <c r="X126" s="2">
        <f t="shared" si="62"/>
        <v>0</v>
      </c>
      <c r="Y126" s="2">
        <f t="shared" si="63"/>
        <v>0</v>
      </c>
    </row>
    <row r="127" spans="8:25" x14ac:dyDescent="0.25">
      <c r="H127" s="2"/>
      <c r="I127" s="2" t="s">
        <v>3</v>
      </c>
      <c r="J127" s="2">
        <f t="shared" si="64"/>
        <v>2.364515006956867</v>
      </c>
      <c r="K127" s="2" t="s">
        <v>25</v>
      </c>
      <c r="U127" s="2" t="s">
        <v>0</v>
      </c>
      <c r="V127" s="2">
        <f t="shared" ref="V127:X127" si="65">SUM(V117:V126)</f>
        <v>156.2826193848141</v>
      </c>
      <c r="W127" s="2">
        <f t="shared" si="65"/>
        <v>1</v>
      </c>
      <c r="X127" s="2">
        <f t="shared" si="65"/>
        <v>2.5045237562668312</v>
      </c>
      <c r="Y127" s="2">
        <f>SUM(Y117:Y126)</f>
        <v>1</v>
      </c>
    </row>
    <row r="128" spans="8:25" x14ac:dyDescent="0.25">
      <c r="H128" s="2"/>
      <c r="I128" s="2" t="s">
        <v>2</v>
      </c>
      <c r="J128" s="2">
        <f t="shared" si="64"/>
        <v>0</v>
      </c>
      <c r="K128" s="2" t="s">
        <v>25</v>
      </c>
    </row>
    <row r="129" spans="8:11" x14ac:dyDescent="0.25">
      <c r="H129" s="2"/>
      <c r="I129" s="2" t="s">
        <v>1</v>
      </c>
      <c r="J129" s="2">
        <f t="shared" si="64"/>
        <v>0</v>
      </c>
      <c r="K129" s="2" t="s">
        <v>25</v>
      </c>
    </row>
  </sheetData>
  <mergeCells count="18">
    <mergeCell ref="AR54:AR55"/>
    <mergeCell ref="AJ72:AJ73"/>
    <mergeCell ref="N85:N86"/>
    <mergeCell ref="U115:U116"/>
    <mergeCell ref="AB17:AB18"/>
    <mergeCell ref="B22:B23"/>
    <mergeCell ref="N38:N39"/>
    <mergeCell ref="AJ38:AJ39"/>
    <mergeCell ref="B39:B40"/>
    <mergeCell ref="B54:B55"/>
    <mergeCell ref="U54:U55"/>
    <mergeCell ref="AB54:AB55"/>
    <mergeCell ref="B2:C2"/>
    <mergeCell ref="B3:B5"/>
    <mergeCell ref="C3:C5"/>
    <mergeCell ref="H13:L28"/>
    <mergeCell ref="N17:N18"/>
    <mergeCell ref="U17:U18"/>
  </mergeCells>
  <conditionalFormatting sqref="A1:XFD1 A130:XFD1048576 A16:XFD16 A2:A15 D2:XFD15 A35:XFD36 G22:M23 A22:A34 G30:XFD30 A52:XFD52 A39:A51 G51:XFD51 A54:A66 G54:G66 A98:XFD98 A85:A97 G85:M97 A17:M21 S17:T18 C24:M24 G39:M50 A38:M38 S38:AI50 S85:XFD97 Z115:XFD127 Z54:AA66 AG54:AQ66 AG17:XFD29 Z17:AA29 AO38:XFD50 A81:AI84 AO72:XFD84 AW54:XFD66 A67:G80 L72:AI80 L54:T66 L67:XFD71 A53:G53 L53:XFD53 L102:XFD114 A102:G129 L128:XFD129 L115:T127 A37 D37:XFD37 G31:P31 S31:AD31 AG31:XFD31 A100:XFD101 A99 D99:XFD99 G32:XFD33 G25:M29 C34:XFD34 C25:F33 O19:T29">
    <cfRule type="expression" dxfId="53" priority="54">
      <formula>AND(NOT(_xlfn.ISFORMULA(A1)),ISNUMBER(A1))</formula>
    </cfRule>
  </conditionalFormatting>
  <conditionalFormatting sqref="B2:C15">
    <cfRule type="expression" dxfId="52" priority="53">
      <formula>AND(NOT(_xlfn.ISFORMULA(B2)),ISNUMBER(B2))</formula>
    </cfRule>
  </conditionalFormatting>
  <conditionalFormatting sqref="B22:F23">
    <cfRule type="expression" dxfId="51" priority="52">
      <formula>AND(NOT(_xlfn.ISFORMULA(B22)),ISNUMBER(B22))</formula>
    </cfRule>
  </conditionalFormatting>
  <conditionalFormatting sqref="B24:B34">
    <cfRule type="expression" dxfId="50" priority="51">
      <formula>AND(NOT(_xlfn.ISFORMULA(B24)),ISNUMBER(B24))</formula>
    </cfRule>
  </conditionalFormatting>
  <conditionalFormatting sqref="C41:F51">
    <cfRule type="expression" dxfId="49" priority="50">
      <formula>AND(NOT(_xlfn.ISFORMULA(C41)),ISNUMBER(C41))</formula>
    </cfRule>
  </conditionalFormatting>
  <conditionalFormatting sqref="B39:F40">
    <cfRule type="expression" dxfId="48" priority="49">
      <formula>AND(NOT(_xlfn.ISFORMULA(B39)),ISNUMBER(B39))</formula>
    </cfRule>
  </conditionalFormatting>
  <conditionalFormatting sqref="B41:B51">
    <cfRule type="expression" dxfId="47" priority="48">
      <formula>AND(NOT(_xlfn.ISFORMULA(B41)),ISNUMBER(B41))</formula>
    </cfRule>
  </conditionalFormatting>
  <conditionalFormatting sqref="C56:F66">
    <cfRule type="expression" dxfId="46" priority="47">
      <formula>AND(NOT(_xlfn.ISFORMULA(C56)),ISNUMBER(C56))</formula>
    </cfRule>
  </conditionalFormatting>
  <conditionalFormatting sqref="B54:F55">
    <cfRule type="expression" dxfId="45" priority="46">
      <formula>AND(NOT(_xlfn.ISFORMULA(B54)),ISNUMBER(B54))</formula>
    </cfRule>
  </conditionalFormatting>
  <conditionalFormatting sqref="B56:B66">
    <cfRule type="expression" dxfId="44" priority="45">
      <formula>AND(NOT(_xlfn.ISFORMULA(B56)),ISNUMBER(B56))</formula>
    </cfRule>
  </conditionalFormatting>
  <conditionalFormatting sqref="C87:F97">
    <cfRule type="expression" dxfId="43" priority="44">
      <formula>AND(NOT(_xlfn.ISFORMULA(C87)),ISNUMBER(C87))</formula>
    </cfRule>
  </conditionalFormatting>
  <conditionalFormatting sqref="C85:F86">
    <cfRule type="expression" dxfId="42" priority="43">
      <formula>AND(NOT(_xlfn.ISFORMULA(C85)),ISNUMBER(C85))</formula>
    </cfRule>
  </conditionalFormatting>
  <conditionalFormatting sqref="B87:B97">
    <cfRule type="expression" dxfId="41" priority="42">
      <formula>AND(NOT(_xlfn.ISFORMULA(B87)),ISNUMBER(B87))</formula>
    </cfRule>
  </conditionalFormatting>
  <conditionalFormatting sqref="N17:R18">
    <cfRule type="expression" dxfId="40" priority="41">
      <formula>AND(NOT(_xlfn.ISFORMULA(N17)),ISNUMBER(N17))</formula>
    </cfRule>
  </conditionalFormatting>
  <conditionalFormatting sqref="N19:N29">
    <cfRule type="expression" dxfId="39" priority="40">
      <formula>AND(NOT(_xlfn.ISFORMULA(N19)),ISNUMBER(N19))</formula>
    </cfRule>
  </conditionalFormatting>
  <conditionalFormatting sqref="O40:R50">
    <cfRule type="expression" dxfId="38" priority="39">
      <formula>AND(NOT(_xlfn.ISFORMULA(O40)),ISNUMBER(O40))</formula>
    </cfRule>
  </conditionalFormatting>
  <conditionalFormatting sqref="N38:R39">
    <cfRule type="expression" dxfId="37" priority="38">
      <formula>AND(NOT(_xlfn.ISFORMULA(N38)),ISNUMBER(N38))</formula>
    </cfRule>
  </conditionalFormatting>
  <conditionalFormatting sqref="N40:N50">
    <cfRule type="expression" dxfId="36" priority="37">
      <formula>AND(NOT(_xlfn.ISFORMULA(N40)),ISNUMBER(N40))</formula>
    </cfRule>
  </conditionalFormatting>
  <conditionalFormatting sqref="O87:R97">
    <cfRule type="expression" dxfId="35" priority="36">
      <formula>AND(NOT(_xlfn.ISFORMULA(O87)),ISNUMBER(O87))</formula>
    </cfRule>
  </conditionalFormatting>
  <conditionalFormatting sqref="N85:R86">
    <cfRule type="expression" dxfId="34" priority="35">
      <formula>AND(NOT(_xlfn.ISFORMULA(N85)),ISNUMBER(N85))</formula>
    </cfRule>
  </conditionalFormatting>
  <conditionalFormatting sqref="N87:N97">
    <cfRule type="expression" dxfId="33" priority="34">
      <formula>AND(NOT(_xlfn.ISFORMULA(N87)),ISNUMBER(N87))</formula>
    </cfRule>
  </conditionalFormatting>
  <conditionalFormatting sqref="V117:Y127">
    <cfRule type="expression" dxfId="32" priority="33">
      <formula>AND(NOT(_xlfn.ISFORMULA(V117)),ISNUMBER(V117))</formula>
    </cfRule>
  </conditionalFormatting>
  <conditionalFormatting sqref="U115:Y116">
    <cfRule type="expression" dxfId="31" priority="32">
      <formula>AND(NOT(_xlfn.ISFORMULA(U115)),ISNUMBER(U115))</formula>
    </cfRule>
  </conditionalFormatting>
  <conditionalFormatting sqref="U117:U127">
    <cfRule type="expression" dxfId="30" priority="31">
      <formula>AND(NOT(_xlfn.ISFORMULA(U117)),ISNUMBER(U117))</formula>
    </cfRule>
  </conditionalFormatting>
  <conditionalFormatting sqref="V56:Y66">
    <cfRule type="expression" dxfId="29" priority="30">
      <formula>AND(NOT(_xlfn.ISFORMULA(V56)),ISNUMBER(V56))</formula>
    </cfRule>
  </conditionalFormatting>
  <conditionalFormatting sqref="U54:Y55">
    <cfRule type="expression" dxfId="28" priority="29">
      <formula>AND(NOT(_xlfn.ISFORMULA(U54)),ISNUMBER(U54))</formula>
    </cfRule>
  </conditionalFormatting>
  <conditionalFormatting sqref="U56:U66">
    <cfRule type="expression" dxfId="27" priority="28">
      <formula>AND(NOT(_xlfn.ISFORMULA(U56)),ISNUMBER(U56))</formula>
    </cfRule>
  </conditionalFormatting>
  <conditionalFormatting sqref="AC56:AF66">
    <cfRule type="expression" dxfId="26" priority="27">
      <formula>AND(NOT(_xlfn.ISFORMULA(AC56)),ISNUMBER(AC56))</formula>
    </cfRule>
  </conditionalFormatting>
  <conditionalFormatting sqref="AB54:AF55">
    <cfRule type="expression" dxfId="25" priority="26">
      <formula>AND(NOT(_xlfn.ISFORMULA(AB54)),ISNUMBER(AB54))</formula>
    </cfRule>
  </conditionalFormatting>
  <conditionalFormatting sqref="AB56:AB66">
    <cfRule type="expression" dxfId="24" priority="25">
      <formula>AND(NOT(_xlfn.ISFORMULA(AB56)),ISNUMBER(AB56))</formula>
    </cfRule>
  </conditionalFormatting>
  <conditionalFormatting sqref="AC19:AF29">
    <cfRule type="expression" dxfId="23" priority="24">
      <formula>AND(NOT(_xlfn.ISFORMULA(AC19)),ISNUMBER(AC19))</formula>
    </cfRule>
  </conditionalFormatting>
  <conditionalFormatting sqref="AB17:AF18">
    <cfRule type="expression" dxfId="22" priority="23">
      <formula>AND(NOT(_xlfn.ISFORMULA(AB17)),ISNUMBER(AB17))</formula>
    </cfRule>
  </conditionalFormatting>
  <conditionalFormatting sqref="AB19:AB29">
    <cfRule type="expression" dxfId="21" priority="22">
      <formula>AND(NOT(_xlfn.ISFORMULA(AB19)),ISNUMBER(AB19))</formula>
    </cfRule>
  </conditionalFormatting>
  <conditionalFormatting sqref="V19:Y29">
    <cfRule type="expression" dxfId="20" priority="21">
      <formula>AND(NOT(_xlfn.ISFORMULA(V19)),ISNUMBER(V19))</formula>
    </cfRule>
  </conditionalFormatting>
  <conditionalFormatting sqref="U17:Y18">
    <cfRule type="expression" dxfId="19" priority="20">
      <formula>AND(NOT(_xlfn.ISFORMULA(U17)),ISNUMBER(U17))</formula>
    </cfRule>
  </conditionalFormatting>
  <conditionalFormatting sqref="U19:U29">
    <cfRule type="expression" dxfId="18" priority="19">
      <formula>AND(NOT(_xlfn.ISFORMULA(U19)),ISNUMBER(U19))</formula>
    </cfRule>
  </conditionalFormatting>
  <conditionalFormatting sqref="AK50:AN50 AK40:AN40 AK41:AK48 AL41:AN49">
    <cfRule type="expression" dxfId="17" priority="18">
      <formula>AND(NOT(_xlfn.ISFORMULA(AK40)),ISNUMBER(AK40))</formula>
    </cfRule>
  </conditionalFormatting>
  <conditionalFormatting sqref="AJ38:AN39">
    <cfRule type="expression" dxfId="16" priority="17">
      <formula>AND(NOT(_xlfn.ISFORMULA(AJ38)),ISNUMBER(AJ38))</formula>
    </cfRule>
  </conditionalFormatting>
  <conditionalFormatting sqref="AJ40:AJ50">
    <cfRule type="expression" dxfId="15" priority="16">
      <formula>AND(NOT(_xlfn.ISFORMULA(AJ40)),ISNUMBER(AJ40))</formula>
    </cfRule>
  </conditionalFormatting>
  <conditionalFormatting sqref="AK74:AN74 AK75:AK81 AK83 AK84:AN84 AL75:AN83">
    <cfRule type="expression" dxfId="14" priority="15">
      <formula>AND(NOT(_xlfn.ISFORMULA(AK74)),ISNUMBER(AK74))</formula>
    </cfRule>
  </conditionalFormatting>
  <conditionalFormatting sqref="AJ72:AN73">
    <cfRule type="expression" dxfId="13" priority="14">
      <formula>AND(NOT(_xlfn.ISFORMULA(AJ72)),ISNUMBER(AJ72))</formula>
    </cfRule>
  </conditionalFormatting>
  <conditionalFormatting sqref="AJ74:AJ84">
    <cfRule type="expression" dxfId="12" priority="13">
      <formula>AND(NOT(_xlfn.ISFORMULA(AJ74)),ISNUMBER(AJ74))</formula>
    </cfRule>
  </conditionalFormatting>
  <conditionalFormatting sqref="AS56:AV66">
    <cfRule type="expression" dxfId="11" priority="12">
      <formula>AND(NOT(_xlfn.ISFORMULA(AS56)),ISNUMBER(AS56))</formula>
    </cfRule>
  </conditionalFormatting>
  <conditionalFormatting sqref="AR54:AV55">
    <cfRule type="expression" dxfId="10" priority="11">
      <formula>AND(NOT(_xlfn.ISFORMULA(AR54)),ISNUMBER(AR54))</formula>
    </cfRule>
  </conditionalFormatting>
  <conditionalFormatting sqref="AR56:AR66">
    <cfRule type="expression" dxfId="9" priority="10">
      <formula>AND(NOT(_xlfn.ISFORMULA(AR56)),ISNUMBER(AR56))</formula>
    </cfRule>
  </conditionalFormatting>
  <conditionalFormatting sqref="H53:K80">
    <cfRule type="expression" dxfId="8" priority="9">
      <formula>AND(NOT(_xlfn.ISFORMULA(H53)),ISNUMBER(H53))</formula>
    </cfRule>
  </conditionalFormatting>
  <conditionalFormatting sqref="H102:K129">
    <cfRule type="expression" dxfId="7" priority="8">
      <formula>AND(NOT(_xlfn.ISFORMULA(H102)),ISNUMBER(H102))</formula>
    </cfRule>
  </conditionalFormatting>
  <conditionalFormatting sqref="AK49">
    <cfRule type="expression" dxfId="6" priority="7">
      <formula>AND(NOT(_xlfn.ISFORMULA(AK49)),ISNUMBER(AK49))</formula>
    </cfRule>
  </conditionalFormatting>
  <conditionalFormatting sqref="AK82">
    <cfRule type="expression" dxfId="5" priority="6">
      <formula>AND(NOT(_xlfn.ISFORMULA(AK82)),ISNUMBER(AK82))</formula>
    </cfRule>
  </conditionalFormatting>
  <conditionalFormatting sqref="B37:C37">
    <cfRule type="expression" dxfId="4" priority="5">
      <formula>AND(NOT(_xlfn.ISFORMULA(B37)),ISNUMBER(B37))</formula>
    </cfRule>
  </conditionalFormatting>
  <conditionalFormatting sqref="Q31:R31">
    <cfRule type="expression" dxfId="3" priority="4">
      <formula>AND(NOT(_xlfn.ISFORMULA(Q31)),ISNUMBER(Q31))</formula>
    </cfRule>
  </conditionalFormatting>
  <conditionalFormatting sqref="AE31:AF31">
    <cfRule type="expression" dxfId="2" priority="3">
      <formula>AND(NOT(_xlfn.ISFORMULA(AE31)),ISNUMBER(AE31))</formula>
    </cfRule>
  </conditionalFormatting>
  <conditionalFormatting sqref="B99:C99">
    <cfRule type="expression" dxfId="1" priority="2">
      <formula>AND(NOT(_xlfn.ISFORMULA(B99)),ISNUMBER(B99))</formula>
    </cfRule>
  </conditionalFormatting>
  <conditionalFormatting sqref="B85:B86">
    <cfRule type="expression" dxfId="0" priority="1">
      <formula>AND(NOT(_xlfn.ISFORMULA(B85)),ISNUMBER(B85))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kooia</dc:creator>
  <cp:lastModifiedBy>kooia</cp:lastModifiedBy>
  <dcterms:created xsi:type="dcterms:W3CDTF">2019-09-03T15:01:58Z</dcterms:created>
  <dcterms:modified xsi:type="dcterms:W3CDTF">2019-09-03T16:54:10Z</dcterms:modified>
</cp:coreProperties>
</file>