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812"/>
  <workbookPr autoCompressPictures="0"/>
  <mc:AlternateContent xmlns:mc="http://schemas.openxmlformats.org/markup-compatibility/2006">
    <mc:Choice Requires="x15">
      <x15ac:absPath xmlns:x15ac="http://schemas.microsoft.com/office/spreadsheetml/2010/11/ac" url="/Users/PhamTuanAnh/Downloads/"/>
    </mc:Choice>
  </mc:AlternateContent>
  <bookViews>
    <workbookView xWindow="6760" yWindow="460" windowWidth="22040" windowHeight="17540" tabRatio="837" activeTab="2"/>
  </bookViews>
  <sheets>
    <sheet name="cover" sheetId="1" r:id="rId1"/>
    <sheet name="testreport" sheetId="2" r:id="rId2"/>
    <sheet name="home" sheetId="22" r:id="rId3"/>
    <sheet name="search" sheetId="5" r:id="rId4"/>
    <sheet name="takephoto" sheetId="16" r:id="rId5"/>
    <sheet name="activity" sheetId="17" r:id="rId6"/>
    <sheet name="profile" sheetId="23" r:id="rId7"/>
    <sheet name="followerprofile" sheetId="24" r:id="rId8"/>
    <sheet name="login" sheetId="25" r:id="rId9"/>
    <sheet name="signup" sheetId="26" r:id="rId10"/>
    <sheet name="forgotpassword" sheetId="27" r:id="rId11"/>
  </sheets>
  <definedNames>
    <definedName name="ACTION">#REF!</definedName>
    <definedName name="ACTION_1">#REF!</definedName>
    <definedName name="Excel_BuiltIn__FilterDatabase">#REF!</definedName>
    <definedName name="Excel_BuiltIn__FilterDatabase_1">#REF!</definedName>
    <definedName name="OLE_LINK31">#REF!</definedName>
    <definedName name="OLE_LINK41">#REF!</definedName>
    <definedName name="OLE_LINK43">#REF!</definedName>
    <definedName name="_xlnm.Print_Area" localSheetId="1">testreport!$A$1:$K$18</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29" i="22" l="1"/>
  <c r="A19" i="22"/>
  <c r="A30" i="22"/>
  <c r="A31" i="22"/>
  <c r="A28" i="22"/>
  <c r="A9" i="22"/>
  <c r="A24" i="22"/>
  <c r="A25" i="22"/>
  <c r="A26" i="22"/>
  <c r="A27" i="22"/>
  <c r="A23" i="22"/>
  <c r="H5" i="2"/>
  <c r="A5" i="5"/>
  <c r="A12" i="5"/>
  <c r="A13" i="5"/>
  <c r="A14" i="5"/>
  <c r="A15" i="5"/>
  <c r="A23" i="5"/>
  <c r="K6" i="2"/>
  <c r="F6" i="2"/>
  <c r="G6" i="2"/>
  <c r="H6" i="2"/>
  <c r="I6" i="2"/>
  <c r="J6" i="2"/>
  <c r="A12" i="16"/>
  <c r="A13" i="16"/>
  <c r="A14" i="16"/>
  <c r="A15" i="16"/>
  <c r="A23" i="16"/>
  <c r="K7" i="2"/>
  <c r="F7" i="2"/>
  <c r="G7" i="2"/>
  <c r="H7" i="2"/>
  <c r="I7" i="2"/>
  <c r="J7" i="2"/>
  <c r="A5" i="17"/>
  <c r="A12" i="17"/>
  <c r="A13" i="17"/>
  <c r="A14" i="17"/>
  <c r="A15" i="17"/>
  <c r="A23" i="17"/>
  <c r="K8" i="2"/>
  <c r="F8" i="2"/>
  <c r="G8" i="2"/>
  <c r="H8" i="2"/>
  <c r="I8" i="2"/>
  <c r="J8" i="2"/>
  <c r="A5" i="23"/>
  <c r="A12" i="23"/>
  <c r="A13" i="23"/>
  <c r="A14" i="23"/>
  <c r="A15" i="23"/>
  <c r="A23" i="23"/>
  <c r="K9" i="2"/>
  <c r="F9" i="2"/>
  <c r="G9" i="2"/>
  <c r="H9" i="2"/>
  <c r="I9" i="2"/>
  <c r="J9" i="2"/>
  <c r="A5" i="24"/>
  <c r="A12" i="24"/>
  <c r="A13" i="24"/>
  <c r="A14" i="24"/>
  <c r="A15" i="24"/>
  <c r="A23" i="24"/>
  <c r="K10" i="2"/>
  <c r="F10" i="2"/>
  <c r="G10" i="2"/>
  <c r="H10" i="2"/>
  <c r="I10" i="2"/>
  <c r="J10" i="2"/>
  <c r="A5" i="25"/>
  <c r="A12" i="25"/>
  <c r="A13" i="25"/>
  <c r="A14" i="25"/>
  <c r="A15" i="25"/>
  <c r="A23" i="25"/>
  <c r="K11" i="2"/>
  <c r="F11" i="2"/>
  <c r="G11" i="2"/>
  <c r="H11" i="2"/>
  <c r="I11" i="2"/>
  <c r="J11" i="2"/>
  <c r="A5" i="26"/>
  <c r="A12" i="26"/>
  <c r="A13" i="26"/>
  <c r="A14" i="26"/>
  <c r="A15" i="26"/>
  <c r="A23" i="26"/>
  <c r="K12" i="2"/>
  <c r="F12" i="2"/>
  <c r="G12" i="2"/>
  <c r="H12" i="2"/>
  <c r="I12" i="2"/>
  <c r="J12" i="2"/>
  <c r="A5" i="27"/>
  <c r="A12" i="27"/>
  <c r="A13" i="27"/>
  <c r="A14" i="27"/>
  <c r="A15" i="27"/>
  <c r="A23" i="27"/>
  <c r="K13" i="2"/>
  <c r="F13" i="2"/>
  <c r="G13" i="2"/>
  <c r="H13" i="2"/>
  <c r="I13" i="2"/>
  <c r="J13" i="2"/>
  <c r="A5" i="22"/>
  <c r="A6" i="22"/>
  <c r="A7" i="22"/>
  <c r="A8" i="22"/>
  <c r="A10" i="22"/>
  <c r="A11" i="22"/>
  <c r="A12" i="22"/>
  <c r="A13" i="22"/>
  <c r="A14" i="22"/>
  <c r="A15" i="22"/>
  <c r="A16" i="22"/>
  <c r="A17" i="22"/>
  <c r="A18" i="22"/>
  <c r="A21" i="22"/>
  <c r="A22" i="22"/>
  <c r="A32" i="22"/>
  <c r="A33" i="22"/>
  <c r="A34" i="22"/>
  <c r="A35" i="22"/>
  <c r="A36" i="22"/>
  <c r="A37" i="22"/>
  <c r="A38" i="22"/>
  <c r="A39" i="22"/>
  <c r="A40" i="22"/>
  <c r="A41" i="22"/>
  <c r="A42" i="22"/>
  <c r="A43" i="22"/>
  <c r="A44" i="22"/>
  <c r="A45" i="22"/>
  <c r="A46" i="22"/>
  <c r="A47" i="22"/>
  <c r="A48" i="22"/>
  <c r="A49" i="22"/>
  <c r="A50" i="22"/>
  <c r="A51" i="22"/>
  <c r="A52" i="22"/>
  <c r="A53" i="22"/>
  <c r="A54" i="22"/>
  <c r="A55" i="22"/>
  <c r="K5" i="2"/>
  <c r="J5" i="2"/>
  <c r="I5" i="2"/>
  <c r="G5" i="2"/>
  <c r="F5" i="2"/>
  <c r="G14" i="2"/>
  <c r="H14" i="2"/>
  <c r="K14" i="2"/>
  <c r="J14" i="2"/>
  <c r="H16" i="2"/>
  <c r="H17" i="2"/>
  <c r="A6" i="26"/>
  <c r="A7" i="26"/>
  <c r="A8" i="26"/>
  <c r="A9" i="26"/>
  <c r="A10" i="26"/>
  <c r="A11" i="26"/>
  <c r="A16" i="26"/>
  <c r="A17" i="26"/>
  <c r="A18" i="26"/>
  <c r="A19" i="26"/>
  <c r="A20" i="26"/>
  <c r="A21" i="26"/>
  <c r="A22" i="26"/>
  <c r="A24" i="26"/>
  <c r="A25" i="26"/>
  <c r="A26" i="26"/>
  <c r="A27" i="26"/>
  <c r="A28" i="26"/>
  <c r="A29" i="26"/>
  <c r="A17" i="27"/>
  <c r="A17" i="25"/>
  <c r="A17" i="24"/>
  <c r="A17" i="23"/>
  <c r="A17" i="17"/>
  <c r="A17" i="16"/>
  <c r="A17" i="5"/>
  <c r="A29" i="27"/>
  <c r="A28" i="27"/>
  <c r="A27" i="27"/>
  <c r="A26" i="27"/>
  <c r="A25" i="27"/>
  <c r="A24" i="27"/>
  <c r="A22" i="27"/>
  <c r="A21" i="27"/>
  <c r="A20" i="27"/>
  <c r="A19" i="27"/>
  <c r="A18" i="27"/>
  <c r="A16" i="27"/>
  <c r="A11" i="27"/>
  <c r="A10" i="27"/>
  <c r="A9" i="27"/>
  <c r="A8" i="27"/>
  <c r="A7" i="27"/>
  <c r="A6" i="27"/>
  <c r="E3" i="27"/>
  <c r="D3" i="27"/>
  <c r="E2" i="27"/>
  <c r="D2" i="27"/>
  <c r="E1" i="27"/>
  <c r="D1" i="27"/>
  <c r="E3" i="26"/>
  <c r="D3" i="26"/>
  <c r="E2" i="26"/>
  <c r="D2" i="26"/>
  <c r="E1" i="26"/>
  <c r="D1" i="26"/>
  <c r="A29" i="25"/>
  <c r="A28" i="25"/>
  <c r="A27" i="25"/>
  <c r="A26" i="25"/>
  <c r="A25" i="25"/>
  <c r="A24" i="25"/>
  <c r="A22" i="25"/>
  <c r="A21" i="25"/>
  <c r="A20" i="25"/>
  <c r="A19" i="25"/>
  <c r="A18" i="25"/>
  <c r="A16" i="25"/>
  <c r="A11" i="25"/>
  <c r="A10" i="25"/>
  <c r="A9" i="25"/>
  <c r="A8" i="25"/>
  <c r="A7" i="25"/>
  <c r="A6" i="25"/>
  <c r="E3" i="25"/>
  <c r="D3" i="25"/>
  <c r="E2" i="25"/>
  <c r="D2" i="25"/>
  <c r="E1" i="25"/>
  <c r="D1" i="25"/>
  <c r="A29" i="24"/>
  <c r="A28" i="24"/>
  <c r="A27" i="24"/>
  <c r="A26" i="24"/>
  <c r="A25" i="24"/>
  <c r="A24" i="24"/>
  <c r="A22" i="24"/>
  <c r="A21" i="24"/>
  <c r="A20" i="24"/>
  <c r="A19" i="24"/>
  <c r="A18" i="24"/>
  <c r="A16" i="24"/>
  <c r="A11" i="24"/>
  <c r="A10" i="24"/>
  <c r="A9" i="24"/>
  <c r="A8" i="24"/>
  <c r="A7" i="24"/>
  <c r="A6" i="24"/>
  <c r="E3" i="24"/>
  <c r="D3" i="24"/>
  <c r="E2" i="24"/>
  <c r="D2" i="24"/>
  <c r="E1" i="24"/>
  <c r="D1" i="24"/>
  <c r="A29" i="23"/>
  <c r="A28" i="23"/>
  <c r="A27" i="23"/>
  <c r="A26" i="23"/>
  <c r="A25" i="23"/>
  <c r="A24" i="23"/>
  <c r="A22" i="23"/>
  <c r="A21" i="23"/>
  <c r="A20" i="23"/>
  <c r="A19" i="23"/>
  <c r="A18" i="23"/>
  <c r="A16" i="23"/>
  <c r="A11" i="23"/>
  <c r="A10" i="23"/>
  <c r="A9" i="23"/>
  <c r="A8" i="23"/>
  <c r="A7" i="23"/>
  <c r="A6" i="23"/>
  <c r="E3" i="23"/>
  <c r="D3" i="23"/>
  <c r="E2" i="23"/>
  <c r="D2" i="23"/>
  <c r="E1" i="23"/>
  <c r="D1" i="23"/>
  <c r="A29" i="17"/>
  <c r="A28" i="17"/>
  <c r="A27" i="17"/>
  <c r="A26" i="17"/>
  <c r="A25" i="17"/>
  <c r="A24" i="17"/>
  <c r="A22" i="17"/>
  <c r="A21" i="17"/>
  <c r="A20" i="17"/>
  <c r="A19" i="17"/>
  <c r="A18" i="17"/>
  <c r="A16" i="17"/>
  <c r="A11" i="17"/>
  <c r="A10" i="17"/>
  <c r="A9" i="17"/>
  <c r="A8" i="17"/>
  <c r="A7" i="17"/>
  <c r="A6" i="17"/>
  <c r="E3" i="17"/>
  <c r="D3" i="17"/>
  <c r="E2" i="17"/>
  <c r="D2" i="17"/>
  <c r="E1" i="17"/>
  <c r="D1" i="17"/>
  <c r="A29" i="16"/>
  <c r="A28" i="16"/>
  <c r="A27" i="16"/>
  <c r="A26" i="16"/>
  <c r="A25" i="16"/>
  <c r="A24" i="16"/>
  <c r="A22" i="16"/>
  <c r="A21" i="16"/>
  <c r="A20" i="16"/>
  <c r="A19" i="16"/>
  <c r="A18" i="16"/>
  <c r="A16" i="16"/>
  <c r="A11" i="16"/>
  <c r="A10" i="16"/>
  <c r="A9" i="16"/>
  <c r="A8" i="16"/>
  <c r="A7" i="16"/>
  <c r="A6" i="16"/>
  <c r="A5" i="16"/>
  <c r="E3" i="16"/>
  <c r="D3" i="16"/>
  <c r="E2" i="16"/>
  <c r="D2" i="16"/>
  <c r="E1" i="16"/>
  <c r="D1" i="16"/>
  <c r="A29" i="5"/>
  <c r="A28" i="5"/>
  <c r="A27" i="5"/>
  <c r="A26" i="5"/>
  <c r="A25" i="5"/>
  <c r="A24" i="5"/>
  <c r="A22" i="5"/>
  <c r="A21" i="5"/>
  <c r="A20" i="5"/>
  <c r="A19" i="5"/>
  <c r="A18" i="5"/>
  <c r="A16" i="5"/>
  <c r="A11" i="5"/>
  <c r="A10" i="5"/>
  <c r="A9" i="5"/>
  <c r="A8" i="5"/>
  <c r="A7" i="5"/>
  <c r="A6" i="5"/>
  <c r="E3" i="5"/>
  <c r="D3" i="5"/>
  <c r="E2" i="5"/>
  <c r="D2" i="5"/>
  <c r="E1" i="5"/>
  <c r="D1" i="5"/>
  <c r="E6" i="2"/>
  <c r="E7" i="2"/>
  <c r="E8" i="2"/>
  <c r="E9" i="2"/>
  <c r="E10" i="2"/>
  <c r="E11" i="2"/>
  <c r="E12" i="2"/>
  <c r="E13" i="2"/>
  <c r="E5" i="2"/>
  <c r="D14" i="2"/>
  <c r="E14" i="2"/>
  <c r="E2" i="22"/>
  <c r="D2" i="22"/>
  <c r="E1" i="22"/>
  <c r="D1" i="22"/>
  <c r="D3" i="22"/>
  <c r="E3" i="22"/>
  <c r="I14" i="2"/>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10.xml><?xml version="1.0" encoding="utf-8"?>
<comments xmlns="http://schemas.openxmlformats.org/spreadsheetml/2006/main">
  <authors>
    <author/>
  </authors>
  <commentList>
    <comment ref="G4" authorId="0">
      <text>
        <r>
          <rPr>
            <b/>
            <sz val="8"/>
            <color indexed="8"/>
            <rFont val="Times New Roman"/>
            <family val="1"/>
          </rPr>
          <t xml:space="preserve">Pass
Fail
Untested
N/A
</t>
        </r>
      </text>
    </comment>
  </commentList>
</comments>
</file>

<file path=xl/comments2.xml><?xml version="1.0" encoding="utf-8"?>
<comments xmlns="http://schemas.openxmlformats.org/spreadsheetml/2006/main">
  <authors>
    <author/>
  </authors>
  <commentList>
    <comment ref="G4" author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
  </authors>
  <commentList>
    <comment ref="G4" authorId="0">
      <text>
        <r>
          <rPr>
            <b/>
            <sz val="8"/>
            <color indexed="8"/>
            <rFont val="Times New Roman"/>
            <family val="1"/>
          </rPr>
          <t xml:space="preserve">Pass
Fail
Untested
N/A
</t>
        </r>
      </text>
    </comment>
  </commentList>
</comments>
</file>

<file path=xl/comments4.xml><?xml version="1.0" encoding="utf-8"?>
<comments xmlns="http://schemas.openxmlformats.org/spreadsheetml/2006/main">
  <authors>
    <author/>
  </authors>
  <commentList>
    <comment ref="G4" authorId="0">
      <text>
        <r>
          <rPr>
            <b/>
            <sz val="8"/>
            <color indexed="8"/>
            <rFont val="Times New Roman"/>
            <family val="1"/>
          </rPr>
          <t xml:space="preserve">Pass
Fail
Untested
N/A
</t>
        </r>
      </text>
    </comment>
  </commentList>
</comments>
</file>

<file path=xl/comments5.xml><?xml version="1.0" encoding="utf-8"?>
<comments xmlns="http://schemas.openxmlformats.org/spreadsheetml/2006/main">
  <authors>
    <author/>
  </authors>
  <commentList>
    <comment ref="G4" authorId="0">
      <text>
        <r>
          <rPr>
            <b/>
            <sz val="8"/>
            <color indexed="8"/>
            <rFont val="Times New Roman"/>
            <family val="1"/>
          </rPr>
          <t xml:space="preserve">Pass
Fail
Untested
N/A
</t>
        </r>
      </text>
    </comment>
  </commentList>
</comments>
</file>

<file path=xl/comments6.xml><?xml version="1.0" encoding="utf-8"?>
<comments xmlns="http://schemas.openxmlformats.org/spreadsheetml/2006/main">
  <authors>
    <author/>
  </authors>
  <commentList>
    <comment ref="G4" authorId="0">
      <text>
        <r>
          <rPr>
            <b/>
            <sz val="8"/>
            <color indexed="8"/>
            <rFont val="Times New Roman"/>
            <family val="1"/>
          </rPr>
          <t xml:space="preserve">Pass
Fail
Untested
N/A
</t>
        </r>
      </text>
    </comment>
  </commentList>
</comments>
</file>

<file path=xl/comments7.xml><?xml version="1.0" encoding="utf-8"?>
<comments xmlns="http://schemas.openxmlformats.org/spreadsheetml/2006/main">
  <authors>
    <author/>
  </authors>
  <commentList>
    <comment ref="G4" authorId="0">
      <text>
        <r>
          <rPr>
            <b/>
            <sz val="8"/>
            <color indexed="8"/>
            <rFont val="Times New Roman"/>
            <family val="1"/>
          </rPr>
          <t xml:space="preserve">Pass
Fail
Untested
N/A
</t>
        </r>
      </text>
    </comment>
  </commentList>
</comments>
</file>

<file path=xl/comments8.xml><?xml version="1.0" encoding="utf-8"?>
<comments xmlns="http://schemas.openxmlformats.org/spreadsheetml/2006/main">
  <authors>
    <author/>
  </authors>
  <commentList>
    <comment ref="G4" authorId="0">
      <text>
        <r>
          <rPr>
            <b/>
            <sz val="8"/>
            <color indexed="8"/>
            <rFont val="Times New Roman"/>
            <family val="1"/>
          </rPr>
          <t xml:space="preserve">Pass
Fail
Untested
N/A
</t>
        </r>
      </text>
    </comment>
  </commentList>
</comments>
</file>

<file path=xl/comments9.xml><?xml version="1.0" encoding="utf-8"?>
<comments xmlns="http://schemas.openxmlformats.org/spreadsheetml/2006/main">
  <authors>
    <author/>
  </authors>
  <commentList>
    <comment ref="G4" author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<sst xmlns="http://schemas.openxmlformats.org/spreadsheetml/2006/main" count="1416" uniqueCount="249">
  <si>
    <t>TEST CASE</t>
  </si>
  <si>
    <t>Project Name</t>
  </si>
  <si>
    <t>Creator</t>
  </si>
  <si>
    <t>Pham Tuan Anh</t>
  </si>
  <si>
    <t>Project Code</t>
  </si>
  <si>
    <t>Reviewer/Approver</t>
  </si>
  <si>
    <t>Document Code</t>
  </si>
  <si>
    <t>Issue Date</t>
  </si>
  <si>
    <t>N/A</t>
  </si>
  <si>
    <t>Version</t>
  </si>
  <si>
    <t>Record of change</t>
  </si>
  <si>
    <t>Effective Date</t>
  </si>
  <si>
    <t>Change Item</t>
  </si>
  <si>
    <t>*A,D,M</t>
  </si>
  <si>
    <t>Change description</t>
  </si>
  <si>
    <t>Reference</t>
  </si>
  <si>
    <t>1.0</t>
  </si>
  <si>
    <t>A</t>
  </si>
  <si>
    <t>Create new</t>
  </si>
  <si>
    <t>TEST REPORT</t>
  </si>
  <si>
    <t>Sub Module</t>
  </si>
  <si>
    <t>Pass</t>
  </si>
  <si>
    <t>Fail</t>
  </si>
  <si>
    <t>Number of  sub test cases</t>
  </si>
  <si>
    <t>Sub total</t>
  </si>
  <si>
    <t>Test coverage</t>
  </si>
  <si>
    <t>%</t>
  </si>
  <si>
    <t>Test successful coverage</t>
  </si>
  <si>
    <t>Module Code</t>
  </si>
  <si>
    <t>Tester</t>
  </si>
  <si>
    <t>ID</t>
  </si>
  <si>
    <t>Test Case Description</t>
  </si>
  <si>
    <t>Test Case Procedure</t>
  </si>
  <si>
    <t>Expected Output</t>
  </si>
  <si>
    <t>Test date</t>
  </si>
  <si>
    <t>Note</t>
  </si>
  <si>
    <t>Back to TestReport</t>
  </si>
  <si>
    <t>Build #</t>
  </si>
  <si>
    <t>Basic flow</t>
  </si>
  <si>
    <t>Alternative flow</t>
  </si>
  <si>
    <t>Pre -Condition</t>
  </si>
  <si>
    <t>Untest</t>
  </si>
  <si>
    <t>Client</t>
  </si>
  <si>
    <t>Device</t>
  </si>
  <si>
    <t>Server</t>
  </si>
  <si>
    <t>Environment for test</t>
  </si>
  <si>
    <t>Bug#</t>
  </si>
  <si>
    <t>Hours cost/ 5 devices</t>
  </si>
  <si>
    <t>Hours cost/ device</t>
  </si>
  <si>
    <t>NA</t>
  </si>
  <si>
    <t>Samsung Galaxy Note 5</t>
  </si>
  <si>
    <t>OS Android 5.1.1, OS' browser</t>
  </si>
  <si>
    <t>Instagram</t>
  </si>
  <si>
    <t>Instagram_testcase</t>
  </si>
  <si>
    <t>Trial for New tester</t>
  </si>
  <si>
    <t>Result on SamSung Galaxy Note 5</t>
  </si>
  <si>
    <t>search</t>
  </si>
  <si>
    <t>home</t>
  </si>
  <si>
    <t>% complete 
on Note 5</t>
  </si>
  <si>
    <t>takephoto</t>
  </si>
  <si>
    <t>activity</t>
  </si>
  <si>
    <t>profile</t>
  </si>
  <si>
    <t>followerprofile</t>
  </si>
  <si>
    <t>login</t>
  </si>
  <si>
    <t>signup</t>
  </si>
  <si>
    <t>forgotpassword</t>
  </si>
  <si>
    <t>[COMMON FUNCTIONS]
Verify to scroll device screen from top to bottom to refresh</t>
  </si>
  <si>
    <t>[COMMON FUNCTIONS]
Verify to tab device back button to go back previous page</t>
  </si>
  <si>
    <t>[COMMON FUNCTIONS]
Verify that could not save others images/videos to local</t>
  </si>
  <si>
    <t>[COMMON FUNCTIONS]
Verify that could not pin to zoom-in/out</t>
  </si>
  <si>
    <t>[COMMON PERFORMANCE]
Verify that a request to server should be responded in 2s on minimum &amp; 12s on maximum on a load of 200 VU, do different tasks on home screen</t>
  </si>
  <si>
    <t>[COMMON PERFORMANCE]
Verify that a request to server should be responded in 2s on minimum &amp; 12s on maximum on a load of 500 VU, do different tasks on home screen</t>
  </si>
  <si>
    <t>[COMMON PERFORMANCE]
Verify that a request to server should be responded in 2s on minimum &amp; 12s on maximum on a load of 1000 VU, do different tasks on home screen</t>
  </si>
  <si>
    <t>[COMMON PERFORMANCE]
Verify that a request to server should be responded in 2s on minimum &amp; 12s on maximum on a load of 2000 VU, do different tasks on home screen</t>
  </si>
  <si>
    <t>User should be logged in</t>
  </si>
  <si>
    <t>[COMMON SECURITY]
Verify that working session will end in 30 minutes without activity</t>
  </si>
  <si>
    <t>Working session will end in 30 minutes without activity</t>
  </si>
  <si>
    <t>security cases</t>
  </si>
  <si>
    <t>common functionality cases</t>
  </si>
  <si>
    <t>performance cases</t>
  </si>
  <si>
    <t>[COMMON SECURITY]
Verify that logged in user only view and access on resource of whom that he/she followed.</t>
  </si>
  <si>
    <t>[COMMON SECURITY]
Verify that when uninstalling the app, there is no private/login information saved on devices</t>
  </si>
  <si>
    <t>User should be logged in, then logging out</t>
  </si>
  <si>
    <t>[COMMON SECURITY]
Verify that when working session ends, there is no private/login information saved unencrypted on devices</t>
  </si>
  <si>
    <t>Instagram app should be installed on device. User should be logged in once</t>
  </si>
  <si>
    <t>[COMMON USABILITY]
Verify that any graphic assets should be sharpness, in real size</t>
  </si>
  <si>
    <t>[COMMON USABILITY]
Verify that any buttons/icons should be large enough to touch</t>
  </si>
  <si>
    <t>[COMMON USABILITY]
Verify that information should be vivid to show user how to operate</t>
  </si>
  <si>
    <t>[COMMON USABILITY]
Verify that user should understand function of any buttons, icons, dialogs</t>
  </si>
  <si>
    <t>[COMMON USABILITY]
Verify that any appearance of one graphic asset in anywhere should be consistent</t>
  </si>
  <si>
    <t>usability cases</t>
  </si>
  <si>
    <t>[COMMON USABILITY]
Verify any graphic assets should be in one same application theme</t>
  </si>
  <si>
    <t>Any post view operation flows should be consistent</t>
  </si>
  <si>
    <t>There is none of images/buttons/icons that user could not understand</t>
  </si>
  <si>
    <t>[COMMON USABILITY]
Verify that any post operation flows should be consistent</t>
  </si>
  <si>
    <t>There is none of images/buttons/icons that is different from one screen to others.</t>
  </si>
  <si>
    <t>Any graphic assets should be in one same application theme</t>
  </si>
  <si>
    <t>Any buttons/icons should be large enough to touch</t>
  </si>
  <si>
    <t>Information should be vivid to show user how to operate</t>
  </si>
  <si>
    <t>[COMMON PERFORMANCE]
Verify that a request to server should be responded in 2s on minimum &amp; 12s on maximum on a stress condition of device, running of 2MB disk space and 2mb of RAM or lower</t>
  </si>
  <si>
    <t>All functions should work properly</t>
  </si>
  <si>
    <t>User should be logged in. User followed some others.</t>
  </si>
  <si>
    <t>View and access followers resource</t>
  </si>
  <si>
    <t>User only view and access on resource of whom that he/she followed.</t>
  </si>
  <si>
    <t>Log out, then check the data on device related to app</t>
  </si>
  <si>
    <t>there is no private/login information saved unencrypted on devices</t>
  </si>
  <si>
    <t>Uninstalling the app</t>
  </si>
  <si>
    <t>there is no private/login information saved on devices</t>
  </si>
  <si>
    <t>[COMMON SECURITY]
Verify that login session should be in multiple devices</t>
  </si>
  <si>
    <t>Instagram app should be installed on many devices. User should be logged in every of them.</t>
  </si>
  <si>
    <t>User can login on any devices at the same time.</t>
  </si>
  <si>
    <t>Pin to zoom in/out</t>
  </si>
  <si>
    <t>User could not pin to zoom-in/out</t>
  </si>
  <si>
    <t>Try to save image from posts</t>
  </si>
  <si>
    <t>User could not save image from posts</t>
  </si>
  <si>
    <t>User should be logged in, at home page</t>
  </si>
  <si>
    <t>Go to home page inside, go deeper then tap on device back button</t>
  </si>
  <si>
    <t>Tab device back button to go back previous page</t>
  </si>
  <si>
    <t>[COMMON FUNCTIONS]
Verify to scroll from bottom up to load more old posts</t>
  </si>
  <si>
    <t>Try to view content on landscape view</t>
  </si>
  <si>
    <t>[COMMON FUNCTIONS]
Verify that user could not view content on landscape view</t>
  </si>
  <si>
    <t>User could not view content on landscape view</t>
  </si>
  <si>
    <t>Try to scroll screen from top to bottom</t>
  </si>
  <si>
    <t>Screen will be refreshed</t>
  </si>
  <si>
    <t>Try to scroll screen from bottom up</t>
  </si>
  <si>
    <t>Data will be loaded old posts</t>
  </si>
  <si>
    <t>Instagram app should be first installed on device. User should be logged in.</t>
  </si>
  <si>
    <t>Tap on Instagram application icon on device</t>
  </si>
  <si>
    <t>Home screen appears with content of: suggestion list, you latest post, your followers latest posts</t>
  </si>
  <si>
    <t>Validate your latest content posted and viewed when landing the home page</t>
  </si>
  <si>
    <t>2. Your latest post appears</t>
  </si>
  <si>
    <t>1. Post a post
2. Like the post by taping heart icon on the left-bottom of the post</t>
  </si>
  <si>
    <t>2. The heart icon turns red, means your post is archived one like</t>
  </si>
  <si>
    <t>Verify when a user open the app, app turns to the home screen</t>
  </si>
  <si>
    <t>1. Site will be displayed well on resolution of Iphone and Android devices:
1a. Images, icons are displayed with the real size. 100% in appearance.
1b. Text is displayed with default fontsize of web browner
1c. Other graphic design assets are displayed with real size</t>
  </si>
  <si>
    <t>Verify that user can not delete other comments from other posts</t>
  </si>
  <si>
    <t>Verify that user can not edit other post</t>
  </si>
  <si>
    <t>View and see any graphical asset within the page from the app, from default setting of device in appearance, then go inside some screens</t>
  </si>
  <si>
    <t>View and see any graphical assets within the page from the app, from default setting of device in appearance, then go inside some screens</t>
  </si>
  <si>
    <t>View and see any graphical assets within the page from the app, from default setting of device in appearance</t>
  </si>
  <si>
    <t>View and see any graphical assets within the page from the app, from default setting of device in appearance, then 
1. view any posts
2. reply any posts
3. send image to friend from any posts</t>
  </si>
  <si>
    <t>View and see any graphical assets within the page from the app, from default setting of device in appearance
1. a comment icon from this screen to other screen
2. a like icon from this screen to other screen</t>
  </si>
  <si>
    <t>Go to search page inside, go deeper then tap on device back button</t>
  </si>
  <si>
    <t>[COMMON PERFORMANCE]
Verify that a request to server should be responded in 2s on minimum &amp; 12s on maximum on a load of 200 VU, do different tasks on search screen</t>
  </si>
  <si>
    <t>[COMMON PERFORMANCE]
Verify that a request to server should be responded in 2s on minimum &amp; 12s on maximum on a load of 500 VU, do different tasks on search screen</t>
  </si>
  <si>
    <t>[COMMON PERFORMANCE]
Verify that a request to server should be responded in 2s on minimum &amp; 12s on maximum on a load of 1000 VU, do different tasks on search screen</t>
  </si>
  <si>
    <t>[COMMON PERFORMANCE]
Verify that a request to server should be responded in 2s on minimum &amp; 12s on maximum on a load of 2000 VU, do different tasks on search screen</t>
  </si>
  <si>
    <t>Turn the device to landscape, try to view content on landscape view</t>
  </si>
  <si>
    <t>Verify when a user open the app, tap to page</t>
  </si>
  <si>
    <t>[COMMON PERFORMANCE]
Verify to run profiling to get CPU resource cost of various app's functions</t>
  </si>
  <si>
    <t>Profiling test tool should be prepared. CPU measuring capture tools should be prepared</t>
  </si>
  <si>
    <t>CPU should not cost over 60 or 70% from the app or app threads, RAM resource should not be over 50 or 70MB cost on every task runs.</t>
  </si>
  <si>
    <t>[COMMON PERFORMANCE]
Verify to run profiling to get device CPU &amp; RAM resource cost of various app's functions</t>
  </si>
  <si>
    <t>Verify that user can view friend suggestion list</t>
  </si>
  <si>
    <t>Verify that user can delete any of friend in suggestion list</t>
  </si>
  <si>
    <t>Verify that user can add to follow a friend in suggestion list</t>
  </si>
  <si>
    <t>Verify that the friend suggestion list will be auto-refreshed each 30 minutes</t>
  </si>
  <si>
    <t>Verify that the friend suggestion list will be auto-refreshed each time landing to home page</t>
  </si>
  <si>
    <t>Verify that  user can like the user's post by tapping the heart icon on the left-bottom of the post</t>
  </si>
  <si>
    <t>Verify that  user can like the user's post by double-tapping the heart icon on the middle of the post</t>
  </si>
  <si>
    <t>Verify that user can comment user's post</t>
  </si>
  <si>
    <t>Verify that user can edit the comment user's post</t>
  </si>
  <si>
    <t>Verify that user can delete other comments from user's post</t>
  </si>
  <si>
    <t>Verify when a user open the app</t>
  </si>
  <si>
    <t>Verify that user can send user's posts to others</t>
  </si>
  <si>
    <t>User should be logged in. A post should be posted.</t>
  </si>
  <si>
    <t>Verify that  user can unlike the user's post by tapping the heart icon on the left-bottom of the post</t>
  </si>
  <si>
    <t>Verify that deleted suggestion friend is not appeared on list</t>
  </si>
  <si>
    <t>Verify to swipe screen from top to bottom, the friend suggestion list is refreshed</t>
  </si>
  <si>
    <t>1. Post a post
2. Like the post by double taping heart icon on the middle of the post</t>
  </si>
  <si>
    <t>1. Post a post
2. Like the post by double taping heart icon on the middle of the post
3. Unlike by tapping red heart icon on the left-bottom of the post</t>
  </si>
  <si>
    <t>3. The heart icon turns white means your post is archived one unlike</t>
  </si>
  <si>
    <t>A comment of "what is a nice one!" will be added to post</t>
  </si>
  <si>
    <t>Tapping the comment icon and post a comment of "what is a nice one!"</t>
  </si>
  <si>
    <t>1. Tapping the comment icon and post a comment of "what is a nice one!"
2. Edit that comment in to "what is a bad one!"</t>
  </si>
  <si>
    <t>2. A comment of "what is a bad one!" will be added to post</t>
  </si>
  <si>
    <t>2. A comment of "what is a bad one!" will be deleted from the post</t>
  </si>
  <si>
    <t>1. Tapping other post, and view other's comments
2. Delete those comments</t>
  </si>
  <si>
    <t>2. Those comments not from users are not deleted</t>
  </si>
  <si>
    <t>1. Tapping user post, and view other's comments
2. Delete those comments</t>
  </si>
  <si>
    <t>2. Those comments not from users are deleted</t>
  </si>
  <si>
    <t>1. Tapping user post, and send it to one of friend
2. Add some comment of "hi this is good!"</t>
  </si>
  <si>
    <t>2. Check friend's alert, there comes a post from user with comment of "hi this is good!"</t>
  </si>
  <si>
    <t>View on the right top of each post</t>
  </si>
  <si>
    <t>There comes the days/weeks from the post first added</t>
  </si>
  <si>
    <t>Verify that user can share user's post</t>
  </si>
  <si>
    <t>Verify that user can edit user's own post</t>
  </si>
  <si>
    <t>Verify that user can see how long any posts lasts on user's home page</t>
  </si>
  <si>
    <t>The post will be shared to world wide social networks like: facebook, twitter, tumblr, swarm, flickr</t>
  </si>
  <si>
    <t>Content will be changed
1. Location turned to "thach that, hanoi"
2. tag is added with "KOOLJ" friend
3. Status content turned to "good day"</t>
  </si>
  <si>
    <t>Tap to edit other's post</t>
  </si>
  <si>
    <t>User could not edit other's post</t>
  </si>
  <si>
    <t>1. Tap on "…" from the right bottom of a post. Tapping the comment icon and post a comment of "what is a nice one!"
2. Delete that comment</t>
  </si>
  <si>
    <t>Verify that user can delete user's post's comments</t>
  </si>
  <si>
    <t>Tap on "…" from the right bottom of a post. Tap to edit a post
1. change location to "thach that, hanoi"
2. tag friend of "KOOLJ"
3. change status content to "good day"</t>
  </si>
  <si>
    <t>Verify that user can delete user's own post</t>
  </si>
  <si>
    <t>Tap on "…" from the right bottom of a post. 
1. Tap to delete a post
2. Confirm to delete</t>
  </si>
  <si>
    <t>Post will be deleted</t>
  </si>
  <si>
    <t>Post will not be deleted</t>
  </si>
  <si>
    <t>Verify that user can confirm not to delete user's own post</t>
  </si>
  <si>
    <t>Tap on "…" from the right bottom of a post. 
1. Tap to delete a post
2. Confirm not to delete</t>
  </si>
  <si>
    <t>Verify that user can copy shared-URL of user's post</t>
  </si>
  <si>
    <t>Tap on "…" from the right bottom of a post
1. Tap on copy share-URL</t>
  </si>
  <si>
    <t>The link of post will copy to device clipboard, it looks like: "https://www.instagram.com/p/9DFBDRWWSX"</t>
  </si>
  <si>
    <t>It is default appeared of 3 friends in to friend suggestion list</t>
  </si>
  <si>
    <t>Go to home page by default on top of page</t>
  </si>
  <si>
    <t>1. Go to home page by default on top of page
2. Tap the "x" icon the delete one of friend in suggestion list</t>
  </si>
  <si>
    <t>2. That friend will disappeared, and replaced by another one</t>
  </si>
  <si>
    <t>1. Go to home page by default on top of page
2. Tap the "+FOLLOW" icon to follow a friend</t>
  </si>
  <si>
    <t>2. That friend will be your follower and replaced by another one. Reload the page, you can see his/her posts</t>
  </si>
  <si>
    <t>1. Go to home page
2. Refresh the page by swipe from top to bottom</t>
  </si>
  <si>
    <t>Friend suggestion list will be auto-refreshed each 30 minutes</t>
  </si>
  <si>
    <t>Friend suggestion list will be auto-refreshed</t>
  </si>
  <si>
    <t>Verify that after user followed a friend, and he/she is not in friend suggestion list</t>
  </si>
  <si>
    <t>2. That friend will disappeared, and no longer appeared again on suggestion list</t>
  </si>
  <si>
    <t>2. That friend will be your follower and replaced by another one, and the followed one is no longer appeared again on suggestion list</t>
  </si>
  <si>
    <t>Verify that after user followed a friend, and unfollow him, her, so his/her posts data is not appeared again</t>
  </si>
  <si>
    <t>1. Go to home page by default on top of page
2. Tap the "+FOLLOW" icon to follow a friend
3. View follower post
4. Tap on follower id, and tap to unfollow on follower profile</t>
  </si>
  <si>
    <t>3. There comes follower's posts
4. There will be no more post on unfollowed users</t>
  </si>
  <si>
    <t>1. Go to home page
2. Logout and login to go home page again</t>
  </si>
  <si>
    <t>1. Post a post and logout
2. Login and view home page</t>
  </si>
  <si>
    <t>Tap the sharing icon to share the post on Face book, twitter, tumblr, swarm, flic</t>
  </si>
  <si>
    <t>User should be logged in. A post should be posted with content of "bad day". A friend name "KOOLJ" is in the friend list</t>
  </si>
  <si>
    <t>Go to home page by default and wait for about 30 minutes</t>
  </si>
  <si>
    <t>Load test tool should be prepared. VU data should be prepared, and logged into app</t>
  </si>
  <si>
    <t>Use load test tools and do load http test from the app on request of (refreshing, reloading, add new comment, direct new message to others, send image to others….etc.)</t>
  </si>
  <si>
    <t>1a. a request to server should be responded in 2s on minimum
1b. a request to server should responded in 12s on maximum
1c. a request to server should responded in 6s on average
1d. The deviation should not above of 6 seconds
1e. The throughput should not over 30hits/second</t>
  </si>
  <si>
    <t>Use profiling tools to get data from CPU resource cost while running on request of (refreshing, reloading, add new comment, direct new message to others, send image to others….etc.)</t>
  </si>
  <si>
    <t>User should be logged in and be not active on home screen in 30 minutes</t>
  </si>
  <si>
    <t>Loggin on many different devices</t>
  </si>
  <si>
    <t>Use load test tools and do load http test from the app on request of (refreshing, reloading, do a search, tap on search result of top, of places, of people, of tags….etc.)</t>
  </si>
  <si>
    <t>Use profiling tools to get data from CPU resource cost while running on request of (refreshing, reloading, do a search, tap on search result of top, of places, of people, of tags….etc.)</t>
  </si>
  <si>
    <t>User should be logged in and be not active on search screen in 30 minutes</t>
  </si>
  <si>
    <t>1. Site will be displayed well on resolution of IPhone and Android devices:
1a. Images, icons are displayed with the real size. 100% in appearance.
1b. Text is displayed with default font size of web browner
1c. Other graphic design assets are displayed with real size</t>
  </si>
  <si>
    <t>Use load test tools and do load http test from the app on request of (refreshing, reloading, take photo, get photo from gallery, filter photo….etc.)</t>
  </si>
  <si>
    <t>Use profiling tools to get data from CPU resource cost while running on request of (refreshing, take photo, get photo from gallery, filter photo….etc.)</t>
  </si>
  <si>
    <t>Login on many different devices</t>
  </si>
  <si>
    <t>Use load test tools and do load http test from the app on request of (refreshing, reloading, add new friends, follow or unfollow friends….etc.)</t>
  </si>
  <si>
    <t>Use profiling tools to get data from CPU resource cost while running on request of (refreshing, take photo, add friends, follow or unfollow friends….etc.)</t>
  </si>
  <si>
    <t>Use load test tools and do load http test from the app on request of (refreshing, reloading, add new info, edit email, change password, edit ads….etc.)</t>
  </si>
  <si>
    <t>Use profiling tools to get data from CPU resource cost while running on request of (refreshing, take photo, add new info, edit email, change password, edit ads….etc.)</t>
  </si>
  <si>
    <t>Use load test tools and do load http test from the app on request of (refreshing, reloading, follow and unfollow, view last posts….etc.)</t>
  </si>
  <si>
    <t>Use profiling tools to get data from CPU resource cost while running on request of (refreshing, follow and unfollow, view last posts….etc.)</t>
  </si>
  <si>
    <t>Use load test tools and do load http test from the app on request of (refreshing, reloading, login failed with name, failed with password, login successfully, and logout….etc.)</t>
  </si>
  <si>
    <t>Use profiling tools to get data from CPU resource cost while running on request of (refreshing, login failed with name, failed with password, login successfully, and logout….etc.)</t>
  </si>
  <si>
    <t>Use load test tools and do load http test from the app on request of (refreshing, reloading, signup with phone number, signup with email, signup and cancel…etc.)</t>
  </si>
  <si>
    <t>Use profiling tools to get data from CPU resource cost while running on request of (refreshing, signup with phone number, signup with email, signup and cancel…etc.)</t>
  </si>
  <si>
    <t>Use load test tools and do load http test from the app on request of (refreshing, get login link from name, from email…etc.)</t>
  </si>
  <si>
    <t>Use profiling tools to get data from CPU resource cost while running on request of (refreshing, get login link from name, from email…etc.)</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</si>
</sst>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mmm\-yy;@"/>
  </numFmts>
  <fonts count="26" x14ac:knownFonts="1">
    <font>
      <sz val="11"/>
      <name val="ＭＳ Ｐゴシック"/>
      <family val="2"/>
      <charset val="128"/>
    </font>
    <font>
      <u/>
      <sz val="11"/>
      <color indexed="12"/>
      <name val="ＭＳ Ｐゴシック"/>
      <family val="3"/>
      <charset val="128"/>
    </font>
    <font>
      <u/>
      <sz val="10"/>
      <color indexed="12"/>
      <name val="Arial"/>
      <family val="2"/>
    </font>
    <font>
      <sz val="11"/>
      <name val="ＭＳ Ｐゴシック"/>
      <family val="3"/>
      <charset val="128"/>
    </font>
    <font>
      <sz val="10"/>
      <name val="Arial"/>
      <family val="2"/>
    </font>
    <font>
      <sz val="11"/>
      <name val="明朝"/>
      <family val="1"/>
      <charset val="128"/>
    </font>
    <font>
      <sz val="8"/>
      <name val="Tahoma"/>
      <family val="2"/>
    </font>
    <font>
      <b/>
      <sz val="8"/>
      <color indexed="10"/>
      <name val="Tahoma"/>
      <family val="2"/>
    </font>
    <font>
      <b/>
      <sz val="11"/>
      <color indexed="8"/>
      <name val="Tahoma"/>
      <family val="2"/>
    </font>
    <font>
      <b/>
      <sz val="8"/>
      <color indexed="60"/>
      <name val="Tahoma"/>
      <family val="2"/>
    </font>
    <font>
      <i/>
      <sz val="8"/>
      <color indexed="17"/>
      <name val="Tahoma"/>
      <family val="2"/>
    </font>
    <font>
      <b/>
      <sz val="8"/>
      <color indexed="9"/>
      <name val="Tahoma"/>
      <family val="2"/>
    </font>
    <font>
      <b/>
      <sz val="10"/>
      <color indexed="8"/>
      <name val="Times New Roman"/>
      <family val="1"/>
    </font>
    <font>
      <sz val="10"/>
      <color indexed="8"/>
      <name val="Times New Roman"/>
      <family val="1"/>
    </font>
    <font>
      <sz val="8"/>
      <color indexed="8"/>
      <name val="Tahoma"/>
      <family val="2"/>
    </font>
    <font>
      <sz val="11"/>
      <name val="Tahoma"/>
      <family val="2"/>
    </font>
    <font>
      <sz val="10"/>
      <name val="Tahoma"/>
      <family val="2"/>
    </font>
    <font>
      <sz val="8"/>
      <color indexed="9"/>
      <name val="Tahoma"/>
      <family val="2"/>
    </font>
    <font>
      <b/>
      <sz val="10"/>
      <color indexed="60"/>
      <name val="Tahoma"/>
      <family val="2"/>
    </font>
    <font>
      <b/>
      <sz val="10"/>
      <color indexed="12"/>
      <name val="Tahoma"/>
      <family val="2"/>
    </font>
    <font>
      <b/>
      <sz val="8"/>
      <name val="Tahoma"/>
      <family val="2"/>
    </font>
    <font>
      <b/>
      <sz val="8"/>
      <color indexed="8"/>
      <name val="Times New Roman"/>
      <family val="1"/>
    </font>
    <font>
      <sz val="11"/>
      <name val="ＭＳ Ｐゴシック"/>
      <family val="2"/>
      <charset val="128"/>
    </font>
    <font>
      <b/>
      <u/>
      <sz val="8"/>
      <color indexed="12"/>
      <name val="Tahoma"/>
      <family val="2"/>
    </font>
    <font>
      <b/>
      <sz val="8"/>
      <color indexed="12"/>
      <name val="Tahoma"/>
      <family val="2"/>
    </font>
    <font>
      <b/>
      <sz val="8"/>
      <color rgb="FFFF0000"/>
      <name val="Tahoma"/>
      <family val="2"/>
    </font>
  </fonts>
  <fills count="13">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2"/>
        <bgColor indexed="55"/>
      </patternFill>
    </fill>
    <fill>
      <patternFill patternType="solid">
        <fgColor theme="0"/>
        <bgColor indexed="64"/>
      </patternFill>
    </fill>
    <fill>
      <patternFill patternType="solid">
        <fgColor rgb="FF9AEC62"/>
        <bgColor indexed="64"/>
      </patternFill>
    </fill>
    <fill>
      <patternFill patternType="solid">
        <fgColor rgb="FFFFC000"/>
        <bgColor indexed="32"/>
      </patternFill>
    </fill>
    <fill>
      <patternFill patternType="solid">
        <fgColor theme="9" tint="0.39997558519241921"/>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rgb="FF92D050"/>
        <bgColor indexed="64"/>
      </patternFill>
    </fill>
  </fills>
  <borders count="20">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auto="1"/>
      </left>
      <right style="hair">
        <color indexed="8"/>
      </right>
      <top style="thin">
        <color auto="1"/>
      </top>
      <bottom style="hair">
        <color indexed="8"/>
      </bottom>
      <diagonal/>
    </border>
    <border>
      <left style="hair">
        <color indexed="8"/>
      </left>
      <right style="thin">
        <color auto="1"/>
      </right>
      <top style="thin">
        <color auto="1"/>
      </top>
      <bottom style="hair">
        <color indexed="8"/>
      </bottom>
      <diagonal/>
    </border>
    <border>
      <left style="thin">
        <color auto="1"/>
      </left>
      <right style="hair">
        <color indexed="8"/>
      </right>
      <top style="hair">
        <color indexed="8"/>
      </top>
      <bottom style="hair">
        <color indexed="8"/>
      </bottom>
      <diagonal/>
    </border>
    <border>
      <left style="hair">
        <color indexed="8"/>
      </left>
      <right style="thin">
        <color auto="1"/>
      </right>
      <top style="hair">
        <color indexed="8"/>
      </top>
      <bottom style="hair">
        <color indexed="8"/>
      </bottom>
      <diagonal/>
    </border>
    <border>
      <left style="thin">
        <color auto="1"/>
      </left>
      <right style="hair">
        <color indexed="8"/>
      </right>
      <top style="hair">
        <color indexed="8"/>
      </top>
      <bottom style="thin">
        <color auto="1"/>
      </bottom>
      <diagonal/>
    </border>
    <border>
      <left style="hair">
        <color indexed="8"/>
      </left>
      <right style="thin">
        <color auto="1"/>
      </right>
      <top style="hair">
        <color indexed="8"/>
      </top>
      <bottom style="thin">
        <color auto="1"/>
      </bottom>
      <diagonal/>
    </border>
    <border>
      <left style="hair">
        <color auto="1"/>
      </left>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hair">
        <color auto="1"/>
      </left>
      <right style="hair">
        <color auto="1"/>
      </right>
      <top/>
      <bottom style="hair">
        <color auto="1"/>
      </bottom>
      <diagonal/>
    </border>
  </borders>
  <cellStyleXfs count="10">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xf numFmtId="0" fontId="3" fillId="0" borderId="0"/>
    <xf numFmtId="0" fontId="4" fillId="0" borderId="0"/>
    <xf numFmtId="0" fontId="22" fillId="0" borderId="0"/>
    <xf numFmtId="0" fontId="5" fillId="0" borderId="0"/>
  </cellStyleXfs>
  <cellXfs count="90">
    <xf numFmtId="0" fontId="0" fillId="0" borderId="0" xfId="0"/>
    <xf numFmtId="0" fontId="6" fillId="0" borderId="0" xfId="0" applyFont="1"/>
    <xf numFmtId="0" fontId="6" fillId="0" borderId="0" xfId="0" applyFont="1" applyAlignment="1">
      <alignment horizontal="left" indent="1"/>
    </xf>
    <xf numFmtId="0" fontId="7" fillId="2" borderId="0" xfId="0" applyFont="1" applyFill="1" applyAlignment="1">
      <alignment horizontal="center" vertical="center"/>
    </xf>
    <xf numFmtId="0" fontId="7" fillId="0" borderId="1" xfId="0" applyFont="1" applyBorder="1" applyAlignment="1">
      <alignment horizontal="center" vertical="center"/>
    </xf>
    <xf numFmtId="0" fontId="6" fillId="0" borderId="0" xfId="0" applyFont="1" applyAlignment="1">
      <alignment horizontal="center" vertical="center"/>
    </xf>
    <xf numFmtId="0" fontId="9" fillId="2" borderId="0" xfId="0" applyFont="1" applyFill="1" applyAlignment="1">
      <alignment horizontal="left" indent="1"/>
    </xf>
    <xf numFmtId="0" fontId="10" fillId="0" borderId="0" xfId="0" applyFont="1" applyAlignment="1">
      <alignment horizontal="left" indent="1"/>
    </xf>
    <xf numFmtId="0" fontId="6" fillId="2" borderId="0" xfId="0" applyFont="1" applyFill="1"/>
    <xf numFmtId="0" fontId="9" fillId="2" borderId="2" xfId="0" applyFont="1" applyFill="1" applyBorder="1" applyAlignment="1">
      <alignment horizontal="left"/>
    </xf>
    <xf numFmtId="0" fontId="6" fillId="0" borderId="3" xfId="0" applyFont="1" applyBorder="1" applyAlignment="1"/>
    <xf numFmtId="0" fontId="9" fillId="0" borderId="0" xfId="0" applyFont="1" applyAlignment="1">
      <alignment horizontal="left"/>
    </xf>
    <xf numFmtId="0" fontId="6" fillId="0" borderId="0" xfId="0" applyFont="1" applyAlignment="1">
      <alignment vertical="center"/>
    </xf>
    <xf numFmtId="165" fontId="11" fillId="3" borderId="4" xfId="0" applyNumberFormat="1"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6" fillId="0" borderId="0" xfId="0" applyFont="1" applyAlignment="1">
      <alignment vertical="top"/>
    </xf>
    <xf numFmtId="15" fontId="10" fillId="0" borderId="7" xfId="0" applyNumberFormat="1" applyFont="1" applyBorder="1" applyAlignment="1">
      <alignment vertical="top" wrapText="1"/>
    </xf>
    <xf numFmtId="49" fontId="6" fillId="0" borderId="8" xfId="0" applyNumberFormat="1" applyFont="1" applyBorder="1" applyAlignment="1">
      <alignment vertical="top"/>
    </xf>
    <xf numFmtId="0" fontId="6" fillId="0" borderId="8" xfId="0" applyFont="1" applyBorder="1" applyAlignment="1">
      <alignment vertical="top"/>
    </xf>
    <xf numFmtId="15" fontId="6" fillId="0" borderId="8" xfId="0" applyNumberFormat="1" applyFont="1" applyBorder="1" applyAlignment="1">
      <alignment vertical="top"/>
    </xf>
    <xf numFmtId="0" fontId="14" fillId="0" borderId="9" xfId="0" applyFont="1" applyBorder="1" applyAlignment="1">
      <alignment vertical="top" wrapText="1"/>
    </xf>
    <xf numFmtId="0" fontId="15" fillId="0" borderId="0" xfId="7" applyFont="1"/>
    <xf numFmtId="0" fontId="15" fillId="0" borderId="0" xfId="7" applyFont="1" applyBorder="1"/>
    <xf numFmtId="0" fontId="6" fillId="0" borderId="0" xfId="0" applyFont="1" applyFill="1"/>
    <xf numFmtId="0" fontId="6" fillId="0" borderId="0" xfId="0" applyFont="1" applyFill="1" applyAlignment="1">
      <alignment horizontal="left" indent="1"/>
    </xf>
    <xf numFmtId="0" fontId="7" fillId="0" borderId="0" xfId="0" applyFont="1" applyFill="1" applyAlignment="1">
      <alignment horizontal="center" vertical="center"/>
    </xf>
    <xf numFmtId="0" fontId="7" fillId="0" borderId="1" xfId="0" applyFont="1" applyFill="1" applyBorder="1" applyAlignment="1">
      <alignment horizontal="center" vertical="center"/>
    </xf>
    <xf numFmtId="0" fontId="9" fillId="0" borderId="0" xfId="0" applyFont="1" applyFill="1" applyAlignment="1">
      <alignment horizontal="left" indent="1"/>
    </xf>
    <xf numFmtId="0" fontId="10" fillId="0" borderId="0" xfId="0" applyFont="1" applyFill="1" applyAlignment="1">
      <alignment horizontal="left" indent="1"/>
    </xf>
    <xf numFmtId="0" fontId="16" fillId="0" borderId="0" xfId="7" applyFont="1"/>
    <xf numFmtId="0" fontId="16" fillId="0" borderId="0" xfId="7" applyFont="1" applyBorder="1"/>
    <xf numFmtId="0" fontId="16" fillId="0" borderId="0" xfId="7" applyFont="1" applyBorder="1" applyAlignment="1">
      <alignment horizontal="center"/>
    </xf>
    <xf numFmtId="10" fontId="16" fillId="0" borderId="0" xfId="7" applyNumberFormat="1" applyFont="1" applyBorder="1" applyAlignment="1">
      <alignment horizontal="center"/>
    </xf>
    <xf numFmtId="9" fontId="16" fillId="0" borderId="0" xfId="7" applyNumberFormat="1" applyFont="1" applyBorder="1" applyAlignment="1">
      <alignment horizontal="center"/>
    </xf>
    <xf numFmtId="0" fontId="16" fillId="0" borderId="0" xfId="0" applyFont="1" applyFill="1" applyBorder="1"/>
    <xf numFmtId="0" fontId="18" fillId="0" borderId="0" xfId="0" applyFont="1" applyFill="1" applyBorder="1" applyAlignment="1">
      <alignment horizontal="left"/>
    </xf>
    <xf numFmtId="0" fontId="16" fillId="0" borderId="0" xfId="0" applyFont="1" applyFill="1"/>
    <xf numFmtId="2" fontId="19" fillId="0" borderId="0" xfId="7" applyNumberFormat="1" applyFont="1" applyBorder="1" applyAlignment="1">
      <alignment horizontal="right" wrapText="1"/>
    </xf>
    <xf numFmtId="0" fontId="20" fillId="4" borderId="8" xfId="8" applyFont="1" applyFill="1" applyBorder="1" applyAlignment="1">
      <alignment horizontal="left" vertical="top" wrapText="1"/>
    </xf>
    <xf numFmtId="0" fontId="6" fillId="4" borderId="8" xfId="8" applyFont="1" applyFill="1" applyBorder="1" applyAlignment="1">
      <alignment horizontal="left" vertical="top" wrapText="1"/>
    </xf>
    <xf numFmtId="0" fontId="6" fillId="4" borderId="8" xfId="0" applyFont="1" applyFill="1" applyBorder="1" applyAlignment="1">
      <alignment vertical="top" wrapText="1"/>
    </xf>
    <xf numFmtId="2" fontId="6" fillId="4" borderId="8" xfId="0" applyNumberFormat="1" applyFont="1" applyFill="1" applyBorder="1" applyAlignment="1">
      <alignment vertical="top" wrapText="1"/>
    </xf>
    <xf numFmtId="0" fontId="11" fillId="3" borderId="8" xfId="8" applyFont="1" applyFill="1" applyBorder="1" applyAlignment="1">
      <alignment horizontal="center" vertical="center" wrapText="1"/>
    </xf>
    <xf numFmtId="0" fontId="23" fillId="4" borderId="8" xfId="1" applyFont="1" applyFill="1" applyBorder="1" applyAlignment="1">
      <alignment horizontal="left" vertical="top" wrapText="1"/>
    </xf>
    <xf numFmtId="0" fontId="6" fillId="4" borderId="8" xfId="0" applyNumberFormat="1" applyFont="1" applyFill="1" applyBorder="1" applyAlignment="1">
      <alignment horizontal="left" vertical="top" wrapText="1"/>
    </xf>
    <xf numFmtId="0" fontId="6" fillId="5" borderId="8" xfId="0" applyFont="1" applyFill="1" applyBorder="1" applyAlignment="1">
      <alignment horizontal="left" vertical="top" wrapText="1"/>
    </xf>
    <xf numFmtId="0" fontId="6" fillId="5" borderId="8" xfId="0" applyFont="1" applyFill="1" applyBorder="1" applyAlignment="1">
      <alignment horizontal="left" vertical="top"/>
    </xf>
    <xf numFmtId="0" fontId="6" fillId="0" borderId="8" xfId="0" applyFont="1" applyBorder="1" applyAlignment="1">
      <alignment horizontal="left" vertical="top" wrapText="1"/>
    </xf>
    <xf numFmtId="0" fontId="6" fillId="5" borderId="8" xfId="0" applyFont="1" applyFill="1" applyBorder="1" applyAlignment="1">
      <alignment vertical="top" wrapText="1"/>
    </xf>
    <xf numFmtId="0" fontId="6" fillId="6" borderId="8" xfId="0" applyFont="1" applyFill="1" applyBorder="1" applyAlignment="1">
      <alignment horizontal="left" vertical="top"/>
    </xf>
    <xf numFmtId="0" fontId="6" fillId="6" borderId="8" xfId="0" applyFont="1" applyFill="1" applyBorder="1" applyAlignment="1">
      <alignment horizontal="left" vertical="top" wrapText="1"/>
    </xf>
    <xf numFmtId="0" fontId="6" fillId="4" borderId="0" xfId="0" applyFont="1" applyFill="1" applyBorder="1" applyAlignment="1">
      <alignment vertical="top" wrapText="1"/>
    </xf>
    <xf numFmtId="2" fontId="6" fillId="4" borderId="0" xfId="0" applyNumberFormat="1" applyFont="1" applyFill="1" applyBorder="1" applyAlignment="1">
      <alignment vertical="top" wrapText="1"/>
    </xf>
    <xf numFmtId="165" fontId="11" fillId="3" borderId="10" xfId="0" applyNumberFormat="1" applyFont="1" applyFill="1" applyBorder="1" applyAlignment="1">
      <alignment horizontal="center" vertical="center"/>
    </xf>
    <xf numFmtId="0" fontId="11" fillId="3" borderId="11" xfId="0" applyFont="1" applyFill="1" applyBorder="1" applyAlignment="1">
      <alignment horizontal="center" vertical="center"/>
    </xf>
    <xf numFmtId="15" fontId="10" fillId="0" borderId="12" xfId="0" applyNumberFormat="1" applyFont="1" applyBorder="1" applyAlignment="1">
      <alignment vertical="top" wrapText="1"/>
    </xf>
    <xf numFmtId="49" fontId="6" fillId="0" borderId="13" xfId="0" applyNumberFormat="1" applyFont="1" applyBorder="1" applyAlignment="1">
      <alignment vertical="top"/>
    </xf>
    <xf numFmtId="165" fontId="6" fillId="0" borderId="14" xfId="0" applyNumberFormat="1" applyFont="1" applyBorder="1" applyAlignment="1">
      <alignment vertical="top"/>
    </xf>
    <xf numFmtId="49" fontId="6" fillId="0" borderId="15" xfId="0" applyNumberFormat="1" applyFont="1" applyBorder="1" applyAlignment="1">
      <alignment vertical="top"/>
    </xf>
    <xf numFmtId="15" fontId="10" fillId="0" borderId="3" xfId="0" applyNumberFormat="1" applyFont="1" applyBorder="1" applyAlignment="1">
      <alignment horizontal="left"/>
    </xf>
    <xf numFmtId="164" fontId="10" fillId="0" borderId="3" xfId="0" applyNumberFormat="1" applyFont="1" applyBorder="1" applyAlignment="1">
      <alignment horizontal="left"/>
    </xf>
    <xf numFmtId="2" fontId="24" fillId="0" borderId="0" xfId="0" applyNumberFormat="1" applyFont="1" applyFill="1" applyBorder="1" applyAlignment="1">
      <alignment horizontal="right" wrapText="1"/>
    </xf>
    <xf numFmtId="0" fontId="6" fillId="0" borderId="8" xfId="0" applyFont="1" applyFill="1" applyBorder="1" applyAlignment="1">
      <alignment horizontal="left" vertical="top" wrapText="1"/>
    </xf>
    <xf numFmtId="0" fontId="11" fillId="3" borderId="16" xfId="7" applyNumberFormat="1" applyFont="1" applyFill="1" applyBorder="1" applyAlignment="1">
      <alignment horizontal="center"/>
    </xf>
    <xf numFmtId="49" fontId="6" fillId="0" borderId="16" xfId="7" applyNumberFormat="1" applyFont="1" applyBorder="1" applyAlignment="1">
      <alignment horizontal="left"/>
    </xf>
    <xf numFmtId="0" fontId="17" fillId="3" borderId="16" xfId="7" applyNumberFormat="1" applyFont="1" applyFill="1" applyBorder="1" applyAlignment="1">
      <alignment horizontal="center"/>
    </xf>
    <xf numFmtId="0" fontId="11" fillId="3" borderId="17" xfId="7" applyNumberFormat="1" applyFont="1" applyFill="1" applyBorder="1" applyAlignment="1">
      <alignment horizontal="center"/>
    </xf>
    <xf numFmtId="0" fontId="11" fillId="3" borderId="17" xfId="7" applyNumberFormat="1" applyFont="1" applyFill="1" applyBorder="1" applyAlignment="1">
      <alignment horizontal="center" wrapText="1"/>
    </xf>
    <xf numFmtId="0" fontId="6" fillId="0" borderId="17" xfId="4" applyNumberFormat="1" applyFont="1" applyFill="1" applyBorder="1" applyAlignment="1" applyProtection="1">
      <alignment horizontal="center"/>
    </xf>
    <xf numFmtId="0" fontId="25" fillId="7" borderId="8" xfId="8" applyFont="1" applyFill="1" applyBorder="1" applyAlignment="1">
      <alignment horizontal="center" vertical="center" wrapText="1"/>
    </xf>
    <xf numFmtId="16" fontId="6" fillId="6" borderId="8" xfId="0" applyNumberFormat="1" applyFont="1" applyFill="1" applyBorder="1" applyAlignment="1">
      <alignment horizontal="left" vertical="top"/>
    </xf>
    <xf numFmtId="16" fontId="6" fillId="5" borderId="8" xfId="0" applyNumberFormat="1" applyFont="1" applyFill="1" applyBorder="1" applyAlignment="1">
      <alignment horizontal="left" vertical="top"/>
    </xf>
    <xf numFmtId="0" fontId="11" fillId="3" borderId="17" xfId="7" applyNumberFormat="1" applyFont="1" applyFill="1" applyBorder="1" applyAlignment="1">
      <alignment wrapText="1"/>
    </xf>
    <xf numFmtId="0" fontId="11" fillId="3" borderId="18" xfId="7" applyFont="1" applyFill="1" applyBorder="1"/>
    <xf numFmtId="0" fontId="11" fillId="3" borderId="19" xfId="7" applyFont="1" applyFill="1" applyBorder="1"/>
    <xf numFmtId="0" fontId="17" fillId="3" borderId="19" xfId="7" applyFont="1" applyFill="1" applyBorder="1" applyAlignment="1">
      <alignment horizontal="center"/>
    </xf>
    <xf numFmtId="0" fontId="6" fillId="0" borderId="17" xfId="4" applyNumberFormat="1" applyFont="1" applyFill="1" applyBorder="1" applyAlignment="1" applyProtection="1">
      <alignment horizontal="center"/>
    </xf>
    <xf numFmtId="0" fontId="1" fillId="0" borderId="17" xfId="1" applyNumberFormat="1" applyBorder="1" applyAlignment="1">
      <alignment horizontal="left"/>
    </xf>
    <xf numFmtId="0" fontId="1" fillId="4" borderId="8" xfId="1" applyFill="1" applyBorder="1" applyAlignment="1">
      <alignment horizontal="left" vertical="top" wrapText="1"/>
    </xf>
    <xf numFmtId="0" fontId="6" fillId="8" borderId="8" xfId="0" applyFont="1" applyFill="1" applyBorder="1" applyAlignment="1">
      <alignment horizontal="left" vertical="top" wrapText="1"/>
    </xf>
    <xf numFmtId="0" fontId="6" fillId="9" borderId="8" xfId="0" applyFont="1" applyFill="1" applyBorder="1" applyAlignment="1">
      <alignment horizontal="left" vertical="top" wrapText="1"/>
    </xf>
    <xf numFmtId="0" fontId="6" fillId="10" borderId="8" xfId="0" applyFont="1" applyFill="1" applyBorder="1" applyAlignment="1">
      <alignment horizontal="left" vertical="top" wrapText="1"/>
    </xf>
    <xf numFmtId="0" fontId="6" fillId="11" borderId="8" xfId="0" applyFont="1" applyFill="1" applyBorder="1" applyAlignment="1">
      <alignment horizontal="left" vertical="top" wrapText="1"/>
    </xf>
    <xf numFmtId="0" fontId="6" fillId="12" borderId="8" xfId="0" applyFont="1" applyFill="1" applyBorder="1" applyAlignment="1">
      <alignment horizontal="left" vertical="top" wrapText="1"/>
    </xf>
    <xf numFmtId="0" fontId="8" fillId="0" borderId="2" xfId="0" applyFont="1" applyBorder="1" applyAlignment="1">
      <alignment horizontal="center" vertical="center"/>
    </xf>
    <xf numFmtId="0" fontId="10" fillId="0" borderId="2" xfId="0" applyFont="1" applyBorder="1" applyAlignment="1">
      <alignment horizontal="left"/>
    </xf>
    <xf numFmtId="0" fontId="9" fillId="2" borderId="2" xfId="0" applyFont="1" applyFill="1" applyBorder="1" applyAlignment="1">
      <alignment horizontal="left" vertical="center"/>
    </xf>
    <xf numFmtId="0" fontId="10" fillId="0" borderId="2" xfId="0" applyFont="1" applyBorder="1" applyAlignment="1">
      <alignment horizontal="left" vertical="center"/>
    </xf>
    <xf numFmtId="0" fontId="8" fillId="0" borderId="2" xfId="0" applyFont="1" applyFill="1" applyBorder="1" applyAlignment="1">
      <alignment horizontal="center" vertical="center"/>
    </xf>
  </cellXfs>
  <cellStyles count="10">
    <cellStyle name="Hyperlink" xfId="1" builtinId="8"/>
    <cellStyle name="Hyperlink 2" xfId="2"/>
    <cellStyle name="Hyperlink 3" xfId="3"/>
    <cellStyle name="Hyperlink_Copart_C2-Seller_Counter Crew_TC_V1 0" xfId="4"/>
    <cellStyle name="Normal" xfId="0" builtinId="0"/>
    <cellStyle name="Normal 2" xfId="5"/>
    <cellStyle name="Normal 3" xfId="6"/>
    <cellStyle name="Normal_Copart_C2-Seller_Counter Crew_TC_V1 0" xfId="7"/>
    <cellStyle name="Normal_Sheet1" xfId="8"/>
    <cellStyle name="標準_打刻ﾃﾞｰﾀ収集" xfId="9"/>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3B3B3"/>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87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0" tint="-0.34998626667073579"/>
  </sheetPr>
  <dimension ref="A2:G22"/>
  <sheetViews>
    <sheetView zoomScale="115" zoomScaleNormal="115" zoomScalePageLayoutView="115" workbookViewId="0"/>
  </sheetViews>
  <sheetFormatPr baseColWidth="10" defaultColWidth="9" defaultRowHeight="11" x14ac:dyDescent="0.15"/>
  <cols>
    <col min="1" max="1" width="2.33203125" style="1" customWidth="1"/>
    <col min="2" max="2" width="16.5" style="2" customWidth="1"/>
    <col min="3" max="3" width="9.33203125" style="1" customWidth="1"/>
    <col min="4" max="4" width="14.5" style="1" customWidth="1"/>
    <col min="5" max="5" width="8" style="1" customWidth="1"/>
    <col min="6" max="6" width="38.5" style="1" customWidth="1"/>
    <col min="7" max="7" width="35.6640625" style="1" customWidth="1"/>
    <col min="8" max="16384" width="9" style="1"/>
  </cols>
  <sheetData>
    <row r="2" spans="1:7" s="5" customFormat="1" ht="63" customHeight="1" x14ac:dyDescent="0.15">
      <c r="A2" s="3"/>
      <c r="B2" s="4"/>
      <c r="C2" s="85" t="s">
        <v>0</v>
      </c>
      <c r="D2" s="85"/>
      <c r="E2" s="85"/>
      <c r="F2" s="85"/>
      <c r="G2" s="85"/>
    </row>
    <row r="3" spans="1:7" x14ac:dyDescent="0.15">
      <c r="B3" s="6"/>
      <c r="C3" s="7"/>
      <c r="F3" s="8"/>
    </row>
    <row r="4" spans="1:7" x14ac:dyDescent="0.15">
      <c r="B4" s="9" t="s">
        <v>1</v>
      </c>
      <c r="C4" s="86" t="s">
        <v>54</v>
      </c>
      <c r="D4" s="86"/>
      <c r="E4" s="86"/>
      <c r="F4" s="9" t="s">
        <v>2</v>
      </c>
      <c r="G4" s="10" t="s">
        <v>3</v>
      </c>
    </row>
    <row r="5" spans="1:7" x14ac:dyDescent="0.15">
      <c r="B5" s="9" t="s">
        <v>4</v>
      </c>
      <c r="C5" s="86" t="s">
        <v>52</v>
      </c>
      <c r="D5" s="86"/>
      <c r="E5" s="86"/>
      <c r="F5" s="9" t="s">
        <v>5</v>
      </c>
      <c r="G5" s="10"/>
    </row>
    <row r="6" spans="1:7" x14ac:dyDescent="0.15">
      <c r="B6" s="87" t="s">
        <v>6</v>
      </c>
      <c r="C6" s="88" t="s">
        <v>53</v>
      </c>
      <c r="D6" s="88"/>
      <c r="E6" s="88"/>
      <c r="F6" s="9" t="s">
        <v>7</v>
      </c>
      <c r="G6" s="60">
        <v>42432</v>
      </c>
    </row>
    <row r="7" spans="1:7" x14ac:dyDescent="0.15">
      <c r="B7" s="87"/>
      <c r="C7" s="88"/>
      <c r="D7" s="88"/>
      <c r="E7" s="88"/>
      <c r="F7" s="9" t="s">
        <v>9</v>
      </c>
      <c r="G7" s="61">
        <v>1</v>
      </c>
    </row>
    <row r="10" spans="1:7" x14ac:dyDescent="0.15">
      <c r="B10" s="11" t="s">
        <v>10</v>
      </c>
    </row>
    <row r="11" spans="1:7" s="12" customFormat="1" x14ac:dyDescent="0.15">
      <c r="B11" s="13" t="s">
        <v>11</v>
      </c>
      <c r="C11" s="14" t="s">
        <v>9</v>
      </c>
      <c r="D11" s="14" t="s">
        <v>12</v>
      </c>
      <c r="E11" s="14" t="s">
        <v>13</v>
      </c>
      <c r="F11" s="14" t="s">
        <v>14</v>
      </c>
      <c r="G11" s="15" t="s">
        <v>15</v>
      </c>
    </row>
    <row r="12" spans="1:7" s="16" customFormat="1" x14ac:dyDescent="0.15">
      <c r="B12" s="17">
        <v>42432</v>
      </c>
      <c r="C12" s="18" t="s">
        <v>16</v>
      </c>
      <c r="D12" s="19"/>
      <c r="E12" s="19" t="s">
        <v>17</v>
      </c>
      <c r="F12" s="20" t="s">
        <v>18</v>
      </c>
      <c r="G12" s="21"/>
    </row>
    <row r="14" spans="1:7" x14ac:dyDescent="0.15">
      <c r="F14" s="11" t="s">
        <v>45</v>
      </c>
    </row>
    <row r="15" spans="1:7" x14ac:dyDescent="0.15">
      <c r="F15" s="11" t="s">
        <v>42</v>
      </c>
    </row>
    <row r="16" spans="1:7" x14ac:dyDescent="0.15">
      <c r="F16" s="54" t="s">
        <v>43</v>
      </c>
      <c r="G16" s="55" t="s">
        <v>9</v>
      </c>
    </row>
    <row r="17" spans="6:7" x14ac:dyDescent="0.15">
      <c r="F17" s="56" t="s">
        <v>50</v>
      </c>
      <c r="G17" s="57" t="s">
        <v>51</v>
      </c>
    </row>
    <row r="19" spans="6:7" x14ac:dyDescent="0.15">
      <c r="F19" s="11" t="s">
        <v>44</v>
      </c>
    </row>
    <row r="20" spans="6:7" x14ac:dyDescent="0.15">
      <c r="F20" s="54" t="s">
        <v>43</v>
      </c>
      <c r="G20" s="55" t="s">
        <v>9</v>
      </c>
    </row>
    <row r="21" spans="6:7" x14ac:dyDescent="0.15">
      <c r="F21" s="56" t="s">
        <v>49</v>
      </c>
      <c r="G21" s="57"/>
    </row>
    <row r="22" spans="6:7" x14ac:dyDescent="0.15">
      <c r="F22" s="58"/>
      <c r="G22" s="59"/>
    </row>
  </sheetData>
  <sheetProtection selectLockedCells="1" selectUnlockedCells="1"/>
  <mergeCells count="5">
    <mergeCell ref="C2:G2"/>
    <mergeCell ref="C4:E4"/>
    <mergeCell ref="C5:E5"/>
    <mergeCell ref="B6:B7"/>
    <mergeCell ref="C6:E7"/>
  </mergeCells>
  <pageMargins left="0.47013888888888888" right="0.47013888888888888" top="0.5" bottom="0.35138888888888886" header="0.51180555555555551" footer="0.1701388888888889"/>
  <pageSetup paperSize="9" firstPageNumber="0" orientation="landscape" horizontalDpi="300" verticalDpi="300"/>
  <headerFooter alignWithMargins="0">
    <oddFooter>&amp;L&amp;"Tahoma,Chuẩn"&amp;8 02ae-BM/PM/HDCV/FSOFT v2/0&amp;C&amp;"Tahoma,Chuẩn"&amp;8Internal use&amp;R&amp;"tahomaTahoma,Chuẩn"&amp;8&amp;P/&amp;N</oddFooter>
  </headerFooter>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02060"/>
  </sheetPr>
  <dimension ref="A1:I45"/>
  <sheetViews>
    <sheetView workbookViewId="0">
      <pane xSplit="1" ySplit="4" topLeftCell="B15" activePane="bottomRight" state="frozen"/>
      <selection pane="topRight" activeCell="B1" sqref="B1"/>
      <selection pane="bottomLeft" activeCell="A5" sqref="A5"/>
      <selection pane="bottomRight"/>
    </sheetView>
  </sheetViews>
  <sheetFormatPr baseColWidth="10" defaultColWidth="8.83203125" defaultRowHeight="14" x14ac:dyDescent="0.15"/>
  <cols>
    <col min="1" max="1" width="16.5" customWidth="1"/>
    <col min="2" max="2" width="37.1640625" customWidth="1"/>
    <col min="3" max="3" width="21" customWidth="1"/>
    <col min="4" max="5" width="37.6640625" customWidth="1"/>
    <col min="6" max="6" width="10.5" style="1" customWidth="1"/>
    <col min="9" max="9" width="10.5" customWidth="1"/>
  </cols>
  <sheetData>
    <row r="1" spans="1:9" s="1" customFormat="1" x14ac:dyDescent="0.15">
      <c r="A1" s="79" t="s">
        <v>36</v>
      </c>
      <c r="B1" s="44"/>
      <c r="C1" s="44"/>
      <c r="D1" s="45" t="str">
        <f>"Pass: "&amp;COUNTIF($G$1:$G$950,"Pass")</f>
        <v>Pass: 0</v>
      </c>
      <c r="E1" s="41" t="str">
        <f>"Untested: "&amp;COUNTIF($G$1:$G$950,"Untest")</f>
        <v>Untested: 0</v>
      </c>
      <c r="F1" s="52"/>
    </row>
    <row r="2" spans="1:9" s="1" customFormat="1" ht="11" x14ac:dyDescent="0.15">
      <c r="A2" s="39" t="s">
        <v>28</v>
      </c>
      <c r="B2" s="40" t="s">
        <v>64</v>
      </c>
      <c r="C2" s="40"/>
      <c r="D2" s="45" t="str">
        <f>"Fail: "&amp;COUNTIF($G$1:$G$950,"Fail")</f>
        <v>Fail: 0</v>
      </c>
      <c r="E2" s="41" t="str">
        <f>"N/A: "&amp;COUNTIF($G$1:$G$950,"N/A")</f>
        <v>N/A: 0</v>
      </c>
      <c r="F2" s="52"/>
    </row>
    <row r="3" spans="1:9" s="1" customFormat="1" ht="11" x14ac:dyDescent="0.15">
      <c r="A3" s="39" t="s">
        <v>29</v>
      </c>
      <c r="B3" s="39" t="s">
        <v>3</v>
      </c>
      <c r="C3" s="39"/>
      <c r="D3" s="45" t="str">
        <f>"Percent Complete: "&amp;ROUND((COUNTIF($G$5:$G$950,"Pass")*100)/((COUNTA($A$5:$A$950)*5)-COUNTIF($G$5:$G$1015,"N/A")),2)&amp;"%"</f>
        <v>Percent Complete: 0%</v>
      </c>
      <c r="E3" s="42" t="str">
        <f>"Number of cases: "&amp;(COUNTA($A$5:$A$950))</f>
        <v>Number of cases: 25</v>
      </c>
      <c r="F3" s="53"/>
    </row>
    <row r="4" spans="1:9" s="1" customFormat="1" ht="44" x14ac:dyDescent="0.15">
      <c r="A4" s="43" t="s">
        <v>30</v>
      </c>
      <c r="B4" s="43" t="s">
        <v>31</v>
      </c>
      <c r="C4" s="43" t="s">
        <v>40</v>
      </c>
      <c r="D4" s="43" t="s">
        <v>32</v>
      </c>
      <c r="E4" s="43" t="s">
        <v>33</v>
      </c>
      <c r="F4" s="70" t="s">
        <v>46</v>
      </c>
      <c r="G4" s="43" t="s">
        <v>55</v>
      </c>
      <c r="H4" s="43" t="s">
        <v>34</v>
      </c>
      <c r="I4" s="43" t="s">
        <v>35</v>
      </c>
    </row>
    <row r="5" spans="1:9" s="1" customFormat="1" ht="11" x14ac:dyDescent="0.15">
      <c r="A5" s="46" t="str">
        <f>IF(OR(B5&lt;&gt;"",E5&lt;&gt;""),"["&amp;TEXT($B$2,"#")&amp;"-"&amp;TEXT(ROW()-4,"##")&amp;"]","")</f>
        <v>[signup-1]</v>
      </c>
      <c r="B5" s="51" t="s">
        <v>163</v>
      </c>
      <c r="C5" s="51"/>
      <c r="D5" s="51"/>
      <c r="E5" s="51"/>
      <c r="F5" s="49"/>
      <c r="G5" s="50"/>
      <c r="H5" s="71"/>
      <c r="I5" s="50" t="s">
        <v>38</v>
      </c>
    </row>
    <row r="6" spans="1:9" s="1" customFormat="1" ht="33" x14ac:dyDescent="0.15">
      <c r="A6" s="46" t="str">
        <f t="shared" ref="A6:A29" si="0">IF(OR(B6&lt;&gt;"",E6&lt;&gt;""),"["&amp;TEXT($B$2,"#")&amp;"-"&amp;TEXT(ROW()-4,"##")&amp;"]","")</f>
        <v>[signup-2]</v>
      </c>
      <c r="B6" s="81" t="s">
        <v>120</v>
      </c>
      <c r="C6" s="81" t="s">
        <v>74</v>
      </c>
      <c r="D6" s="81" t="s">
        <v>147</v>
      </c>
      <c r="E6" s="81" t="s">
        <v>121</v>
      </c>
      <c r="F6" s="49"/>
      <c r="G6" s="47"/>
      <c r="H6" s="72"/>
      <c r="I6" s="46" t="s">
        <v>78</v>
      </c>
    </row>
    <row r="7" spans="1:9" s="1" customFormat="1" ht="33" x14ac:dyDescent="0.15">
      <c r="A7" s="46" t="str">
        <f t="shared" si="0"/>
        <v>[signup-3]</v>
      </c>
      <c r="B7" s="81" t="s">
        <v>66</v>
      </c>
      <c r="C7" s="81" t="s">
        <v>74</v>
      </c>
      <c r="D7" s="81" t="s">
        <v>122</v>
      </c>
      <c r="E7" s="81" t="s">
        <v>123</v>
      </c>
      <c r="F7" s="49"/>
      <c r="G7" s="47"/>
      <c r="H7" s="72"/>
      <c r="I7" s="46" t="s">
        <v>78</v>
      </c>
    </row>
    <row r="8" spans="1:9" s="1" customFormat="1" ht="33" x14ac:dyDescent="0.15">
      <c r="A8" s="46" t="str">
        <f t="shared" si="0"/>
        <v>[signup-4]</v>
      </c>
      <c r="B8" s="81" t="s">
        <v>118</v>
      </c>
      <c r="C8" s="81" t="s">
        <v>74</v>
      </c>
      <c r="D8" s="81" t="s">
        <v>124</v>
      </c>
      <c r="E8" s="81" t="s">
        <v>125</v>
      </c>
      <c r="F8" s="49"/>
      <c r="G8" s="47"/>
      <c r="H8" s="72"/>
      <c r="I8" s="46" t="s">
        <v>78</v>
      </c>
    </row>
    <row r="9" spans="1:9" s="1" customFormat="1" ht="33" x14ac:dyDescent="0.15">
      <c r="A9" s="46" t="str">
        <f>IF(OR(B9&lt;&gt;"",E9&lt;&gt;""),"["&amp;TEXT($B$2,"#")&amp;"-"&amp;TEXT(ROW()-4,"##")&amp;"]","")</f>
        <v>[signup-5]</v>
      </c>
      <c r="B9" s="81" t="s">
        <v>67</v>
      </c>
      <c r="C9" s="81" t="s">
        <v>74</v>
      </c>
      <c r="D9" s="81" t="s">
        <v>142</v>
      </c>
      <c r="E9" s="81" t="s">
        <v>117</v>
      </c>
      <c r="F9" s="49"/>
      <c r="G9" s="47"/>
      <c r="H9" s="72"/>
      <c r="I9" s="46" t="s">
        <v>78</v>
      </c>
    </row>
    <row r="10" spans="1:9" s="1" customFormat="1" ht="33" x14ac:dyDescent="0.15">
      <c r="A10" s="46" t="str">
        <f t="shared" si="0"/>
        <v>[signup-6]</v>
      </c>
      <c r="B10" s="81" t="s">
        <v>68</v>
      </c>
      <c r="C10" s="81" t="s">
        <v>74</v>
      </c>
      <c r="D10" s="81" t="s">
        <v>113</v>
      </c>
      <c r="E10" s="81" t="s">
        <v>114</v>
      </c>
      <c r="F10" s="49"/>
      <c r="G10" s="47"/>
      <c r="H10" s="72"/>
      <c r="I10" s="46" t="s">
        <v>78</v>
      </c>
    </row>
    <row r="11" spans="1:9" s="1" customFormat="1" ht="33" x14ac:dyDescent="0.15">
      <c r="A11" s="46" t="str">
        <f t="shared" si="0"/>
        <v>[signup-7]</v>
      </c>
      <c r="B11" s="81" t="s">
        <v>69</v>
      </c>
      <c r="C11" s="81" t="s">
        <v>74</v>
      </c>
      <c r="D11" s="81" t="s">
        <v>111</v>
      </c>
      <c r="E11" s="81" t="s">
        <v>112</v>
      </c>
      <c r="F11" s="49"/>
      <c r="G11" s="47"/>
      <c r="H11" s="72"/>
      <c r="I11" s="46" t="s">
        <v>78</v>
      </c>
    </row>
    <row r="12" spans="1:9" s="1" customFormat="1" ht="55" x14ac:dyDescent="0.15">
      <c r="A12" s="46" t="str">
        <f t="shared" si="0"/>
        <v>[signup-8]</v>
      </c>
      <c r="B12" s="80" t="s">
        <v>143</v>
      </c>
      <c r="C12" s="80" t="s">
        <v>224</v>
      </c>
      <c r="D12" s="80" t="s">
        <v>245</v>
      </c>
      <c r="E12" s="80" t="s">
        <v>226</v>
      </c>
      <c r="F12" s="49"/>
      <c r="G12" s="47"/>
      <c r="H12" s="72"/>
      <c r="I12" s="46" t="s">
        <v>79</v>
      </c>
    </row>
    <row r="13" spans="1:9" s="1" customFormat="1" ht="55" x14ac:dyDescent="0.15">
      <c r="A13" s="46" t="str">
        <f t="shared" si="0"/>
        <v>[signup-9]</v>
      </c>
      <c r="B13" s="80" t="s">
        <v>144</v>
      </c>
      <c r="C13" s="80" t="s">
        <v>224</v>
      </c>
      <c r="D13" s="80" t="s">
        <v>245</v>
      </c>
      <c r="E13" s="80" t="s">
        <v>226</v>
      </c>
      <c r="F13" s="49"/>
      <c r="G13" s="47"/>
      <c r="H13" s="72"/>
      <c r="I13" s="46" t="s">
        <v>79</v>
      </c>
    </row>
    <row r="14" spans="1:9" s="1" customFormat="1" ht="55" x14ac:dyDescent="0.15">
      <c r="A14" s="46" t="str">
        <f t="shared" si="0"/>
        <v>[signup-10]</v>
      </c>
      <c r="B14" s="80" t="s">
        <v>145</v>
      </c>
      <c r="C14" s="80" t="s">
        <v>224</v>
      </c>
      <c r="D14" s="80" t="s">
        <v>245</v>
      </c>
      <c r="E14" s="80" t="s">
        <v>226</v>
      </c>
      <c r="F14" s="49"/>
      <c r="G14" s="47"/>
      <c r="H14" s="72"/>
      <c r="I14" s="46" t="s">
        <v>79</v>
      </c>
    </row>
    <row r="15" spans="1:9" s="1" customFormat="1" ht="55" x14ac:dyDescent="0.15">
      <c r="A15" s="46" t="str">
        <f t="shared" si="0"/>
        <v>[signup-11]</v>
      </c>
      <c r="B15" s="80" t="s">
        <v>146</v>
      </c>
      <c r="C15" s="80" t="s">
        <v>224</v>
      </c>
      <c r="D15" s="80" t="s">
        <v>245</v>
      </c>
      <c r="E15" s="80" t="s">
        <v>226</v>
      </c>
      <c r="F15" s="49"/>
      <c r="G15" s="47"/>
      <c r="H15" s="72"/>
      <c r="I15" s="46" t="s">
        <v>79</v>
      </c>
    </row>
    <row r="16" spans="1:9" s="1" customFormat="1" ht="44" x14ac:dyDescent="0.15">
      <c r="A16" s="46" t="str">
        <f t="shared" si="0"/>
        <v>[signup-12]</v>
      </c>
      <c r="B16" s="80" t="s">
        <v>99</v>
      </c>
      <c r="C16" s="80" t="s">
        <v>224</v>
      </c>
      <c r="D16" s="80" t="s">
        <v>245</v>
      </c>
      <c r="E16" s="80" t="s">
        <v>100</v>
      </c>
      <c r="F16" s="49"/>
      <c r="G16" s="47"/>
      <c r="H16" s="72"/>
      <c r="I16" s="46" t="s">
        <v>79</v>
      </c>
    </row>
    <row r="17" spans="1:9" s="1" customFormat="1" ht="33" x14ac:dyDescent="0.15">
      <c r="A17" s="46" t="str">
        <f t="shared" si="0"/>
        <v>[signup-13]</v>
      </c>
      <c r="B17" s="80" t="s">
        <v>149</v>
      </c>
      <c r="C17" s="80" t="s">
        <v>150</v>
      </c>
      <c r="D17" s="80" t="s">
        <v>246</v>
      </c>
      <c r="E17" s="80" t="s">
        <v>151</v>
      </c>
      <c r="F17" s="49"/>
      <c r="G17" s="47"/>
      <c r="H17" s="72"/>
      <c r="I17" s="46" t="s">
        <v>79</v>
      </c>
    </row>
    <row r="18" spans="1:9" s="1" customFormat="1" ht="33" x14ac:dyDescent="0.15">
      <c r="A18" s="46" t="str">
        <f t="shared" si="0"/>
        <v>[signup-14]</v>
      </c>
      <c r="B18" s="82" t="s">
        <v>75</v>
      </c>
      <c r="C18" s="82" t="s">
        <v>74</v>
      </c>
      <c r="D18" s="82" t="s">
        <v>232</v>
      </c>
      <c r="E18" s="82" t="s">
        <v>76</v>
      </c>
      <c r="F18" s="49"/>
      <c r="G18" s="47"/>
      <c r="H18" s="72"/>
      <c r="I18" s="46" t="s">
        <v>77</v>
      </c>
    </row>
    <row r="19" spans="1:9" s="1" customFormat="1" ht="33" x14ac:dyDescent="0.15">
      <c r="A19" s="46" t="str">
        <f t="shared" si="0"/>
        <v>[signup-15]</v>
      </c>
      <c r="B19" s="82" t="s">
        <v>80</v>
      </c>
      <c r="C19" s="82" t="s">
        <v>101</v>
      </c>
      <c r="D19" s="82" t="s">
        <v>102</v>
      </c>
      <c r="E19" s="82" t="s">
        <v>103</v>
      </c>
      <c r="F19" s="49"/>
      <c r="G19" s="47"/>
      <c r="H19" s="72"/>
      <c r="I19" s="46" t="s">
        <v>77</v>
      </c>
    </row>
    <row r="20" spans="1:9" s="1" customFormat="1" ht="33" x14ac:dyDescent="0.15">
      <c r="A20" s="46" t="str">
        <f t="shared" si="0"/>
        <v>[signup-16]</v>
      </c>
      <c r="B20" s="82" t="s">
        <v>83</v>
      </c>
      <c r="C20" s="82" t="s">
        <v>82</v>
      </c>
      <c r="D20" s="82" t="s">
        <v>104</v>
      </c>
      <c r="E20" s="82" t="s">
        <v>105</v>
      </c>
      <c r="F20" s="49"/>
      <c r="G20" s="47"/>
      <c r="H20" s="72"/>
      <c r="I20" s="46" t="s">
        <v>77</v>
      </c>
    </row>
    <row r="21" spans="1:9" s="1" customFormat="1" ht="33" x14ac:dyDescent="0.15">
      <c r="A21" s="46" t="str">
        <f t="shared" si="0"/>
        <v>[signup-17]</v>
      </c>
      <c r="B21" s="82" t="s">
        <v>81</v>
      </c>
      <c r="C21" s="82" t="s">
        <v>84</v>
      </c>
      <c r="D21" s="82" t="s">
        <v>106</v>
      </c>
      <c r="E21" s="82" t="s">
        <v>107</v>
      </c>
      <c r="F21" s="49"/>
      <c r="G21" s="47"/>
      <c r="H21" s="72"/>
      <c r="I21" s="46" t="s">
        <v>77</v>
      </c>
    </row>
    <row r="22" spans="1:9" s="1" customFormat="1" ht="33" x14ac:dyDescent="0.15">
      <c r="A22" s="46" t="str">
        <f t="shared" si="0"/>
        <v>[signup-18]</v>
      </c>
      <c r="B22" s="82" t="s">
        <v>108</v>
      </c>
      <c r="C22" s="82" t="s">
        <v>109</v>
      </c>
      <c r="D22" s="82" t="s">
        <v>236</v>
      </c>
      <c r="E22" s="82" t="s">
        <v>110</v>
      </c>
      <c r="F22" s="49"/>
      <c r="G22" s="47"/>
      <c r="H22" s="72"/>
      <c r="I22" s="46"/>
    </row>
    <row r="23" spans="1:9" s="1" customFormat="1" ht="66" x14ac:dyDescent="0.15">
      <c r="A23" s="46" t="str">
        <f t="shared" si="0"/>
        <v>[signup-19]</v>
      </c>
      <c r="B23" s="83" t="s">
        <v>85</v>
      </c>
      <c r="C23" s="83" t="s">
        <v>74</v>
      </c>
      <c r="D23" s="83" t="s">
        <v>139</v>
      </c>
      <c r="E23" s="83" t="s">
        <v>233</v>
      </c>
      <c r="F23" s="49"/>
      <c r="G23" s="47"/>
      <c r="H23" s="72"/>
      <c r="I23" s="47" t="s">
        <v>90</v>
      </c>
    </row>
    <row r="24" spans="1:9" s="1" customFormat="1" ht="33" x14ac:dyDescent="0.15">
      <c r="A24" s="46" t="str">
        <f t="shared" si="0"/>
        <v>[signup-20]</v>
      </c>
      <c r="B24" s="83" t="s">
        <v>91</v>
      </c>
      <c r="C24" s="83" t="s">
        <v>74</v>
      </c>
      <c r="D24" s="83" t="s">
        <v>139</v>
      </c>
      <c r="E24" s="83" t="s">
        <v>96</v>
      </c>
      <c r="F24" s="49"/>
      <c r="G24" s="47"/>
      <c r="H24" s="72"/>
      <c r="I24" s="47" t="s">
        <v>90</v>
      </c>
    </row>
    <row r="25" spans="1:9" s="1" customFormat="1" ht="33" x14ac:dyDescent="0.15">
      <c r="A25" s="46" t="str">
        <f t="shared" si="0"/>
        <v>[signup-21]</v>
      </c>
      <c r="B25" s="83" t="s">
        <v>86</v>
      </c>
      <c r="C25" s="83" t="s">
        <v>74</v>
      </c>
      <c r="D25" s="83" t="s">
        <v>138</v>
      </c>
      <c r="E25" s="83" t="s">
        <v>97</v>
      </c>
      <c r="F25" s="49"/>
      <c r="G25" s="47"/>
      <c r="H25" s="72"/>
      <c r="I25" s="47" t="s">
        <v>90</v>
      </c>
    </row>
    <row r="26" spans="1:9" s="1" customFormat="1" ht="33" x14ac:dyDescent="0.15">
      <c r="A26" s="46" t="str">
        <f t="shared" si="0"/>
        <v>[signup-22]</v>
      </c>
      <c r="B26" s="83" t="s">
        <v>87</v>
      </c>
      <c r="C26" s="83" t="s">
        <v>74</v>
      </c>
      <c r="D26" s="83" t="s">
        <v>138</v>
      </c>
      <c r="E26" s="83" t="s">
        <v>98</v>
      </c>
      <c r="F26" s="49"/>
      <c r="G26" s="47"/>
      <c r="H26" s="72"/>
      <c r="I26" s="47" t="s">
        <v>90</v>
      </c>
    </row>
    <row r="27" spans="1:9" s="1" customFormat="1" ht="33" x14ac:dyDescent="0.15">
      <c r="A27" s="46" t="str">
        <f t="shared" si="0"/>
        <v>[signup-23]</v>
      </c>
      <c r="B27" s="83" t="s">
        <v>88</v>
      </c>
      <c r="C27" s="83" t="s">
        <v>74</v>
      </c>
      <c r="D27" s="83" t="s">
        <v>137</v>
      </c>
      <c r="E27" s="83" t="s">
        <v>93</v>
      </c>
      <c r="F27" s="49"/>
      <c r="G27" s="47"/>
      <c r="H27" s="72"/>
      <c r="I27" s="47" t="s">
        <v>90</v>
      </c>
    </row>
    <row r="28" spans="1:9" s="1" customFormat="1" ht="55" x14ac:dyDescent="0.15">
      <c r="A28" s="46" t="str">
        <f t="shared" si="0"/>
        <v>[signup-24]</v>
      </c>
      <c r="B28" s="83" t="s">
        <v>94</v>
      </c>
      <c r="C28" s="83" t="s">
        <v>74</v>
      </c>
      <c r="D28" s="83" t="s">
        <v>140</v>
      </c>
      <c r="E28" s="83" t="s">
        <v>92</v>
      </c>
      <c r="F28" s="49"/>
      <c r="G28" s="47"/>
      <c r="H28" s="72"/>
      <c r="I28" s="47" t="s">
        <v>90</v>
      </c>
    </row>
    <row r="29" spans="1:9" s="1" customFormat="1" ht="44" x14ac:dyDescent="0.15">
      <c r="A29" s="46" t="str">
        <f t="shared" si="0"/>
        <v>[signup-25]</v>
      </c>
      <c r="B29" s="83" t="s">
        <v>89</v>
      </c>
      <c r="C29" s="83" t="s">
        <v>74</v>
      </c>
      <c r="D29" s="83" t="s">
        <v>141</v>
      </c>
      <c r="E29" s="83" t="s">
        <v>95</v>
      </c>
      <c r="F29" s="49"/>
      <c r="G29" s="47"/>
      <c r="H29" s="72"/>
      <c r="I29" s="47" t="s">
        <v>90</v>
      </c>
    </row>
    <row r="34" spans="6:6" x14ac:dyDescent="0.15">
      <c r="F34"/>
    </row>
    <row r="35" spans="6:6" x14ac:dyDescent="0.15">
      <c r="F35"/>
    </row>
    <row r="36" spans="6:6" x14ac:dyDescent="0.15">
      <c r="F36"/>
    </row>
    <row r="37" spans="6:6" x14ac:dyDescent="0.15">
      <c r="F37"/>
    </row>
    <row r="38" spans="6:6" x14ac:dyDescent="0.15">
      <c r="F38"/>
    </row>
    <row r="39" spans="6:6" x14ac:dyDescent="0.15">
      <c r="F39"/>
    </row>
    <row r="40" spans="6:6" x14ac:dyDescent="0.15">
      <c r="F40"/>
    </row>
    <row r="41" spans="6:6" x14ac:dyDescent="0.15">
      <c r="F41"/>
    </row>
    <row r="42" spans="6:6" x14ac:dyDescent="0.15">
      <c r="F42"/>
    </row>
    <row r="43" spans="6:6" x14ac:dyDescent="0.15">
      <c r="F43"/>
    </row>
    <row r="44" spans="6:6" x14ac:dyDescent="0.15">
      <c r="F44"/>
    </row>
    <row r="45" spans="6:6" x14ac:dyDescent="0.15">
      <c r="F45"/>
    </row>
  </sheetData>
  <dataValidations count="1">
    <dataValidation type="list" operator="equal" allowBlank="1" sqref="G5:G29">
      <formula1>"Pass,Fail,Untest,N/A"</formula1>
    </dataValidation>
  </dataValidations>
  <hyperlinks>
    <hyperlink ref="A1" location="testreport!A1" display="Back to TestReport"/>
  </hyperlink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2" tint="-0.249977111117893"/>
  </sheetPr>
  <dimension ref="A1:I45"/>
  <sheetViews>
    <sheetView workbookViewId="0">
      <pane xSplit="1" ySplit="4" topLeftCell="B15" activePane="bottomRight" state="frozen"/>
      <selection pane="topRight" activeCell="B1" sqref="B1"/>
      <selection pane="bottomLeft" activeCell="A5" sqref="A5"/>
      <selection pane="bottomRight"/>
    </sheetView>
  </sheetViews>
  <sheetFormatPr baseColWidth="10" defaultColWidth="8.83203125" defaultRowHeight="14" x14ac:dyDescent="0.15"/>
  <cols>
    <col min="1" max="1" width="16.5" customWidth="1"/>
    <col min="2" max="2" width="37.1640625" customWidth="1"/>
    <col min="3" max="3" width="21" customWidth="1"/>
    <col min="4" max="5" width="37.6640625" customWidth="1"/>
    <col min="6" max="6" width="10.5" style="1" customWidth="1"/>
    <col min="9" max="9" width="10.5" customWidth="1"/>
  </cols>
  <sheetData>
    <row r="1" spans="1:9" s="1" customFormat="1" x14ac:dyDescent="0.15">
      <c r="A1" s="79" t="s">
        <v>36</v>
      </c>
      <c r="B1" s="44"/>
      <c r="C1" s="44"/>
      <c r="D1" s="45" t="str">
        <f>"Pass: "&amp;COUNTIF($G$1:$G$950,"Pass")</f>
        <v>Pass: 0</v>
      </c>
      <c r="E1" s="41" t="str">
        <f>"Untested: "&amp;COUNTIF($G$1:$G$950,"Untest")</f>
        <v>Untested: 0</v>
      </c>
      <c r="F1" s="52"/>
    </row>
    <row r="2" spans="1:9" s="1" customFormat="1" ht="11" x14ac:dyDescent="0.15">
      <c r="A2" s="39" t="s">
        <v>28</v>
      </c>
      <c r="B2" s="40" t="s">
        <v>65</v>
      </c>
      <c r="C2" s="40"/>
      <c r="D2" s="45" t="str">
        <f>"Fail: "&amp;COUNTIF($G$1:$G$950,"Fail")</f>
        <v>Fail: 0</v>
      </c>
      <c r="E2" s="41" t="str">
        <f>"N/A: "&amp;COUNTIF($G$1:$G$950,"N/A")</f>
        <v>N/A: 0</v>
      </c>
      <c r="F2" s="52"/>
    </row>
    <row r="3" spans="1:9" s="1" customFormat="1" ht="11" x14ac:dyDescent="0.15">
      <c r="A3" s="39" t="s">
        <v>29</v>
      </c>
      <c r="B3" s="39" t="s">
        <v>3</v>
      </c>
      <c r="C3" s="39"/>
      <c r="D3" s="45" t="str">
        <f>"Percent Complete: "&amp;ROUND((COUNTIF($G$5:$G$950,"Pass")*100)/((COUNTA($A$5:$A$950)*5)-COUNTIF($G$5:$G$1015,"N/A")),2)&amp;"%"</f>
        <v>Percent Complete: 0%</v>
      </c>
      <c r="E3" s="42" t="str">
        <f>"Number of cases: "&amp;(COUNTA($A$5:$A$950))</f>
        <v>Number of cases: 25</v>
      </c>
      <c r="F3" s="53"/>
    </row>
    <row r="4" spans="1:9" s="1" customFormat="1" ht="44" x14ac:dyDescent="0.15">
      <c r="A4" s="43" t="s">
        <v>30</v>
      </c>
      <c r="B4" s="43" t="s">
        <v>31</v>
      </c>
      <c r="C4" s="43" t="s">
        <v>40</v>
      </c>
      <c r="D4" s="43" t="s">
        <v>32</v>
      </c>
      <c r="E4" s="43" t="s">
        <v>33</v>
      </c>
      <c r="F4" s="70" t="s">
        <v>46</v>
      </c>
      <c r="G4" s="43" t="s">
        <v>55</v>
      </c>
      <c r="H4" s="43" t="s">
        <v>34</v>
      </c>
      <c r="I4" s="43" t="s">
        <v>35</v>
      </c>
    </row>
    <row r="5" spans="1:9" s="1" customFormat="1" ht="11" x14ac:dyDescent="0.15">
      <c r="A5" s="46" t="str">
        <f>IF(OR(B5&lt;&gt;"",E5&lt;&gt;""),"["&amp;TEXT($B$2,"#")&amp;"-"&amp;TEXT(ROW()-4,"##")&amp;"]","")</f>
        <v>[forgotpassword-1]</v>
      </c>
      <c r="B5" s="51" t="s">
        <v>163</v>
      </c>
      <c r="C5" s="51"/>
      <c r="D5" s="51"/>
      <c r="E5" s="51"/>
      <c r="F5" s="49"/>
      <c r="G5" s="50"/>
      <c r="H5" s="71"/>
      <c r="I5" s="50" t="s">
        <v>38</v>
      </c>
    </row>
    <row r="6" spans="1:9" s="1" customFormat="1" ht="33" x14ac:dyDescent="0.15">
      <c r="A6" s="46" t="str">
        <f t="shared" ref="A6:A29" si="0">IF(OR(B6&lt;&gt;"",E6&lt;&gt;""),"["&amp;TEXT($B$2,"#")&amp;"-"&amp;TEXT(ROW()-4,"##")&amp;"]","")</f>
        <v>[forgotpassword-2]</v>
      </c>
      <c r="B6" s="81" t="s">
        <v>120</v>
      </c>
      <c r="C6" s="81" t="s">
        <v>74</v>
      </c>
      <c r="D6" s="81" t="s">
        <v>147</v>
      </c>
      <c r="E6" s="81" t="s">
        <v>121</v>
      </c>
      <c r="F6" s="49"/>
      <c r="G6" s="47"/>
      <c r="H6" s="72"/>
      <c r="I6" s="46" t="s">
        <v>78</v>
      </c>
    </row>
    <row r="7" spans="1:9" s="1" customFormat="1" ht="33" x14ac:dyDescent="0.15">
      <c r="A7" s="46" t="str">
        <f t="shared" si="0"/>
        <v>[forgotpassword-3]</v>
      </c>
      <c r="B7" s="81" t="s">
        <v>66</v>
      </c>
      <c r="C7" s="81" t="s">
        <v>74</v>
      </c>
      <c r="D7" s="81" t="s">
        <v>122</v>
      </c>
      <c r="E7" s="81" t="s">
        <v>123</v>
      </c>
      <c r="F7" s="49"/>
      <c r="G7" s="47"/>
      <c r="H7" s="72"/>
      <c r="I7" s="46" t="s">
        <v>78</v>
      </c>
    </row>
    <row r="8" spans="1:9" s="1" customFormat="1" ht="33" x14ac:dyDescent="0.15">
      <c r="A8" s="46" t="str">
        <f t="shared" si="0"/>
        <v>[forgotpassword-4]</v>
      </c>
      <c r="B8" s="81" t="s">
        <v>118</v>
      </c>
      <c r="C8" s="81" t="s">
        <v>74</v>
      </c>
      <c r="D8" s="81" t="s">
        <v>124</v>
      </c>
      <c r="E8" s="81" t="s">
        <v>125</v>
      </c>
      <c r="F8" s="49"/>
      <c r="G8" s="47"/>
      <c r="H8" s="72"/>
      <c r="I8" s="46" t="s">
        <v>78</v>
      </c>
    </row>
    <row r="9" spans="1:9" s="1" customFormat="1" ht="33" x14ac:dyDescent="0.15">
      <c r="A9" s="46" t="str">
        <f>IF(OR(B9&lt;&gt;"",E9&lt;&gt;""),"["&amp;TEXT($B$2,"#")&amp;"-"&amp;TEXT(ROW()-4,"##")&amp;"]","")</f>
        <v>[forgotpassword-5]</v>
      </c>
      <c r="B9" s="81" t="s">
        <v>67</v>
      </c>
      <c r="C9" s="81" t="s">
        <v>74</v>
      </c>
      <c r="D9" s="81" t="s">
        <v>142</v>
      </c>
      <c r="E9" s="81" t="s">
        <v>117</v>
      </c>
      <c r="F9" s="49"/>
      <c r="G9" s="47"/>
      <c r="H9" s="72"/>
      <c r="I9" s="46" t="s">
        <v>78</v>
      </c>
    </row>
    <row r="10" spans="1:9" s="1" customFormat="1" ht="33" x14ac:dyDescent="0.15">
      <c r="A10" s="46" t="str">
        <f t="shared" si="0"/>
        <v>[forgotpassword-6]</v>
      </c>
      <c r="B10" s="81" t="s">
        <v>68</v>
      </c>
      <c r="C10" s="81" t="s">
        <v>74</v>
      </c>
      <c r="D10" s="81" t="s">
        <v>113</v>
      </c>
      <c r="E10" s="81" t="s">
        <v>114</v>
      </c>
      <c r="F10" s="49"/>
      <c r="G10" s="47"/>
      <c r="H10" s="72"/>
      <c r="I10" s="46" t="s">
        <v>78</v>
      </c>
    </row>
    <row r="11" spans="1:9" s="1" customFormat="1" ht="33" x14ac:dyDescent="0.15">
      <c r="A11" s="46" t="str">
        <f t="shared" si="0"/>
        <v>[forgotpassword-7]</v>
      </c>
      <c r="B11" s="81" t="s">
        <v>69</v>
      </c>
      <c r="C11" s="81" t="s">
        <v>74</v>
      </c>
      <c r="D11" s="81" t="s">
        <v>111</v>
      </c>
      <c r="E11" s="81" t="s">
        <v>112</v>
      </c>
      <c r="F11" s="49"/>
      <c r="G11" s="47"/>
      <c r="H11" s="72"/>
      <c r="I11" s="46" t="s">
        <v>78</v>
      </c>
    </row>
    <row r="12" spans="1:9" s="1" customFormat="1" ht="55" x14ac:dyDescent="0.15">
      <c r="A12" s="46" t="str">
        <f t="shared" si="0"/>
        <v>[forgotpassword-8]</v>
      </c>
      <c r="B12" s="80" t="s">
        <v>143</v>
      </c>
      <c r="C12" s="80" t="s">
        <v>224</v>
      </c>
      <c r="D12" s="80" t="s">
        <v>247</v>
      </c>
      <c r="E12" s="80" t="s">
        <v>226</v>
      </c>
      <c r="F12" s="49"/>
      <c r="G12" s="47"/>
      <c r="H12" s="72"/>
      <c r="I12" s="46" t="s">
        <v>79</v>
      </c>
    </row>
    <row r="13" spans="1:9" s="1" customFormat="1" ht="55" x14ac:dyDescent="0.15">
      <c r="A13" s="46" t="str">
        <f t="shared" si="0"/>
        <v>[forgotpassword-9]</v>
      </c>
      <c r="B13" s="80" t="s">
        <v>144</v>
      </c>
      <c r="C13" s="80" t="s">
        <v>224</v>
      </c>
      <c r="D13" s="80" t="s">
        <v>247</v>
      </c>
      <c r="E13" s="80" t="s">
        <v>226</v>
      </c>
      <c r="F13" s="49"/>
      <c r="G13" s="47"/>
      <c r="H13" s="72"/>
      <c r="I13" s="46" t="s">
        <v>79</v>
      </c>
    </row>
    <row r="14" spans="1:9" s="1" customFormat="1" ht="55" x14ac:dyDescent="0.15">
      <c r="A14" s="46" t="str">
        <f t="shared" si="0"/>
        <v>[forgotpassword-10]</v>
      </c>
      <c r="B14" s="80" t="s">
        <v>145</v>
      </c>
      <c r="C14" s="80" t="s">
        <v>224</v>
      </c>
      <c r="D14" s="80" t="s">
        <v>247</v>
      </c>
      <c r="E14" s="80" t="s">
        <v>226</v>
      </c>
      <c r="F14" s="49"/>
      <c r="G14" s="47"/>
      <c r="H14" s="72"/>
      <c r="I14" s="46" t="s">
        <v>79</v>
      </c>
    </row>
    <row r="15" spans="1:9" s="1" customFormat="1" ht="55" x14ac:dyDescent="0.15">
      <c r="A15" s="46" t="str">
        <f t="shared" si="0"/>
        <v>[forgotpassword-11]</v>
      </c>
      <c r="B15" s="80" t="s">
        <v>146</v>
      </c>
      <c r="C15" s="80" t="s">
        <v>224</v>
      </c>
      <c r="D15" s="80" t="s">
        <v>247</v>
      </c>
      <c r="E15" s="80" t="s">
        <v>226</v>
      </c>
      <c r="F15" s="49"/>
      <c r="G15" s="47"/>
      <c r="H15" s="72"/>
      <c r="I15" s="46" t="s">
        <v>79</v>
      </c>
    </row>
    <row r="16" spans="1:9" s="1" customFormat="1" ht="44" x14ac:dyDescent="0.15">
      <c r="A16" s="46" t="str">
        <f t="shared" si="0"/>
        <v>[forgotpassword-12]</v>
      </c>
      <c r="B16" s="80" t="s">
        <v>99</v>
      </c>
      <c r="C16" s="80" t="s">
        <v>224</v>
      </c>
      <c r="D16" s="80" t="s">
        <v>247</v>
      </c>
      <c r="E16" s="80" t="s">
        <v>100</v>
      </c>
      <c r="F16" s="49"/>
      <c r="G16" s="47"/>
      <c r="H16" s="72"/>
      <c r="I16" s="46" t="s">
        <v>79</v>
      </c>
    </row>
    <row r="17" spans="1:9" s="1" customFormat="1" ht="33" x14ac:dyDescent="0.15">
      <c r="A17" s="46" t="str">
        <f t="shared" si="0"/>
        <v>[forgotpassword-13]</v>
      </c>
      <c r="B17" s="80" t="s">
        <v>149</v>
      </c>
      <c r="C17" s="80" t="s">
        <v>150</v>
      </c>
      <c r="D17" s="80" t="s">
        <v>248</v>
      </c>
      <c r="E17" s="80" t="s">
        <v>151</v>
      </c>
      <c r="F17" s="49"/>
      <c r="G17" s="47"/>
      <c r="H17" s="72"/>
      <c r="I17" s="46" t="s">
        <v>79</v>
      </c>
    </row>
    <row r="18" spans="1:9" s="1" customFormat="1" ht="33" x14ac:dyDescent="0.15">
      <c r="A18" s="46" t="str">
        <f t="shared" si="0"/>
        <v>[forgotpassword-14]</v>
      </c>
      <c r="B18" s="82" t="s">
        <v>75</v>
      </c>
      <c r="C18" s="82" t="s">
        <v>74</v>
      </c>
      <c r="D18" s="82" t="s">
        <v>232</v>
      </c>
      <c r="E18" s="82" t="s">
        <v>76</v>
      </c>
      <c r="F18" s="49"/>
      <c r="G18" s="47"/>
      <c r="H18" s="72"/>
      <c r="I18" s="46" t="s">
        <v>77</v>
      </c>
    </row>
    <row r="19" spans="1:9" s="1" customFormat="1" ht="33" x14ac:dyDescent="0.15">
      <c r="A19" s="46" t="str">
        <f t="shared" si="0"/>
        <v>[forgotpassword-15]</v>
      </c>
      <c r="B19" s="82" t="s">
        <v>80</v>
      </c>
      <c r="C19" s="82" t="s">
        <v>101</v>
      </c>
      <c r="D19" s="82" t="s">
        <v>102</v>
      </c>
      <c r="E19" s="82" t="s">
        <v>103</v>
      </c>
      <c r="F19" s="49"/>
      <c r="G19" s="47"/>
      <c r="H19" s="72"/>
      <c r="I19" s="46" t="s">
        <v>77</v>
      </c>
    </row>
    <row r="20" spans="1:9" s="1" customFormat="1" ht="33" x14ac:dyDescent="0.15">
      <c r="A20" s="46" t="str">
        <f t="shared" si="0"/>
        <v>[forgotpassword-16]</v>
      </c>
      <c r="B20" s="82" t="s">
        <v>83</v>
      </c>
      <c r="C20" s="82" t="s">
        <v>82</v>
      </c>
      <c r="D20" s="82" t="s">
        <v>104</v>
      </c>
      <c r="E20" s="82" t="s">
        <v>105</v>
      </c>
      <c r="F20" s="49"/>
      <c r="G20" s="47"/>
      <c r="H20" s="72"/>
      <c r="I20" s="46" t="s">
        <v>77</v>
      </c>
    </row>
    <row r="21" spans="1:9" s="1" customFormat="1" ht="33" x14ac:dyDescent="0.15">
      <c r="A21" s="46" t="str">
        <f t="shared" si="0"/>
        <v>[forgotpassword-17]</v>
      </c>
      <c r="B21" s="82" t="s">
        <v>81</v>
      </c>
      <c r="C21" s="82" t="s">
        <v>84</v>
      </c>
      <c r="D21" s="82" t="s">
        <v>106</v>
      </c>
      <c r="E21" s="82" t="s">
        <v>107</v>
      </c>
      <c r="F21" s="49"/>
      <c r="G21" s="47"/>
      <c r="H21" s="72"/>
      <c r="I21" s="46" t="s">
        <v>77</v>
      </c>
    </row>
    <row r="22" spans="1:9" s="1" customFormat="1" ht="33" x14ac:dyDescent="0.15">
      <c r="A22" s="46" t="str">
        <f t="shared" si="0"/>
        <v>[forgotpassword-18]</v>
      </c>
      <c r="B22" s="82" t="s">
        <v>108</v>
      </c>
      <c r="C22" s="82" t="s">
        <v>109</v>
      </c>
      <c r="D22" s="82" t="s">
        <v>236</v>
      </c>
      <c r="E22" s="82" t="s">
        <v>110</v>
      </c>
      <c r="F22" s="49"/>
      <c r="G22" s="47"/>
      <c r="H22" s="72"/>
      <c r="I22" s="46"/>
    </row>
    <row r="23" spans="1:9" s="1" customFormat="1" ht="66" x14ac:dyDescent="0.15">
      <c r="A23" s="46" t="str">
        <f t="shared" si="0"/>
        <v>[forgotpassword-19]</v>
      </c>
      <c r="B23" s="83" t="s">
        <v>85</v>
      </c>
      <c r="C23" s="83" t="s">
        <v>74</v>
      </c>
      <c r="D23" s="83" t="s">
        <v>139</v>
      </c>
      <c r="E23" s="83" t="s">
        <v>233</v>
      </c>
      <c r="F23" s="49"/>
      <c r="G23" s="47"/>
      <c r="H23" s="72"/>
      <c r="I23" s="47" t="s">
        <v>90</v>
      </c>
    </row>
    <row r="24" spans="1:9" s="1" customFormat="1" ht="33" x14ac:dyDescent="0.15">
      <c r="A24" s="46" t="str">
        <f t="shared" si="0"/>
        <v>[forgotpassword-20]</v>
      </c>
      <c r="B24" s="83" t="s">
        <v>91</v>
      </c>
      <c r="C24" s="83" t="s">
        <v>74</v>
      </c>
      <c r="D24" s="83" t="s">
        <v>139</v>
      </c>
      <c r="E24" s="83" t="s">
        <v>96</v>
      </c>
      <c r="F24" s="49"/>
      <c r="G24" s="47"/>
      <c r="H24" s="72"/>
      <c r="I24" s="47" t="s">
        <v>90</v>
      </c>
    </row>
    <row r="25" spans="1:9" s="1" customFormat="1" ht="33" x14ac:dyDescent="0.15">
      <c r="A25" s="46" t="str">
        <f t="shared" si="0"/>
        <v>[forgotpassword-21]</v>
      </c>
      <c r="B25" s="83" t="s">
        <v>86</v>
      </c>
      <c r="C25" s="83" t="s">
        <v>74</v>
      </c>
      <c r="D25" s="83" t="s">
        <v>138</v>
      </c>
      <c r="E25" s="83" t="s">
        <v>97</v>
      </c>
      <c r="F25" s="49"/>
      <c r="G25" s="47"/>
      <c r="H25" s="72"/>
      <c r="I25" s="47" t="s">
        <v>90</v>
      </c>
    </row>
    <row r="26" spans="1:9" s="1" customFormat="1" ht="33" x14ac:dyDescent="0.15">
      <c r="A26" s="46" t="str">
        <f t="shared" si="0"/>
        <v>[forgotpassword-22]</v>
      </c>
      <c r="B26" s="83" t="s">
        <v>87</v>
      </c>
      <c r="C26" s="83" t="s">
        <v>74</v>
      </c>
      <c r="D26" s="83" t="s">
        <v>138</v>
      </c>
      <c r="E26" s="83" t="s">
        <v>98</v>
      </c>
      <c r="F26" s="49"/>
      <c r="G26" s="47"/>
      <c r="H26" s="72"/>
      <c r="I26" s="47" t="s">
        <v>90</v>
      </c>
    </row>
    <row r="27" spans="1:9" s="1" customFormat="1" ht="33" x14ac:dyDescent="0.15">
      <c r="A27" s="46" t="str">
        <f t="shared" si="0"/>
        <v>[forgotpassword-23]</v>
      </c>
      <c r="B27" s="83" t="s">
        <v>88</v>
      </c>
      <c r="C27" s="83" t="s">
        <v>74</v>
      </c>
      <c r="D27" s="83" t="s">
        <v>137</v>
      </c>
      <c r="E27" s="83" t="s">
        <v>93</v>
      </c>
      <c r="F27" s="49"/>
      <c r="G27" s="47"/>
      <c r="H27" s="72"/>
      <c r="I27" s="47" t="s">
        <v>90</v>
      </c>
    </row>
    <row r="28" spans="1:9" s="1" customFormat="1" ht="55" x14ac:dyDescent="0.15">
      <c r="A28" s="46" t="str">
        <f t="shared" si="0"/>
        <v>[forgotpassword-24]</v>
      </c>
      <c r="B28" s="83" t="s">
        <v>94</v>
      </c>
      <c r="C28" s="83" t="s">
        <v>74</v>
      </c>
      <c r="D28" s="83" t="s">
        <v>140</v>
      </c>
      <c r="E28" s="83" t="s">
        <v>92</v>
      </c>
      <c r="F28" s="49"/>
      <c r="G28" s="47"/>
      <c r="H28" s="72"/>
      <c r="I28" s="47" t="s">
        <v>90</v>
      </c>
    </row>
    <row r="29" spans="1:9" s="1" customFormat="1" ht="44" x14ac:dyDescent="0.15">
      <c r="A29" s="46" t="str">
        <f t="shared" si="0"/>
        <v>[forgotpassword-25]</v>
      </c>
      <c r="B29" s="83" t="s">
        <v>89</v>
      </c>
      <c r="C29" s="83" t="s">
        <v>74</v>
      </c>
      <c r="D29" s="83" t="s">
        <v>141</v>
      </c>
      <c r="E29" s="83" t="s">
        <v>95</v>
      </c>
      <c r="F29" s="49"/>
      <c r="G29" s="47"/>
      <c r="H29" s="72"/>
      <c r="I29" s="47" t="s">
        <v>90</v>
      </c>
    </row>
    <row r="34" spans="6:6" x14ac:dyDescent="0.15">
      <c r="F34"/>
    </row>
    <row r="35" spans="6:6" x14ac:dyDescent="0.15">
      <c r="F35"/>
    </row>
    <row r="36" spans="6:6" x14ac:dyDescent="0.15">
      <c r="F36"/>
    </row>
    <row r="37" spans="6:6" x14ac:dyDescent="0.15">
      <c r="F37"/>
    </row>
    <row r="38" spans="6:6" x14ac:dyDescent="0.15">
      <c r="F38"/>
    </row>
    <row r="39" spans="6:6" x14ac:dyDescent="0.15">
      <c r="F39"/>
    </row>
    <row r="40" spans="6:6" x14ac:dyDescent="0.15">
      <c r="F40"/>
    </row>
    <row r="41" spans="6:6" x14ac:dyDescent="0.15">
      <c r="F41"/>
    </row>
    <row r="42" spans="6:6" x14ac:dyDescent="0.15">
      <c r="F42"/>
    </row>
    <row r="43" spans="6:6" x14ac:dyDescent="0.15">
      <c r="F43"/>
    </row>
    <row r="44" spans="6:6" x14ac:dyDescent="0.15">
      <c r="F44"/>
    </row>
    <row r="45" spans="6:6" x14ac:dyDescent="0.15">
      <c r="F45"/>
    </row>
  </sheetData>
  <dataValidations count="1">
    <dataValidation type="list" operator="equal" allowBlank="1" sqref="G5:G29">
      <formula1>"Pass,Fail,Untest,N/A"</formula1>
    </dataValidation>
  </dataValidations>
  <hyperlinks>
    <hyperlink ref="A1" location="testreport!A1" display="Back to TestReport"/>
  </hyperlink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M18"/>
  <sheetViews>
    <sheetView zoomScale="130" zoomScaleNormal="130" zoomScalePageLayoutView="130" workbookViewId="0">
      <selection activeCell="C13" sqref="C13"/>
    </sheetView>
  </sheetViews>
  <sheetFormatPr baseColWidth="10" defaultColWidth="9.1640625" defaultRowHeight="14" x14ac:dyDescent="0.15"/>
  <cols>
    <col min="1" max="1" width="2.33203125" style="22" customWidth="1"/>
    <col min="2" max="2" width="10.33203125" style="22" customWidth="1"/>
    <col min="3" max="3" width="31.33203125" style="22" customWidth="1"/>
    <col min="4" max="4" width="13.1640625" style="22" hidden="1" customWidth="1"/>
    <col min="5" max="5" width="10.5" style="22" hidden="1" customWidth="1"/>
    <col min="6" max="6" width="9.33203125" style="22" customWidth="1"/>
    <col min="7" max="7" width="7" style="22" customWidth="1"/>
    <col min="8" max="8" width="5.83203125" style="22" customWidth="1"/>
    <col min="9" max="9" width="6" style="22" customWidth="1"/>
    <col min="10" max="10" width="5" style="22" customWidth="1"/>
    <col min="11" max="11" width="11.33203125" style="22" customWidth="1"/>
    <col min="12" max="13" width="9.1640625" style="23"/>
    <col min="14" max="16384" width="9.1640625" style="22"/>
  </cols>
  <sheetData>
    <row r="1" spans="1:13" s="1" customFormat="1" ht="11" x14ac:dyDescent="0.15">
      <c r="A1" s="24"/>
      <c r="B1" s="25"/>
      <c r="C1" s="24"/>
      <c r="D1" s="24"/>
      <c r="E1" s="24"/>
      <c r="F1" s="24"/>
      <c r="G1" s="24"/>
      <c r="H1" s="24"/>
      <c r="I1" s="24"/>
      <c r="J1" s="24"/>
      <c r="K1" s="24"/>
    </row>
    <row r="2" spans="1:13" s="5" customFormat="1" ht="59.25" customHeight="1" x14ac:dyDescent="0.15">
      <c r="A2" s="26"/>
      <c r="B2" s="27"/>
      <c r="C2" s="89" t="s">
        <v>19</v>
      </c>
      <c r="D2" s="89"/>
      <c r="E2" s="89"/>
      <c r="F2" s="89"/>
      <c r="G2" s="89"/>
      <c r="H2" s="89"/>
      <c r="I2" s="89"/>
      <c r="J2" s="89"/>
      <c r="K2" s="89"/>
    </row>
    <row r="3" spans="1:13" s="1" customFormat="1" ht="11" x14ac:dyDescent="0.15">
      <c r="A3" s="24"/>
      <c r="B3" s="28"/>
      <c r="C3" s="29"/>
      <c r="D3" s="29"/>
      <c r="E3" s="29"/>
      <c r="F3" s="29"/>
      <c r="G3" s="24"/>
      <c r="H3" s="24"/>
      <c r="I3" s="24"/>
      <c r="J3" s="24"/>
      <c r="K3" s="24"/>
    </row>
    <row r="4" spans="1:13" ht="24.75" customHeight="1" x14ac:dyDescent="0.15">
      <c r="A4" s="30"/>
      <c r="B4" s="64" t="s">
        <v>37</v>
      </c>
      <c r="C4" s="67" t="s">
        <v>20</v>
      </c>
      <c r="D4" s="68" t="s">
        <v>48</v>
      </c>
      <c r="E4" s="68" t="s">
        <v>47</v>
      </c>
      <c r="F4" s="73" t="s">
        <v>58</v>
      </c>
      <c r="G4" s="68" t="s">
        <v>21</v>
      </c>
      <c r="H4" s="67" t="s">
        <v>22</v>
      </c>
      <c r="I4" s="67" t="s">
        <v>41</v>
      </c>
      <c r="J4" s="67" t="s">
        <v>8</v>
      </c>
      <c r="K4" s="68" t="s">
        <v>23</v>
      </c>
      <c r="M4" s="22"/>
    </row>
    <row r="5" spans="1:13" x14ac:dyDescent="0.15">
      <c r="A5" s="30"/>
      <c r="B5" s="65" t="s">
        <v>16</v>
      </c>
      <c r="C5" s="78" t="s">
        <v>57</v>
      </c>
      <c r="D5" s="69">
        <v>2</v>
      </c>
      <c r="E5" s="69">
        <f>D5*5</f>
        <v>10</v>
      </c>
      <c r="F5" s="69">
        <f ca="1">ROUND((COUNTIF(INDIRECT("'"&amp;$C5&amp;"'!"&amp;"$G$5:$G1000"),"Pass")*100)/(IF(K5-COUNTIF(INDIRECT("'"&amp;$C5&amp;"'!"&amp;"$G$5:$G1000"),"N/A")=0,1,K5-COUNTIF(INDIRECT("'"&amp;$C5&amp;"'!"&amp;"$G$5:$G1000"),"N/A"))),2)</f>
        <v>0</v>
      </c>
      <c r="G5" s="69">
        <f ca="1">COUNTIF(INDIRECT("'"&amp;$C5&amp;"'!"&amp;"$G$5:$G1000"),"Pass")</f>
        <v>0</v>
      </c>
      <c r="H5" s="69">
        <f ca="1">COUNTIF(INDIRECT("'"&amp;$C5&amp;"'!"&amp;"$G$5:G1000"),"Fail")</f>
        <v>1</v>
      </c>
      <c r="I5" s="69">
        <f ca="1">COUNTIF(INDIRECT("'"&amp;$C5&amp;"'!"&amp;"$G$5:$G1000"),"Untest")</f>
        <v>0</v>
      </c>
      <c r="J5" s="69">
        <f ca="1">COUNTIF(INDIRECT("'"&amp;$C5&amp;"'!"&amp;"$G$5:$G1000"),"N/A")</f>
        <v>0</v>
      </c>
      <c r="K5" s="77">
        <f ca="1">COUNTA(INDIRECT("'"&amp;$C5&amp;"'!"&amp;"$A$5:$A1000"))</f>
        <v>50</v>
      </c>
      <c r="M5" s="22"/>
    </row>
    <row r="6" spans="1:13" x14ac:dyDescent="0.15">
      <c r="A6" s="30"/>
      <c r="B6" s="65" t="s">
        <v>16</v>
      </c>
      <c r="C6" s="78" t="s">
        <v>56</v>
      </c>
      <c r="D6" s="69">
        <v>2.5</v>
      </c>
      <c r="E6" s="69">
        <f t="shared" ref="E6:E13" si="0">D6*5</f>
        <v>12.5</v>
      </c>
      <c r="F6" s="77">
        <f t="shared" ref="F6:F13" ca="1" si="1">ROUND((COUNTIF(INDIRECT("'"&amp;$C6&amp;"'!"&amp;"$G$5:$G1000"),"Pass")*100)/(IF(K6-COUNTIF(INDIRECT("'"&amp;$C6&amp;"'!"&amp;"$G$5:$G1000"),"N/A")=0,1,K6-COUNTIF(INDIRECT("'"&amp;$C6&amp;"'!"&amp;"$G$5:$G1000"),"N/A"))),2)</f>
        <v>0</v>
      </c>
      <c r="G6" s="77">
        <f t="shared" ref="G6:G13" ca="1" si="2">COUNTIF(INDIRECT("'"&amp;$C6&amp;"'!"&amp;"$G$5:$G1000"),"Pass")</f>
        <v>0</v>
      </c>
      <c r="H6" s="77">
        <f t="shared" ref="H6:H13" ca="1" si="3">COUNTIF(INDIRECT("'"&amp;$C6&amp;"'!"&amp;"$G$5:$G1000"),"Fail")</f>
        <v>0</v>
      </c>
      <c r="I6" s="77">
        <f t="shared" ref="I6:I13" ca="1" si="4">COUNTIF(INDIRECT("'"&amp;$C6&amp;"'!"&amp;"$G$5:$G1000"),"Untest")</f>
        <v>0</v>
      </c>
      <c r="J6" s="77">
        <f t="shared" ref="J6:J13" ca="1" si="5">COUNTIF(INDIRECT("'"&amp;$C6&amp;"'!"&amp;"$G$5:$G1000"),"N/A")</f>
        <v>0</v>
      </c>
      <c r="K6" s="77">
        <f t="shared" ref="K6:K13" ca="1" si="6">COUNTA(INDIRECT("'"&amp;$C6&amp;"'!"&amp;"$A$5:$A1000"))</f>
        <v>25</v>
      </c>
      <c r="M6" s="22"/>
    </row>
    <row r="7" spans="1:13" x14ac:dyDescent="0.15">
      <c r="A7" s="30"/>
      <c r="B7" s="65" t="s">
        <v>16</v>
      </c>
      <c r="C7" s="78" t="s">
        <v>59</v>
      </c>
      <c r="D7" s="69">
        <v>1</v>
      </c>
      <c r="E7" s="69">
        <f t="shared" si="0"/>
        <v>5</v>
      </c>
      <c r="F7" s="77">
        <f t="shared" ca="1" si="1"/>
        <v>0</v>
      </c>
      <c r="G7" s="77">
        <f t="shared" ca="1" si="2"/>
        <v>0</v>
      </c>
      <c r="H7" s="77">
        <f t="shared" ca="1" si="3"/>
        <v>0</v>
      </c>
      <c r="I7" s="77">
        <f t="shared" ca="1" si="4"/>
        <v>0</v>
      </c>
      <c r="J7" s="77">
        <f t="shared" ca="1" si="5"/>
        <v>0</v>
      </c>
      <c r="K7" s="77">
        <f t="shared" ca="1" si="6"/>
        <v>25</v>
      </c>
      <c r="M7" s="22"/>
    </row>
    <row r="8" spans="1:13" x14ac:dyDescent="0.15">
      <c r="A8" s="30"/>
      <c r="B8" s="65" t="s">
        <v>16</v>
      </c>
      <c r="C8" s="78" t="s">
        <v>60</v>
      </c>
      <c r="D8" s="69">
        <v>1</v>
      </c>
      <c r="E8" s="69">
        <f t="shared" si="0"/>
        <v>5</v>
      </c>
      <c r="F8" s="77">
        <f t="shared" ca="1" si="1"/>
        <v>0</v>
      </c>
      <c r="G8" s="77">
        <f t="shared" ca="1" si="2"/>
        <v>0</v>
      </c>
      <c r="H8" s="77">
        <f t="shared" ca="1" si="3"/>
        <v>0</v>
      </c>
      <c r="I8" s="77">
        <f t="shared" ca="1" si="4"/>
        <v>0</v>
      </c>
      <c r="J8" s="77">
        <f t="shared" ca="1" si="5"/>
        <v>0</v>
      </c>
      <c r="K8" s="77">
        <f t="shared" ca="1" si="6"/>
        <v>25</v>
      </c>
      <c r="M8" s="22"/>
    </row>
    <row r="9" spans="1:13" x14ac:dyDescent="0.15">
      <c r="A9" s="30"/>
      <c r="B9" s="65" t="s">
        <v>16</v>
      </c>
      <c r="C9" s="78" t="s">
        <v>61</v>
      </c>
      <c r="D9" s="69">
        <v>1</v>
      </c>
      <c r="E9" s="69">
        <f t="shared" si="0"/>
        <v>5</v>
      </c>
      <c r="F9" s="77">
        <f t="shared" ca="1" si="1"/>
        <v>0</v>
      </c>
      <c r="G9" s="77">
        <f t="shared" ca="1" si="2"/>
        <v>0</v>
      </c>
      <c r="H9" s="77">
        <f t="shared" ca="1" si="3"/>
        <v>0</v>
      </c>
      <c r="I9" s="77">
        <f t="shared" ca="1" si="4"/>
        <v>0</v>
      </c>
      <c r="J9" s="77">
        <f t="shared" ca="1" si="5"/>
        <v>0</v>
      </c>
      <c r="K9" s="77">
        <f t="shared" ca="1" si="6"/>
        <v>25</v>
      </c>
      <c r="M9" s="22"/>
    </row>
    <row r="10" spans="1:13" x14ac:dyDescent="0.15">
      <c r="A10" s="30"/>
      <c r="B10" s="65" t="s">
        <v>16</v>
      </c>
      <c r="C10" s="78" t="s">
        <v>62</v>
      </c>
      <c r="D10" s="69">
        <v>1</v>
      </c>
      <c r="E10" s="69">
        <f t="shared" si="0"/>
        <v>5</v>
      </c>
      <c r="F10" s="77">
        <f t="shared" ca="1" si="1"/>
        <v>0</v>
      </c>
      <c r="G10" s="77">
        <f t="shared" ca="1" si="2"/>
        <v>0</v>
      </c>
      <c r="H10" s="77">
        <f t="shared" ca="1" si="3"/>
        <v>0</v>
      </c>
      <c r="I10" s="77">
        <f t="shared" ca="1" si="4"/>
        <v>0</v>
      </c>
      <c r="J10" s="77">
        <f t="shared" ca="1" si="5"/>
        <v>0</v>
      </c>
      <c r="K10" s="77">
        <f t="shared" ca="1" si="6"/>
        <v>25</v>
      </c>
      <c r="M10" s="22"/>
    </row>
    <row r="11" spans="1:13" x14ac:dyDescent="0.15">
      <c r="A11" s="30"/>
      <c r="B11" s="65" t="s">
        <v>16</v>
      </c>
      <c r="C11" s="78" t="s">
        <v>63</v>
      </c>
      <c r="D11" s="69">
        <v>1</v>
      </c>
      <c r="E11" s="69">
        <f t="shared" si="0"/>
        <v>5</v>
      </c>
      <c r="F11" s="77">
        <f t="shared" ca="1" si="1"/>
        <v>0</v>
      </c>
      <c r="G11" s="77">
        <f t="shared" ca="1" si="2"/>
        <v>0</v>
      </c>
      <c r="H11" s="77">
        <f t="shared" ca="1" si="3"/>
        <v>0</v>
      </c>
      <c r="I11" s="77">
        <f t="shared" ca="1" si="4"/>
        <v>0</v>
      </c>
      <c r="J11" s="77">
        <f t="shared" ca="1" si="5"/>
        <v>0</v>
      </c>
      <c r="K11" s="77">
        <f t="shared" ca="1" si="6"/>
        <v>25</v>
      </c>
      <c r="M11" s="22"/>
    </row>
    <row r="12" spans="1:13" x14ac:dyDescent="0.15">
      <c r="A12" s="30"/>
      <c r="B12" s="65" t="s">
        <v>16</v>
      </c>
      <c r="C12" s="78" t="s">
        <v>64</v>
      </c>
      <c r="D12" s="69">
        <v>1.5</v>
      </c>
      <c r="E12" s="69">
        <f t="shared" si="0"/>
        <v>7.5</v>
      </c>
      <c r="F12" s="77">
        <f t="shared" ca="1" si="1"/>
        <v>0</v>
      </c>
      <c r="G12" s="77">
        <f t="shared" ca="1" si="2"/>
        <v>0</v>
      </c>
      <c r="H12" s="77">
        <f t="shared" ca="1" si="3"/>
        <v>0</v>
      </c>
      <c r="I12" s="77">
        <f t="shared" ca="1" si="4"/>
        <v>0</v>
      </c>
      <c r="J12" s="77">
        <f t="shared" ca="1" si="5"/>
        <v>0</v>
      </c>
      <c r="K12" s="77">
        <f t="shared" ca="1" si="6"/>
        <v>25</v>
      </c>
      <c r="M12" s="22"/>
    </row>
    <row r="13" spans="1:13" x14ac:dyDescent="0.15">
      <c r="A13" s="30"/>
      <c r="B13" s="65" t="s">
        <v>16</v>
      </c>
      <c r="C13" s="78" t="s">
        <v>65</v>
      </c>
      <c r="D13" s="69">
        <v>0.8</v>
      </c>
      <c r="E13" s="69">
        <f t="shared" si="0"/>
        <v>4</v>
      </c>
      <c r="F13" s="77">
        <f t="shared" ca="1" si="1"/>
        <v>0</v>
      </c>
      <c r="G13" s="77">
        <f t="shared" ca="1" si="2"/>
        <v>0</v>
      </c>
      <c r="H13" s="77">
        <f t="shared" ca="1" si="3"/>
        <v>0</v>
      </c>
      <c r="I13" s="77">
        <f t="shared" ca="1" si="4"/>
        <v>0</v>
      </c>
      <c r="J13" s="77">
        <f t="shared" ca="1" si="5"/>
        <v>0</v>
      </c>
      <c r="K13" s="77">
        <f t="shared" ca="1" si="6"/>
        <v>25</v>
      </c>
      <c r="M13" s="22"/>
    </row>
    <row r="14" spans="1:13" x14ac:dyDescent="0.15">
      <c r="A14" s="30"/>
      <c r="B14" s="66"/>
      <c r="C14" s="74" t="s">
        <v>24</v>
      </c>
      <c r="D14" s="74">
        <f>SUM(D5:D13)</f>
        <v>11.8</v>
      </c>
      <c r="E14" s="74">
        <f>SUM(E5:E13)</f>
        <v>59</v>
      </c>
      <c r="F14" s="75"/>
      <c r="G14" s="76">
        <f ca="1">SUM(G5:G13)</f>
        <v>0</v>
      </c>
      <c r="H14" s="76">
        <f ca="1">SUM(H5:H13)</f>
        <v>1</v>
      </c>
      <c r="I14" s="76">
        <f ca="1">SUM(I5:I13)</f>
        <v>0</v>
      </c>
      <c r="J14" s="76">
        <f ca="1">SUM(J5:J13)</f>
        <v>0</v>
      </c>
      <c r="K14" s="76">
        <f ca="1">SUM(K5:K13)</f>
        <v>250</v>
      </c>
      <c r="L14" s="22"/>
      <c r="M14" s="22"/>
    </row>
    <row r="15" spans="1:13" x14ac:dyDescent="0.15">
      <c r="A15" s="30"/>
      <c r="B15" s="32"/>
      <c r="C15" s="31"/>
      <c r="D15" s="31"/>
      <c r="E15" s="31"/>
      <c r="F15" s="31"/>
      <c r="G15" s="33"/>
      <c r="H15" s="34"/>
      <c r="I15" s="34"/>
      <c r="J15" s="34"/>
      <c r="K15" s="34"/>
      <c r="L15" s="22"/>
    </row>
    <row r="16" spans="1:13" s="37" customFormat="1" ht="13" x14ac:dyDescent="0.15">
      <c r="A16" s="35"/>
      <c r="B16" s="35"/>
      <c r="C16" s="36" t="s">
        <v>25</v>
      </c>
      <c r="D16" s="36"/>
      <c r="E16" s="36"/>
      <c r="F16" s="36"/>
      <c r="G16" s="35"/>
      <c r="H16" s="62">
        <f ca="1">(G14+H14)*100/(K14-J14)</f>
        <v>0.4</v>
      </c>
      <c r="I16" s="35" t="s">
        <v>26</v>
      </c>
      <c r="J16" s="35"/>
      <c r="K16" s="35"/>
    </row>
    <row r="17" spans="1:11" s="37" customFormat="1" ht="13" x14ac:dyDescent="0.15">
      <c r="A17" s="35"/>
      <c r="B17" s="35"/>
      <c r="C17" s="36" t="s">
        <v>27</v>
      </c>
      <c r="D17" s="36"/>
      <c r="E17" s="36"/>
      <c r="F17" s="36"/>
      <c r="G17" s="35"/>
      <c r="H17" s="62">
        <f ca="1">G14*100/(K14-J14)</f>
        <v>0</v>
      </c>
      <c r="I17" s="35" t="s">
        <v>26</v>
      </c>
      <c r="J17" s="35"/>
      <c r="K17" s="35"/>
    </row>
    <row r="18" spans="1:11" ht="15" customHeight="1" x14ac:dyDescent="0.15">
      <c r="A18" s="30"/>
      <c r="B18" s="31"/>
      <c r="C18" s="31"/>
      <c r="D18" s="31"/>
      <c r="E18" s="31"/>
      <c r="F18" s="31"/>
      <c r="G18" s="31"/>
      <c r="H18" s="38"/>
      <c r="I18" s="31"/>
      <c r="J18" s="31"/>
      <c r="K18" s="31"/>
    </row>
  </sheetData>
  <sheetProtection selectLockedCells="1" selectUnlockedCells="1"/>
  <mergeCells count="1">
    <mergeCell ref="C2:K2"/>
  </mergeCells>
  <hyperlinks>
    <hyperlink ref="C5" location="home!A1" display="home"/>
    <hyperlink ref="C6" location="search!A1" display="search"/>
    <hyperlink ref="C7" location="takephoto!A1" display="takephoto"/>
    <hyperlink ref="C8" location="activity!A1" display="activity"/>
    <hyperlink ref="C9" location="profile!A1" display="profile"/>
    <hyperlink ref="C10" location="followerprofile!A1" display="followerprofile"/>
    <hyperlink ref="C11" location="login!A1" display="login"/>
    <hyperlink ref="C12" location="signup!A1" display="signup"/>
    <hyperlink ref="C13" location="forgotpassword!A1" display="forgotpassword"/>
  </hyperlinks>
  <pageMargins left="0.75" right="0.75" top="1" bottom="1" header="0.51180555555555551" footer="0.51180555555555551"/>
  <pageSetup scale="77"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92D050"/>
  </sheetPr>
  <dimension ref="A1:I55"/>
  <sheetViews>
    <sheetView tabSelected="1" zoomScale="110" zoomScaleNormal="110" zoomScalePageLayoutView="110" workbookViewId="0">
      <pane xSplit="1" ySplit="4" topLeftCell="B5" activePane="bottomRight" state="frozen"/>
      <selection pane="topRight" activeCell="B1" sqref="B1"/>
      <selection pane="bottomLeft" activeCell="A5" sqref="A5"/>
      <selection pane="bottomRight" activeCell="B1" sqref="B1"/>
    </sheetView>
  </sheetViews>
  <sheetFormatPr baseColWidth="10" defaultColWidth="8.83203125" defaultRowHeight="14" x14ac:dyDescent="0.15"/>
  <cols>
    <col min="1" max="1" width="16.5" customWidth="1"/>
    <col min="2" max="2" width="37.1640625" customWidth="1"/>
    <col min="3" max="3" width="21" customWidth="1"/>
    <col min="4" max="5" width="37.6640625" customWidth="1"/>
    <col min="6" max="6" width="10.5" style="1" customWidth="1"/>
    <col min="9" max="9" width="10.5" customWidth="1"/>
  </cols>
  <sheetData>
    <row r="1" spans="1:9" s="1" customFormat="1" x14ac:dyDescent="0.15">
      <c r="A1" s="79" t="s">
        <v>36</v>
      </c>
      <c r="B1" s="44"/>
      <c r="C1" s="44"/>
      <c r="D1" s="45" t="str">
        <f>"Pass: "&amp;COUNTIF($G$1:$G$976,"Pass")</f>
        <v>Pass: 0</v>
      </c>
      <c r="E1" s="41" t="str">
        <f>"Untested: "&amp;COUNTIF($G$1:$G$976,"Untest")</f>
        <v>Untested: 0</v>
      </c>
      <c r="F1" s="52"/>
    </row>
    <row r="2" spans="1:9" s="1" customFormat="1" ht="11" x14ac:dyDescent="0.15">
      <c r="A2" s="39" t="s">
        <v>28</v>
      </c>
      <c r="B2" s="40" t="s">
        <v>57</v>
      </c>
      <c r="C2" s="40"/>
      <c r="D2" s="45" t="str">
        <f>"Fail: "&amp;COUNTIF($G$1:$G$976,"Fail")</f>
        <v>Fail: 1</v>
      </c>
      <c r="E2" s="41" t="str">
        <f>"N/A: "&amp;COUNTIF($G$1:$G$976,"N/A")</f>
        <v>N/A: 0</v>
      </c>
      <c r="F2" s="52"/>
    </row>
    <row r="3" spans="1:9" s="1" customFormat="1" ht="11" x14ac:dyDescent="0.15">
      <c r="A3" s="39" t="s">
        <v>29</v>
      </c>
      <c r="B3" s="39" t="s">
        <v>3</v>
      </c>
      <c r="C3" s="39"/>
      <c r="D3" s="45" t="str">
        <f>"Percent Complete: "&amp;ROUND((COUNTIF($G$5:$G$976,"Pass")*100)/((COUNTA($A$5:$A$976)*5)-COUNTIF($G$5:$G$1041,"N/A")),2)&amp;"%"</f>
        <v>Percent Complete: 0%</v>
      </c>
      <c r="E3" s="42" t="str">
        <f>"Number of cases: "&amp;(COUNTA($A$5:$A$976))</f>
        <v>Number of cases: 50</v>
      </c>
      <c r="F3" s="53"/>
    </row>
    <row r="4" spans="1:9" s="1" customFormat="1" ht="44" x14ac:dyDescent="0.15">
      <c r="A4" s="43" t="s">
        <v>30</v>
      </c>
      <c r="B4" s="43" t="s">
        <v>31</v>
      </c>
      <c r="C4" s="43" t="s">
        <v>40</v>
      </c>
      <c r="D4" s="43" t="s">
        <v>32</v>
      </c>
      <c r="E4" s="43" t="s">
        <v>33</v>
      </c>
      <c r="F4" s="70" t="s">
        <v>46</v>
      </c>
      <c r="G4" s="43" t="s">
        <v>55</v>
      </c>
      <c r="H4" s="43" t="s">
        <v>34</v>
      </c>
      <c r="I4" s="43" t="s">
        <v>35</v>
      </c>
    </row>
    <row r="5" spans="1:9" s="1" customFormat="1" ht="33" x14ac:dyDescent="0.15">
      <c r="A5" s="46" t="str">
        <f>IF(OR(B5&lt;&gt;"",E5&lt;&gt;""),"["&amp;TEXT($B$2,"#")&amp;"-"&amp;TEXT(ROW()-4,"##")&amp;"]","")</f>
        <v>[home-1]</v>
      </c>
      <c r="B5" s="84" t="s">
        <v>133</v>
      </c>
      <c r="C5" s="84" t="s">
        <v>126</v>
      </c>
      <c r="D5" s="84" t="s">
        <v>127</v>
      </c>
      <c r="E5" s="84" t="s">
        <v>128</v>
      </c>
      <c r="F5" s="49"/>
      <c r="G5" s="49" t="s">
        <v>22</v>
      </c>
      <c r="H5" s="49"/>
      <c r="I5" s="46" t="s">
        <v>38</v>
      </c>
    </row>
    <row r="6" spans="1:9" s="1" customFormat="1" ht="22" x14ac:dyDescent="0.15">
      <c r="A6" s="46" t="str">
        <f t="shared" ref="A6:A55" si="0">IF(OR(B6&lt;&gt;"",E6&lt;&gt;""),"["&amp;TEXT($B$2,"#")&amp;"-"&amp;TEXT(ROW()-4,"##")&amp;"]","")</f>
        <v>[home-2]</v>
      </c>
      <c r="B6" s="84" t="s">
        <v>129</v>
      </c>
      <c r="C6" s="84" t="s">
        <v>165</v>
      </c>
      <c r="D6" s="84" t="s">
        <v>220</v>
      </c>
      <c r="E6" s="84" t="s">
        <v>130</v>
      </c>
      <c r="F6" s="49"/>
      <c r="G6" s="47"/>
      <c r="H6" s="72"/>
      <c r="I6" s="46" t="s">
        <v>39</v>
      </c>
    </row>
    <row r="7" spans="1:9" s="1" customFormat="1" ht="33" x14ac:dyDescent="0.15">
      <c r="A7" s="46" t="str">
        <f t="shared" si="0"/>
        <v>[home-3]</v>
      </c>
      <c r="B7" s="84" t="s">
        <v>158</v>
      </c>
      <c r="C7" s="84" t="s">
        <v>165</v>
      </c>
      <c r="D7" s="84" t="s">
        <v>131</v>
      </c>
      <c r="E7" s="84" t="s">
        <v>132</v>
      </c>
      <c r="F7" s="49"/>
      <c r="G7" s="47"/>
      <c r="H7" s="72"/>
      <c r="I7" s="46" t="s">
        <v>38</v>
      </c>
    </row>
    <row r="8" spans="1:9" s="1" customFormat="1" ht="33" x14ac:dyDescent="0.15">
      <c r="A8" s="46" t="str">
        <f t="shared" si="0"/>
        <v>[home-4]</v>
      </c>
      <c r="B8" s="84" t="s">
        <v>159</v>
      </c>
      <c r="C8" s="84" t="s">
        <v>165</v>
      </c>
      <c r="D8" s="84" t="s">
        <v>169</v>
      </c>
      <c r="E8" s="84" t="s">
        <v>132</v>
      </c>
      <c r="F8" s="49"/>
      <c r="G8" s="47"/>
      <c r="H8" s="72"/>
      <c r="I8" s="46" t="s">
        <v>38</v>
      </c>
    </row>
    <row r="9" spans="1:9" s="1" customFormat="1" ht="55" x14ac:dyDescent="0.15">
      <c r="A9" s="46" t="str">
        <f t="shared" si="0"/>
        <v>[home-5]</v>
      </c>
      <c r="B9" s="84" t="s">
        <v>166</v>
      </c>
      <c r="C9" s="84" t="s">
        <v>165</v>
      </c>
      <c r="D9" s="84" t="s">
        <v>170</v>
      </c>
      <c r="E9" s="84" t="s">
        <v>171</v>
      </c>
      <c r="F9" s="49"/>
      <c r="G9" s="47"/>
      <c r="H9" s="72"/>
      <c r="I9" s="46" t="s">
        <v>38</v>
      </c>
    </row>
    <row r="10" spans="1:9" s="1" customFormat="1" ht="22" x14ac:dyDescent="0.15">
      <c r="A10" s="46" t="str">
        <f t="shared" si="0"/>
        <v>[home-6]</v>
      </c>
      <c r="B10" s="84" t="s">
        <v>160</v>
      </c>
      <c r="C10" s="84" t="s">
        <v>165</v>
      </c>
      <c r="D10" s="84" t="s">
        <v>173</v>
      </c>
      <c r="E10" s="84" t="s">
        <v>172</v>
      </c>
      <c r="F10" s="49"/>
      <c r="G10" s="47"/>
      <c r="H10" s="72"/>
      <c r="I10" s="46" t="s">
        <v>38</v>
      </c>
    </row>
    <row r="11" spans="1:9" s="1" customFormat="1" ht="33" x14ac:dyDescent="0.15">
      <c r="A11" s="46" t="str">
        <f t="shared" si="0"/>
        <v>[home-7]</v>
      </c>
      <c r="B11" s="84" t="s">
        <v>161</v>
      </c>
      <c r="C11" s="84" t="s">
        <v>165</v>
      </c>
      <c r="D11" s="84" t="s">
        <v>174</v>
      </c>
      <c r="E11" s="84" t="s">
        <v>175</v>
      </c>
      <c r="F11" s="49"/>
      <c r="G11" s="47"/>
      <c r="H11" s="72"/>
      <c r="I11" s="46" t="s">
        <v>38</v>
      </c>
    </row>
    <row r="12" spans="1:9" s="1" customFormat="1" ht="33" x14ac:dyDescent="0.15">
      <c r="A12" s="46" t="str">
        <f t="shared" si="0"/>
        <v>[home-8]</v>
      </c>
      <c r="B12" s="84" t="s">
        <v>193</v>
      </c>
      <c r="C12" s="84" t="s">
        <v>165</v>
      </c>
      <c r="D12" s="84" t="s">
        <v>192</v>
      </c>
      <c r="E12" s="84" t="s">
        <v>176</v>
      </c>
      <c r="F12" s="49"/>
      <c r="G12" s="47"/>
      <c r="H12" s="72"/>
      <c r="I12" s="46" t="s">
        <v>38</v>
      </c>
    </row>
    <row r="13" spans="1:9" s="1" customFormat="1" ht="22" x14ac:dyDescent="0.15">
      <c r="A13" s="46" t="str">
        <f t="shared" si="0"/>
        <v>[home-9]</v>
      </c>
      <c r="B13" s="48" t="s">
        <v>135</v>
      </c>
      <c r="C13" s="48" t="s">
        <v>165</v>
      </c>
      <c r="D13" s="48" t="s">
        <v>177</v>
      </c>
      <c r="E13" s="48" t="s">
        <v>178</v>
      </c>
      <c r="F13" s="49"/>
      <c r="G13" s="47"/>
      <c r="H13" s="72"/>
      <c r="I13" s="46" t="s">
        <v>39</v>
      </c>
    </row>
    <row r="14" spans="1:9" s="1" customFormat="1" ht="22" x14ac:dyDescent="0.15">
      <c r="A14" s="46" t="str">
        <f t="shared" si="0"/>
        <v>[home-10]</v>
      </c>
      <c r="B14" s="84" t="s">
        <v>162</v>
      </c>
      <c r="C14" s="84" t="s">
        <v>165</v>
      </c>
      <c r="D14" s="84" t="s">
        <v>179</v>
      </c>
      <c r="E14" s="84" t="s">
        <v>180</v>
      </c>
      <c r="F14" s="49"/>
      <c r="G14" s="47"/>
      <c r="H14" s="72"/>
      <c r="I14" s="46" t="s">
        <v>38</v>
      </c>
    </row>
    <row r="15" spans="1:9" s="1" customFormat="1" ht="22" x14ac:dyDescent="0.15">
      <c r="A15" s="46" t="str">
        <f t="shared" si="0"/>
        <v>[home-11]</v>
      </c>
      <c r="B15" s="84" t="s">
        <v>164</v>
      </c>
      <c r="C15" s="84" t="s">
        <v>165</v>
      </c>
      <c r="D15" s="84" t="s">
        <v>181</v>
      </c>
      <c r="E15" s="84" t="s">
        <v>182</v>
      </c>
      <c r="F15" s="49"/>
      <c r="G15" s="47"/>
      <c r="H15" s="72"/>
      <c r="I15" s="46" t="s">
        <v>38</v>
      </c>
    </row>
    <row r="16" spans="1:9" s="1" customFormat="1" ht="22" x14ac:dyDescent="0.15">
      <c r="A16" s="46" t="str">
        <f t="shared" si="0"/>
        <v>[home-12]</v>
      </c>
      <c r="B16" s="84" t="s">
        <v>187</v>
      </c>
      <c r="C16" s="84" t="s">
        <v>165</v>
      </c>
      <c r="D16" s="84" t="s">
        <v>183</v>
      </c>
      <c r="E16" s="84" t="s">
        <v>184</v>
      </c>
      <c r="F16" s="49"/>
      <c r="G16" s="47"/>
      <c r="H16" s="72"/>
      <c r="I16" s="46" t="s">
        <v>38</v>
      </c>
    </row>
    <row r="17" spans="1:9" s="1" customFormat="1" ht="22" x14ac:dyDescent="0.15">
      <c r="A17" s="46" t="str">
        <f t="shared" si="0"/>
        <v>[home-13]</v>
      </c>
      <c r="B17" s="84" t="s">
        <v>185</v>
      </c>
      <c r="C17" s="84" t="s">
        <v>165</v>
      </c>
      <c r="D17" s="84" t="s">
        <v>221</v>
      </c>
      <c r="E17" s="84" t="s">
        <v>188</v>
      </c>
      <c r="F17" s="49"/>
      <c r="G17" s="47"/>
      <c r="H17" s="72"/>
      <c r="I17" s="46" t="s">
        <v>38</v>
      </c>
    </row>
    <row r="18" spans="1:9" s="1" customFormat="1" ht="58" customHeight="1" x14ac:dyDescent="0.15">
      <c r="A18" s="46" t="str">
        <f t="shared" si="0"/>
        <v>[home-14]</v>
      </c>
      <c r="B18" s="84" t="s">
        <v>186</v>
      </c>
      <c r="C18" s="84" t="s">
        <v>222</v>
      </c>
      <c r="D18" s="84" t="s">
        <v>194</v>
      </c>
      <c r="E18" s="84" t="s">
        <v>189</v>
      </c>
      <c r="F18" s="49"/>
      <c r="G18" s="47"/>
      <c r="H18" s="72"/>
      <c r="I18" s="46" t="s">
        <v>38</v>
      </c>
    </row>
    <row r="19" spans="1:9" s="1" customFormat="1" ht="33" x14ac:dyDescent="0.15">
      <c r="A19" s="46" t="str">
        <f t="shared" si="0"/>
        <v>[home-15]</v>
      </c>
      <c r="B19" s="84" t="s">
        <v>195</v>
      </c>
      <c r="C19" s="84" t="s">
        <v>165</v>
      </c>
      <c r="D19" s="84" t="s">
        <v>196</v>
      </c>
      <c r="E19" s="84" t="s">
        <v>197</v>
      </c>
      <c r="F19" s="49"/>
      <c r="G19" s="47"/>
      <c r="H19" s="72"/>
      <c r="I19" s="46" t="s">
        <v>38</v>
      </c>
    </row>
    <row r="20" spans="1:9" s="1" customFormat="1" ht="33" x14ac:dyDescent="0.15">
      <c r="A20" s="46"/>
      <c r="B20" s="48" t="s">
        <v>199</v>
      </c>
      <c r="C20" s="48" t="s">
        <v>165</v>
      </c>
      <c r="D20" s="48" t="s">
        <v>200</v>
      </c>
      <c r="E20" s="48" t="s">
        <v>198</v>
      </c>
      <c r="F20" s="49"/>
      <c r="G20" s="47"/>
      <c r="H20" s="72"/>
      <c r="I20" s="46" t="s">
        <v>39</v>
      </c>
    </row>
    <row r="21" spans="1:9" s="1" customFormat="1" ht="22" x14ac:dyDescent="0.15">
      <c r="A21" s="46" t="str">
        <f t="shared" si="0"/>
        <v>[home-17]</v>
      </c>
      <c r="B21" s="48" t="s">
        <v>136</v>
      </c>
      <c r="C21" s="48" t="s">
        <v>165</v>
      </c>
      <c r="D21" s="48" t="s">
        <v>190</v>
      </c>
      <c r="E21" s="48" t="s">
        <v>191</v>
      </c>
      <c r="F21" s="49"/>
      <c r="G21" s="47"/>
      <c r="H21" s="72"/>
      <c r="I21" s="46" t="s">
        <v>39</v>
      </c>
    </row>
    <row r="22" spans="1:9" s="1" customFormat="1" ht="22" x14ac:dyDescent="0.15">
      <c r="A22" s="46" t="str">
        <f t="shared" si="0"/>
        <v>[home-18]</v>
      </c>
      <c r="B22" s="84" t="s">
        <v>201</v>
      </c>
      <c r="C22" s="84" t="s">
        <v>165</v>
      </c>
      <c r="D22" s="84" t="s">
        <v>202</v>
      </c>
      <c r="E22" s="84" t="s">
        <v>203</v>
      </c>
      <c r="F22" s="49"/>
      <c r="G22" s="47"/>
      <c r="H22" s="72"/>
      <c r="I22" s="46" t="s">
        <v>38</v>
      </c>
    </row>
    <row r="23" spans="1:9" s="1" customFormat="1" ht="11" x14ac:dyDescent="0.15">
      <c r="A23" s="46" t="str">
        <f t="shared" si="0"/>
        <v>[home-19]</v>
      </c>
      <c r="B23" s="84" t="s">
        <v>153</v>
      </c>
      <c r="C23" s="84" t="s">
        <v>74</v>
      </c>
      <c r="D23" s="84" t="s">
        <v>205</v>
      </c>
      <c r="E23" s="84" t="s">
        <v>204</v>
      </c>
      <c r="F23" s="49"/>
      <c r="G23" s="47"/>
      <c r="H23" s="72"/>
      <c r="I23" s="46" t="s">
        <v>38</v>
      </c>
    </row>
    <row r="24" spans="1:9" s="1" customFormat="1" ht="22" x14ac:dyDescent="0.15">
      <c r="A24" s="46" t="str">
        <f t="shared" si="0"/>
        <v>[home-20]</v>
      </c>
      <c r="B24" s="84" t="s">
        <v>154</v>
      </c>
      <c r="C24" s="84" t="s">
        <v>74</v>
      </c>
      <c r="D24" s="84" t="s">
        <v>206</v>
      </c>
      <c r="E24" s="84" t="s">
        <v>207</v>
      </c>
      <c r="F24" s="49"/>
      <c r="G24" s="47"/>
      <c r="H24" s="72"/>
      <c r="I24" s="46" t="s">
        <v>38</v>
      </c>
    </row>
    <row r="25" spans="1:9" s="1" customFormat="1" ht="22" x14ac:dyDescent="0.15">
      <c r="A25" s="46" t="str">
        <f t="shared" si="0"/>
        <v>[home-21]</v>
      </c>
      <c r="B25" s="84" t="s">
        <v>155</v>
      </c>
      <c r="C25" s="84" t="s">
        <v>74</v>
      </c>
      <c r="D25" s="84" t="s">
        <v>208</v>
      </c>
      <c r="E25" s="84" t="s">
        <v>209</v>
      </c>
      <c r="F25" s="49"/>
      <c r="G25" s="47"/>
      <c r="H25" s="72"/>
      <c r="I25" s="46" t="s">
        <v>38</v>
      </c>
    </row>
    <row r="26" spans="1:9" s="1" customFormat="1" ht="22" x14ac:dyDescent="0.15">
      <c r="A26" s="46" t="str">
        <f t="shared" si="0"/>
        <v>[home-22]</v>
      </c>
      <c r="B26" s="84" t="s">
        <v>156</v>
      </c>
      <c r="C26" s="84" t="s">
        <v>74</v>
      </c>
      <c r="D26" s="84" t="s">
        <v>223</v>
      </c>
      <c r="E26" s="84" t="s">
        <v>211</v>
      </c>
      <c r="F26" s="49"/>
      <c r="G26" s="47"/>
      <c r="H26" s="72"/>
      <c r="I26" s="46" t="s">
        <v>38</v>
      </c>
    </row>
    <row r="27" spans="1:9" s="1" customFormat="1" ht="22" x14ac:dyDescent="0.15">
      <c r="A27" s="46" t="str">
        <f t="shared" si="0"/>
        <v>[home-23]</v>
      </c>
      <c r="B27" s="84" t="s">
        <v>157</v>
      </c>
      <c r="C27" s="84" t="s">
        <v>74</v>
      </c>
      <c r="D27" s="84" t="s">
        <v>219</v>
      </c>
      <c r="E27" s="84" t="s">
        <v>212</v>
      </c>
      <c r="F27" s="49"/>
      <c r="G27" s="47"/>
      <c r="H27" s="72"/>
      <c r="I27" s="46" t="s">
        <v>38</v>
      </c>
    </row>
    <row r="28" spans="1:9" s="1" customFormat="1" ht="22" x14ac:dyDescent="0.15">
      <c r="A28" s="46" t="str">
        <f t="shared" si="0"/>
        <v>[home-24]</v>
      </c>
      <c r="B28" s="63" t="s">
        <v>167</v>
      </c>
      <c r="C28" s="63" t="s">
        <v>74</v>
      </c>
      <c r="D28" s="63" t="s">
        <v>206</v>
      </c>
      <c r="E28" s="63" t="s">
        <v>214</v>
      </c>
      <c r="F28" s="49"/>
      <c r="G28" s="47"/>
      <c r="H28" s="72"/>
      <c r="I28" s="46" t="s">
        <v>39</v>
      </c>
    </row>
    <row r="29" spans="1:9" s="1" customFormat="1" ht="33" x14ac:dyDescent="0.15">
      <c r="A29" s="46" t="str">
        <f t="shared" si="0"/>
        <v>[home-25]</v>
      </c>
      <c r="B29" s="63" t="s">
        <v>213</v>
      </c>
      <c r="C29" s="63" t="s">
        <v>74</v>
      </c>
      <c r="D29" s="63" t="s">
        <v>208</v>
      </c>
      <c r="E29" s="63" t="s">
        <v>215</v>
      </c>
      <c r="F29" s="49"/>
      <c r="G29" s="47"/>
      <c r="H29" s="72"/>
      <c r="I29" s="46"/>
    </row>
    <row r="30" spans="1:9" s="1" customFormat="1" ht="44" x14ac:dyDescent="0.15">
      <c r="A30" s="46" t="str">
        <f t="shared" si="0"/>
        <v>[home-26]</v>
      </c>
      <c r="B30" s="63" t="s">
        <v>216</v>
      </c>
      <c r="C30" s="63" t="s">
        <v>74</v>
      </c>
      <c r="D30" s="63" t="s">
        <v>217</v>
      </c>
      <c r="E30" s="63" t="s">
        <v>218</v>
      </c>
      <c r="F30" s="49"/>
      <c r="G30" s="47"/>
      <c r="H30" s="72"/>
      <c r="I30" s="46" t="s">
        <v>39</v>
      </c>
    </row>
    <row r="31" spans="1:9" s="1" customFormat="1" ht="22" x14ac:dyDescent="0.15">
      <c r="A31" s="46" t="str">
        <f t="shared" si="0"/>
        <v>[home-27]</v>
      </c>
      <c r="B31" s="63" t="s">
        <v>168</v>
      </c>
      <c r="C31" s="63" t="s">
        <v>74</v>
      </c>
      <c r="D31" s="63" t="s">
        <v>210</v>
      </c>
      <c r="E31" s="63" t="s">
        <v>212</v>
      </c>
      <c r="F31" s="49"/>
      <c r="G31" s="47"/>
      <c r="H31" s="72"/>
      <c r="I31" s="46" t="s">
        <v>39</v>
      </c>
    </row>
    <row r="32" spans="1:9" s="1" customFormat="1" ht="33" x14ac:dyDescent="0.15">
      <c r="A32" s="46" t="str">
        <f t="shared" si="0"/>
        <v>[home-28]</v>
      </c>
      <c r="B32" s="81" t="s">
        <v>120</v>
      </c>
      <c r="C32" s="81" t="s">
        <v>115</v>
      </c>
      <c r="D32" s="81" t="s">
        <v>119</v>
      </c>
      <c r="E32" s="81" t="s">
        <v>121</v>
      </c>
      <c r="F32" s="49"/>
      <c r="G32" s="47"/>
      <c r="H32" s="72"/>
      <c r="I32" s="46" t="s">
        <v>78</v>
      </c>
    </row>
    <row r="33" spans="1:9" s="1" customFormat="1" ht="33" x14ac:dyDescent="0.15">
      <c r="A33" s="46" t="str">
        <f t="shared" si="0"/>
        <v>[home-29]</v>
      </c>
      <c r="B33" s="81" t="s">
        <v>66</v>
      </c>
      <c r="C33" s="81" t="s">
        <v>115</v>
      </c>
      <c r="D33" s="81" t="s">
        <v>122</v>
      </c>
      <c r="E33" s="81" t="s">
        <v>123</v>
      </c>
      <c r="F33" s="49"/>
      <c r="G33" s="47"/>
      <c r="H33" s="72"/>
      <c r="I33" s="46" t="s">
        <v>78</v>
      </c>
    </row>
    <row r="34" spans="1:9" s="1" customFormat="1" ht="33" x14ac:dyDescent="0.15">
      <c r="A34" s="46" t="str">
        <f t="shared" si="0"/>
        <v>[home-30]</v>
      </c>
      <c r="B34" s="81" t="s">
        <v>118</v>
      </c>
      <c r="C34" s="81" t="s">
        <v>115</v>
      </c>
      <c r="D34" s="81" t="s">
        <v>124</v>
      </c>
      <c r="E34" s="81" t="s">
        <v>125</v>
      </c>
      <c r="F34" s="49"/>
      <c r="G34" s="47"/>
      <c r="H34" s="72"/>
      <c r="I34" s="46" t="s">
        <v>78</v>
      </c>
    </row>
    <row r="35" spans="1:9" s="1" customFormat="1" ht="33" x14ac:dyDescent="0.15">
      <c r="A35" s="46" t="str">
        <f>IF(OR(B35&lt;&gt;"",E35&lt;&gt;""),"["&amp;TEXT($B$2,"#")&amp;"-"&amp;TEXT(ROW()-4,"##")&amp;"]","")</f>
        <v>[home-31]</v>
      </c>
      <c r="B35" s="81" t="s">
        <v>67</v>
      </c>
      <c r="C35" s="81" t="s">
        <v>115</v>
      </c>
      <c r="D35" s="81" t="s">
        <v>116</v>
      </c>
      <c r="E35" s="81" t="s">
        <v>117</v>
      </c>
      <c r="F35" s="49"/>
      <c r="G35" s="47"/>
      <c r="H35" s="72"/>
      <c r="I35" s="46" t="s">
        <v>78</v>
      </c>
    </row>
    <row r="36" spans="1:9" s="1" customFormat="1" ht="33" x14ac:dyDescent="0.15">
      <c r="A36" s="46" t="str">
        <f t="shared" si="0"/>
        <v>[home-32]</v>
      </c>
      <c r="B36" s="81" t="s">
        <v>68</v>
      </c>
      <c r="C36" s="81" t="s">
        <v>115</v>
      </c>
      <c r="D36" s="81" t="s">
        <v>113</v>
      </c>
      <c r="E36" s="81" t="s">
        <v>114</v>
      </c>
      <c r="F36" s="49"/>
      <c r="G36" s="47"/>
      <c r="H36" s="72"/>
      <c r="I36" s="46" t="s">
        <v>78</v>
      </c>
    </row>
    <row r="37" spans="1:9" s="1" customFormat="1" ht="33" x14ac:dyDescent="0.15">
      <c r="A37" s="46" t="str">
        <f t="shared" si="0"/>
        <v>[home-33]</v>
      </c>
      <c r="B37" s="81" t="s">
        <v>69</v>
      </c>
      <c r="C37" s="81" t="s">
        <v>115</v>
      </c>
      <c r="D37" s="81" t="s">
        <v>111</v>
      </c>
      <c r="E37" s="81" t="s">
        <v>112</v>
      </c>
      <c r="F37" s="49"/>
      <c r="G37" s="47"/>
      <c r="H37" s="72"/>
      <c r="I37" s="46" t="s">
        <v>78</v>
      </c>
    </row>
    <row r="38" spans="1:9" s="1" customFormat="1" ht="55" x14ac:dyDescent="0.15">
      <c r="A38" s="46" t="str">
        <f t="shared" si="0"/>
        <v>[home-34]</v>
      </c>
      <c r="B38" s="80" t="s">
        <v>70</v>
      </c>
      <c r="C38" s="80" t="s">
        <v>224</v>
      </c>
      <c r="D38" s="80" t="s">
        <v>225</v>
      </c>
      <c r="E38" s="80" t="s">
        <v>226</v>
      </c>
      <c r="F38" s="49"/>
      <c r="G38" s="47"/>
      <c r="H38" s="72"/>
      <c r="I38" s="46" t="s">
        <v>79</v>
      </c>
    </row>
    <row r="39" spans="1:9" s="1" customFormat="1" ht="55" x14ac:dyDescent="0.15">
      <c r="A39" s="46" t="str">
        <f t="shared" si="0"/>
        <v>[home-35]</v>
      </c>
      <c r="B39" s="80" t="s">
        <v>71</v>
      </c>
      <c r="C39" s="80" t="s">
        <v>224</v>
      </c>
      <c r="D39" s="80" t="s">
        <v>225</v>
      </c>
      <c r="E39" s="80" t="s">
        <v>226</v>
      </c>
      <c r="F39" s="49"/>
      <c r="G39" s="47"/>
      <c r="H39" s="72"/>
      <c r="I39" s="46" t="s">
        <v>79</v>
      </c>
    </row>
    <row r="40" spans="1:9" s="1" customFormat="1" ht="55" x14ac:dyDescent="0.15">
      <c r="A40" s="46" t="str">
        <f t="shared" si="0"/>
        <v>[home-36]</v>
      </c>
      <c r="B40" s="80" t="s">
        <v>72</v>
      </c>
      <c r="C40" s="80" t="s">
        <v>224</v>
      </c>
      <c r="D40" s="80" t="s">
        <v>225</v>
      </c>
      <c r="E40" s="80" t="s">
        <v>226</v>
      </c>
      <c r="F40" s="49"/>
      <c r="G40" s="47"/>
      <c r="H40" s="72"/>
      <c r="I40" s="46" t="s">
        <v>79</v>
      </c>
    </row>
    <row r="41" spans="1:9" s="1" customFormat="1" ht="55" x14ac:dyDescent="0.15">
      <c r="A41" s="46" t="str">
        <f t="shared" si="0"/>
        <v>[home-37]</v>
      </c>
      <c r="B41" s="80" t="s">
        <v>73</v>
      </c>
      <c r="C41" s="80" t="s">
        <v>224</v>
      </c>
      <c r="D41" s="80" t="s">
        <v>225</v>
      </c>
      <c r="E41" s="80" t="s">
        <v>226</v>
      </c>
      <c r="F41" s="49"/>
      <c r="G41" s="47"/>
      <c r="H41" s="72"/>
      <c r="I41" s="46" t="s">
        <v>79</v>
      </c>
    </row>
    <row r="42" spans="1:9" s="1" customFormat="1" ht="44" x14ac:dyDescent="0.15">
      <c r="A42" s="46" t="str">
        <f t="shared" si="0"/>
        <v>[home-38]</v>
      </c>
      <c r="B42" s="80" t="s">
        <v>99</v>
      </c>
      <c r="C42" s="80" t="s">
        <v>224</v>
      </c>
      <c r="D42" s="80" t="s">
        <v>225</v>
      </c>
      <c r="E42" s="80" t="s">
        <v>100</v>
      </c>
      <c r="F42" s="49"/>
      <c r="G42" s="47"/>
      <c r="H42" s="72"/>
      <c r="I42" s="46" t="s">
        <v>79</v>
      </c>
    </row>
    <row r="43" spans="1:9" s="1" customFormat="1" ht="44" x14ac:dyDescent="0.15">
      <c r="A43" s="46" t="str">
        <f t="shared" si="0"/>
        <v>[home-39]</v>
      </c>
      <c r="B43" s="80" t="s">
        <v>152</v>
      </c>
      <c r="C43" s="80" t="s">
        <v>150</v>
      </c>
      <c r="D43" s="80" t="s">
        <v>227</v>
      </c>
      <c r="E43" s="80" t="s">
        <v>151</v>
      </c>
      <c r="F43" s="49"/>
      <c r="G43" s="47"/>
      <c r="H43" s="72"/>
      <c r="I43" s="46" t="s">
        <v>79</v>
      </c>
    </row>
    <row r="44" spans="1:9" s="1" customFormat="1" ht="33" x14ac:dyDescent="0.15">
      <c r="A44" s="46" t="str">
        <f t="shared" si="0"/>
        <v>[home-40]</v>
      </c>
      <c r="B44" s="82" t="s">
        <v>75</v>
      </c>
      <c r="C44" s="82" t="s">
        <v>74</v>
      </c>
      <c r="D44" s="82" t="s">
        <v>228</v>
      </c>
      <c r="E44" s="82" t="s">
        <v>76</v>
      </c>
      <c r="F44" s="49"/>
      <c r="G44" s="47"/>
      <c r="H44" s="72"/>
      <c r="I44" s="46" t="s">
        <v>77</v>
      </c>
    </row>
    <row r="45" spans="1:9" s="1" customFormat="1" ht="33" x14ac:dyDescent="0.15">
      <c r="A45" s="46" t="str">
        <f t="shared" si="0"/>
        <v>[home-41]</v>
      </c>
      <c r="B45" s="82" t="s">
        <v>80</v>
      </c>
      <c r="C45" s="82" t="s">
        <v>101</v>
      </c>
      <c r="D45" s="82" t="s">
        <v>102</v>
      </c>
      <c r="E45" s="82" t="s">
        <v>103</v>
      </c>
      <c r="F45" s="49"/>
      <c r="G45" s="47"/>
      <c r="H45" s="72"/>
      <c r="I45" s="46" t="s">
        <v>77</v>
      </c>
    </row>
    <row r="46" spans="1:9" s="1" customFormat="1" ht="33" x14ac:dyDescent="0.15">
      <c r="A46" s="46" t="str">
        <f t="shared" si="0"/>
        <v>[home-42]</v>
      </c>
      <c r="B46" s="82" t="s">
        <v>83</v>
      </c>
      <c r="C46" s="82" t="s">
        <v>82</v>
      </c>
      <c r="D46" s="82" t="s">
        <v>104</v>
      </c>
      <c r="E46" s="82" t="s">
        <v>105</v>
      </c>
      <c r="F46" s="49"/>
      <c r="G46" s="47"/>
      <c r="H46" s="72"/>
      <c r="I46" s="46" t="s">
        <v>77</v>
      </c>
    </row>
    <row r="47" spans="1:9" s="1" customFormat="1" ht="33" x14ac:dyDescent="0.15">
      <c r="A47" s="46" t="str">
        <f t="shared" si="0"/>
        <v>[home-43]</v>
      </c>
      <c r="B47" s="82" t="s">
        <v>81</v>
      </c>
      <c r="C47" s="82" t="s">
        <v>84</v>
      </c>
      <c r="D47" s="82" t="s">
        <v>106</v>
      </c>
      <c r="E47" s="82" t="s">
        <v>107</v>
      </c>
      <c r="F47" s="49"/>
      <c r="G47" s="47"/>
      <c r="H47" s="72"/>
      <c r="I47" s="46" t="s">
        <v>77</v>
      </c>
    </row>
    <row r="48" spans="1:9" s="1" customFormat="1" ht="33" x14ac:dyDescent="0.15">
      <c r="A48" s="46" t="str">
        <f t="shared" si="0"/>
        <v>[home-44]</v>
      </c>
      <c r="B48" s="82" t="s">
        <v>108</v>
      </c>
      <c r="C48" s="82" t="s">
        <v>109</v>
      </c>
      <c r="D48" s="82" t="s">
        <v>229</v>
      </c>
      <c r="E48" s="82" t="s">
        <v>110</v>
      </c>
      <c r="F48" s="49"/>
      <c r="G48" s="47"/>
      <c r="H48" s="72"/>
      <c r="I48" s="46"/>
    </row>
    <row r="49" spans="1:9" s="1" customFormat="1" ht="66" x14ac:dyDescent="0.15">
      <c r="A49" s="46" t="str">
        <f t="shared" si="0"/>
        <v>[home-45]</v>
      </c>
      <c r="B49" s="83" t="s">
        <v>85</v>
      </c>
      <c r="C49" s="83" t="s">
        <v>74</v>
      </c>
      <c r="D49" s="83" t="s">
        <v>139</v>
      </c>
      <c r="E49" s="83" t="s">
        <v>134</v>
      </c>
      <c r="F49" s="49"/>
      <c r="G49" s="47"/>
      <c r="H49" s="72"/>
      <c r="I49" s="47" t="s">
        <v>90</v>
      </c>
    </row>
    <row r="50" spans="1:9" s="1" customFormat="1" ht="33" x14ac:dyDescent="0.15">
      <c r="A50" s="46" t="str">
        <f t="shared" si="0"/>
        <v>[home-46]</v>
      </c>
      <c r="B50" s="83" t="s">
        <v>91</v>
      </c>
      <c r="C50" s="83" t="s">
        <v>74</v>
      </c>
      <c r="D50" s="83" t="s">
        <v>139</v>
      </c>
      <c r="E50" s="83" t="s">
        <v>96</v>
      </c>
      <c r="F50" s="49"/>
      <c r="G50" s="47"/>
      <c r="H50" s="72"/>
      <c r="I50" s="47" t="s">
        <v>90</v>
      </c>
    </row>
    <row r="51" spans="1:9" s="1" customFormat="1" ht="33" x14ac:dyDescent="0.15">
      <c r="A51" s="46" t="str">
        <f t="shared" si="0"/>
        <v>[home-47]</v>
      </c>
      <c r="B51" s="83" t="s">
        <v>86</v>
      </c>
      <c r="C51" s="83" t="s">
        <v>74</v>
      </c>
      <c r="D51" s="83" t="s">
        <v>138</v>
      </c>
      <c r="E51" s="83" t="s">
        <v>97</v>
      </c>
      <c r="F51" s="49"/>
      <c r="G51" s="47"/>
      <c r="H51" s="72"/>
      <c r="I51" s="47" t="s">
        <v>90</v>
      </c>
    </row>
    <row r="52" spans="1:9" s="1" customFormat="1" ht="33" x14ac:dyDescent="0.15">
      <c r="A52" s="46" t="str">
        <f t="shared" si="0"/>
        <v>[home-48]</v>
      </c>
      <c r="B52" s="83" t="s">
        <v>87</v>
      </c>
      <c r="C52" s="83" t="s">
        <v>74</v>
      </c>
      <c r="D52" s="83" t="s">
        <v>138</v>
      </c>
      <c r="E52" s="83" t="s">
        <v>98</v>
      </c>
      <c r="F52" s="49"/>
      <c r="G52" s="47"/>
      <c r="H52" s="72"/>
      <c r="I52" s="47" t="s">
        <v>90</v>
      </c>
    </row>
    <row r="53" spans="1:9" s="1" customFormat="1" ht="33" x14ac:dyDescent="0.15">
      <c r="A53" s="46" t="str">
        <f t="shared" si="0"/>
        <v>[home-49]</v>
      </c>
      <c r="B53" s="83" t="s">
        <v>88</v>
      </c>
      <c r="C53" s="83" t="s">
        <v>74</v>
      </c>
      <c r="D53" s="83" t="s">
        <v>137</v>
      </c>
      <c r="E53" s="83" t="s">
        <v>93</v>
      </c>
      <c r="F53" s="49"/>
      <c r="G53" s="47"/>
      <c r="H53" s="72"/>
      <c r="I53" s="47" t="s">
        <v>90</v>
      </c>
    </row>
    <row r="54" spans="1:9" s="1" customFormat="1" ht="55" x14ac:dyDescent="0.15">
      <c r="A54" s="46" t="str">
        <f t="shared" si="0"/>
        <v>[home-50]</v>
      </c>
      <c r="B54" s="83" t="s">
        <v>94</v>
      </c>
      <c r="C54" s="83" t="s">
        <v>74</v>
      </c>
      <c r="D54" s="83" t="s">
        <v>140</v>
      </c>
      <c r="E54" s="83" t="s">
        <v>92</v>
      </c>
      <c r="F54" s="49"/>
      <c r="G54" s="47"/>
      <c r="H54" s="72"/>
      <c r="I54" s="47" t="s">
        <v>90</v>
      </c>
    </row>
    <row r="55" spans="1:9" s="1" customFormat="1" ht="44" x14ac:dyDescent="0.15">
      <c r="A55" s="46" t="str">
        <f t="shared" si="0"/>
        <v>[home-51]</v>
      </c>
      <c r="B55" s="83" t="s">
        <v>89</v>
      </c>
      <c r="C55" s="83" t="s">
        <v>74</v>
      </c>
      <c r="D55" s="83" t="s">
        <v>141</v>
      </c>
      <c r="E55" s="83" t="s">
        <v>95</v>
      </c>
      <c r="F55" s="49"/>
      <c r="G55" s="47"/>
      <c r="H55" s="72"/>
      <c r="I55" s="47" t="s">
        <v>90</v>
      </c>
    </row>
  </sheetData>
  <dataValidations count="1">
    <dataValidation type="list" operator="equal" allowBlank="1" sqref="G5:G55">
      <formula1>"Pass,Fail,Untest,N/A"</formula1>
    </dataValidation>
  </dataValidations>
  <hyperlinks>
    <hyperlink ref="A1" location="testreport!A1" display="Back to TestReport"/>
  </hyperlink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7030A0"/>
  </sheetPr>
  <dimension ref="A1:I29"/>
  <sheetViews>
    <sheetView zoomScale="110" zoomScaleNormal="110" zoomScalePageLayoutView="110" workbookViewId="0">
      <pane ySplit="4" topLeftCell="A5" activePane="bottomLeft" state="frozen"/>
      <selection pane="bottomLeft" activeCell="B1" sqref="B1"/>
    </sheetView>
  </sheetViews>
  <sheetFormatPr baseColWidth="10" defaultColWidth="8.83203125" defaultRowHeight="14" x14ac:dyDescent="0.15"/>
  <cols>
    <col min="1" max="1" width="16.5" customWidth="1"/>
    <col min="2" max="2" width="37.1640625" customWidth="1"/>
    <col min="3" max="3" width="21" customWidth="1"/>
    <col min="4" max="5" width="37.6640625" customWidth="1"/>
    <col min="6" max="6" width="10.5" style="1" customWidth="1"/>
    <col min="9" max="9" width="10.5" customWidth="1"/>
  </cols>
  <sheetData>
    <row r="1" spans="1:9" s="1" customFormat="1" ht="12.75" customHeight="1" x14ac:dyDescent="0.15">
      <c r="A1" s="79" t="s">
        <v>36</v>
      </c>
      <c r="B1" s="44"/>
      <c r="C1" s="44"/>
      <c r="D1" s="45" t="str">
        <f>"Pass: "&amp;COUNTIF($G$1:$G$950,"Pass")</f>
        <v>Pass: 0</v>
      </c>
      <c r="E1" s="41" t="str">
        <f>"Untested: "&amp;COUNTIF($G$1:$G$950,"Untest")</f>
        <v>Untested: 0</v>
      </c>
      <c r="F1" s="52"/>
    </row>
    <row r="2" spans="1:9" s="1" customFormat="1" ht="11" x14ac:dyDescent="0.15">
      <c r="A2" s="39" t="s">
        <v>28</v>
      </c>
      <c r="B2" s="40" t="s">
        <v>56</v>
      </c>
      <c r="C2" s="40"/>
      <c r="D2" s="45" t="str">
        <f>"Fail: "&amp;COUNTIF($G$1:$G$950,"Fail")</f>
        <v>Fail: 0</v>
      </c>
      <c r="E2" s="41" t="str">
        <f>"N/A: "&amp;COUNTIF($G$1:$G$950,"N/A")</f>
        <v>N/A: 0</v>
      </c>
      <c r="F2" s="52"/>
    </row>
    <row r="3" spans="1:9" s="1" customFormat="1" ht="11" x14ac:dyDescent="0.15">
      <c r="A3" s="39" t="s">
        <v>29</v>
      </c>
      <c r="B3" s="39" t="s">
        <v>3</v>
      </c>
      <c r="C3" s="39"/>
      <c r="D3" s="45" t="str">
        <f>"Percent Complete: "&amp;ROUND((COUNTIF($G$5:$G$950,"Pass")*100)/((COUNTA($A$5:$A$950)*5)-COUNTIF($G$5:$G$1015,"N/A")),2)&amp;"%"</f>
        <v>Percent Complete: 0%</v>
      </c>
      <c r="E3" s="42" t="str">
        <f>"Number of cases: "&amp;(COUNTA($A$5:$A$950))</f>
        <v>Number of cases: 25</v>
      </c>
      <c r="F3" s="53"/>
    </row>
    <row r="4" spans="1:9" s="1" customFormat="1" ht="44" x14ac:dyDescent="0.15">
      <c r="A4" s="43" t="s">
        <v>30</v>
      </c>
      <c r="B4" s="43" t="s">
        <v>31</v>
      </c>
      <c r="C4" s="43" t="s">
        <v>40</v>
      </c>
      <c r="D4" s="43" t="s">
        <v>32</v>
      </c>
      <c r="E4" s="43" t="s">
        <v>33</v>
      </c>
      <c r="F4" s="70" t="s">
        <v>46</v>
      </c>
      <c r="G4" s="43" t="s">
        <v>55</v>
      </c>
      <c r="H4" s="43" t="s">
        <v>34</v>
      </c>
      <c r="I4" s="43" t="s">
        <v>35</v>
      </c>
    </row>
    <row r="5" spans="1:9" s="1" customFormat="1" ht="11" x14ac:dyDescent="0.15">
      <c r="A5" s="46" t="str">
        <f>IF(OR(B5&lt;&gt;"",E5&lt;&gt;""),"["&amp;TEXT($B$2,"#")&amp;"-"&amp;TEXT(ROW()-4,"##")&amp;"]","")</f>
        <v>[search-1]</v>
      </c>
      <c r="B5" s="51" t="s">
        <v>163</v>
      </c>
      <c r="C5" s="51"/>
      <c r="D5" s="51"/>
      <c r="E5" s="51"/>
      <c r="F5" s="49"/>
      <c r="G5" s="50"/>
      <c r="H5" s="71"/>
      <c r="I5" s="50" t="s">
        <v>38</v>
      </c>
    </row>
    <row r="6" spans="1:9" s="1" customFormat="1" ht="33" x14ac:dyDescent="0.15">
      <c r="A6" s="46" t="str">
        <f t="shared" ref="A6:A29" si="0">IF(OR(B6&lt;&gt;"",E6&lt;&gt;""),"["&amp;TEXT($B$2,"#")&amp;"-"&amp;TEXT(ROW()-4,"##")&amp;"]","")</f>
        <v>[search-2]</v>
      </c>
      <c r="B6" s="81" t="s">
        <v>120</v>
      </c>
      <c r="C6" s="81" t="s">
        <v>74</v>
      </c>
      <c r="D6" s="81" t="s">
        <v>147</v>
      </c>
      <c r="E6" s="81" t="s">
        <v>121</v>
      </c>
      <c r="F6" s="49"/>
      <c r="G6" s="47"/>
      <c r="H6" s="72"/>
      <c r="I6" s="46" t="s">
        <v>78</v>
      </c>
    </row>
    <row r="7" spans="1:9" s="1" customFormat="1" ht="33" x14ac:dyDescent="0.15">
      <c r="A7" s="46" t="str">
        <f t="shared" si="0"/>
        <v>[search-3]</v>
      </c>
      <c r="B7" s="81" t="s">
        <v>66</v>
      </c>
      <c r="C7" s="81" t="s">
        <v>74</v>
      </c>
      <c r="D7" s="81" t="s">
        <v>122</v>
      </c>
      <c r="E7" s="81" t="s">
        <v>123</v>
      </c>
      <c r="F7" s="49"/>
      <c r="G7" s="47"/>
      <c r="H7" s="72"/>
      <c r="I7" s="46" t="s">
        <v>78</v>
      </c>
    </row>
    <row r="8" spans="1:9" s="1" customFormat="1" ht="33" x14ac:dyDescent="0.15">
      <c r="A8" s="46" t="str">
        <f t="shared" si="0"/>
        <v>[search-4]</v>
      </c>
      <c r="B8" s="81" t="s">
        <v>118</v>
      </c>
      <c r="C8" s="81" t="s">
        <v>74</v>
      </c>
      <c r="D8" s="81" t="s">
        <v>124</v>
      </c>
      <c r="E8" s="81" t="s">
        <v>125</v>
      </c>
      <c r="F8" s="49"/>
      <c r="G8" s="47"/>
      <c r="H8" s="72"/>
      <c r="I8" s="46" t="s">
        <v>78</v>
      </c>
    </row>
    <row r="9" spans="1:9" s="1" customFormat="1" ht="33" x14ac:dyDescent="0.15">
      <c r="A9" s="46" t="str">
        <f>IF(OR(B9&lt;&gt;"",E9&lt;&gt;""),"["&amp;TEXT($B$2,"#")&amp;"-"&amp;TEXT(ROW()-4,"##")&amp;"]","")</f>
        <v>[search-5]</v>
      </c>
      <c r="B9" s="81" t="s">
        <v>67</v>
      </c>
      <c r="C9" s="81" t="s">
        <v>74</v>
      </c>
      <c r="D9" s="81" t="s">
        <v>142</v>
      </c>
      <c r="E9" s="81" t="s">
        <v>117</v>
      </c>
      <c r="F9" s="49"/>
      <c r="G9" s="47"/>
      <c r="H9" s="72"/>
      <c r="I9" s="46" t="s">
        <v>78</v>
      </c>
    </row>
    <row r="10" spans="1:9" s="1" customFormat="1" ht="33" x14ac:dyDescent="0.15">
      <c r="A10" s="46" t="str">
        <f t="shared" si="0"/>
        <v>[search-6]</v>
      </c>
      <c r="B10" s="81" t="s">
        <v>68</v>
      </c>
      <c r="C10" s="81" t="s">
        <v>74</v>
      </c>
      <c r="D10" s="81" t="s">
        <v>113</v>
      </c>
      <c r="E10" s="81" t="s">
        <v>114</v>
      </c>
      <c r="F10" s="49"/>
      <c r="G10" s="47"/>
      <c r="H10" s="72"/>
      <c r="I10" s="46" t="s">
        <v>78</v>
      </c>
    </row>
    <row r="11" spans="1:9" s="1" customFormat="1" ht="33" x14ac:dyDescent="0.15">
      <c r="A11" s="46" t="str">
        <f t="shared" si="0"/>
        <v>[search-7]</v>
      </c>
      <c r="B11" s="81" t="s">
        <v>69</v>
      </c>
      <c r="C11" s="81" t="s">
        <v>74</v>
      </c>
      <c r="D11" s="81" t="s">
        <v>111</v>
      </c>
      <c r="E11" s="81" t="s">
        <v>112</v>
      </c>
      <c r="F11" s="49"/>
      <c r="G11" s="47"/>
      <c r="H11" s="72"/>
      <c r="I11" s="46" t="s">
        <v>78</v>
      </c>
    </row>
    <row r="12" spans="1:9" s="1" customFormat="1" ht="55" x14ac:dyDescent="0.15">
      <c r="A12" s="46" t="str">
        <f t="shared" si="0"/>
        <v>[search-8]</v>
      </c>
      <c r="B12" s="80" t="s">
        <v>143</v>
      </c>
      <c r="C12" s="80" t="s">
        <v>224</v>
      </c>
      <c r="D12" s="80" t="s">
        <v>230</v>
      </c>
      <c r="E12" s="80" t="s">
        <v>226</v>
      </c>
      <c r="F12" s="49"/>
      <c r="G12" s="47"/>
      <c r="H12" s="72"/>
      <c r="I12" s="46" t="s">
        <v>79</v>
      </c>
    </row>
    <row r="13" spans="1:9" s="1" customFormat="1" ht="55" x14ac:dyDescent="0.15">
      <c r="A13" s="46" t="str">
        <f t="shared" si="0"/>
        <v>[search-9]</v>
      </c>
      <c r="B13" s="80" t="s">
        <v>144</v>
      </c>
      <c r="C13" s="80" t="s">
        <v>224</v>
      </c>
      <c r="D13" s="80" t="s">
        <v>230</v>
      </c>
      <c r="E13" s="80" t="s">
        <v>226</v>
      </c>
      <c r="F13" s="49"/>
      <c r="G13" s="47"/>
      <c r="H13" s="72"/>
      <c r="I13" s="46" t="s">
        <v>79</v>
      </c>
    </row>
    <row r="14" spans="1:9" s="1" customFormat="1" ht="55" x14ac:dyDescent="0.15">
      <c r="A14" s="46" t="str">
        <f t="shared" si="0"/>
        <v>[search-10]</v>
      </c>
      <c r="B14" s="80" t="s">
        <v>145</v>
      </c>
      <c r="C14" s="80" t="s">
        <v>224</v>
      </c>
      <c r="D14" s="80" t="s">
        <v>230</v>
      </c>
      <c r="E14" s="80" t="s">
        <v>226</v>
      </c>
      <c r="F14" s="49"/>
      <c r="G14" s="47"/>
      <c r="H14" s="72"/>
      <c r="I14" s="46" t="s">
        <v>79</v>
      </c>
    </row>
    <row r="15" spans="1:9" s="1" customFormat="1" ht="55" x14ac:dyDescent="0.15">
      <c r="A15" s="46" t="str">
        <f t="shared" si="0"/>
        <v>[search-11]</v>
      </c>
      <c r="B15" s="80" t="s">
        <v>146</v>
      </c>
      <c r="C15" s="80" t="s">
        <v>224</v>
      </c>
      <c r="D15" s="80" t="s">
        <v>230</v>
      </c>
      <c r="E15" s="80" t="s">
        <v>226</v>
      </c>
      <c r="F15" s="49"/>
      <c r="G15" s="47"/>
      <c r="H15" s="72"/>
      <c r="I15" s="46" t="s">
        <v>79</v>
      </c>
    </row>
    <row r="16" spans="1:9" s="1" customFormat="1" ht="44" x14ac:dyDescent="0.15">
      <c r="A16" s="46" t="str">
        <f t="shared" si="0"/>
        <v>[search-12]</v>
      </c>
      <c r="B16" s="80" t="s">
        <v>99</v>
      </c>
      <c r="C16" s="80" t="s">
        <v>224</v>
      </c>
      <c r="D16" s="80" t="s">
        <v>230</v>
      </c>
      <c r="E16" s="80" t="s">
        <v>100</v>
      </c>
      <c r="F16" s="49"/>
      <c r="G16" s="47"/>
      <c r="H16" s="72"/>
      <c r="I16" s="46" t="s">
        <v>79</v>
      </c>
    </row>
    <row r="17" spans="1:9" s="1" customFormat="1" ht="33" x14ac:dyDescent="0.15">
      <c r="A17" s="46" t="str">
        <f t="shared" ref="A17" si="1">IF(OR(B17&lt;&gt;"",E17&lt;&gt;""),"["&amp;TEXT($B$2,"#")&amp;"-"&amp;TEXT(ROW()-4,"##")&amp;"]","")</f>
        <v>[search-13]</v>
      </c>
      <c r="B17" s="80" t="s">
        <v>149</v>
      </c>
      <c r="C17" s="80" t="s">
        <v>150</v>
      </c>
      <c r="D17" s="80" t="s">
        <v>231</v>
      </c>
      <c r="E17" s="80" t="s">
        <v>151</v>
      </c>
      <c r="F17" s="49"/>
      <c r="G17" s="47"/>
      <c r="H17" s="72"/>
      <c r="I17" s="46" t="s">
        <v>79</v>
      </c>
    </row>
    <row r="18" spans="1:9" s="1" customFormat="1" ht="33" x14ac:dyDescent="0.15">
      <c r="A18" s="46" t="str">
        <f t="shared" si="0"/>
        <v>[search-14]</v>
      </c>
      <c r="B18" s="82" t="s">
        <v>75</v>
      </c>
      <c r="C18" s="82" t="s">
        <v>74</v>
      </c>
      <c r="D18" s="82" t="s">
        <v>232</v>
      </c>
      <c r="E18" s="82" t="s">
        <v>76</v>
      </c>
      <c r="F18" s="49"/>
      <c r="G18" s="47"/>
      <c r="H18" s="72"/>
      <c r="I18" s="46" t="s">
        <v>77</v>
      </c>
    </row>
    <row r="19" spans="1:9" s="1" customFormat="1" ht="33" x14ac:dyDescent="0.15">
      <c r="A19" s="46" t="str">
        <f t="shared" si="0"/>
        <v>[search-15]</v>
      </c>
      <c r="B19" s="82" t="s">
        <v>80</v>
      </c>
      <c r="C19" s="82" t="s">
        <v>101</v>
      </c>
      <c r="D19" s="82" t="s">
        <v>102</v>
      </c>
      <c r="E19" s="82" t="s">
        <v>103</v>
      </c>
      <c r="F19" s="49"/>
      <c r="G19" s="47"/>
      <c r="H19" s="72"/>
      <c r="I19" s="46" t="s">
        <v>77</v>
      </c>
    </row>
    <row r="20" spans="1:9" s="1" customFormat="1" ht="33" x14ac:dyDescent="0.15">
      <c r="A20" s="46" t="str">
        <f t="shared" si="0"/>
        <v>[search-16]</v>
      </c>
      <c r="B20" s="82" t="s">
        <v>83</v>
      </c>
      <c r="C20" s="82" t="s">
        <v>82</v>
      </c>
      <c r="D20" s="82" t="s">
        <v>104</v>
      </c>
      <c r="E20" s="82" t="s">
        <v>105</v>
      </c>
      <c r="F20" s="49"/>
      <c r="G20" s="47"/>
      <c r="H20" s="72"/>
      <c r="I20" s="46" t="s">
        <v>77</v>
      </c>
    </row>
    <row r="21" spans="1:9" s="1" customFormat="1" ht="33" x14ac:dyDescent="0.15">
      <c r="A21" s="46" t="str">
        <f t="shared" si="0"/>
        <v>[search-17]</v>
      </c>
      <c r="B21" s="82" t="s">
        <v>81</v>
      </c>
      <c r="C21" s="82" t="s">
        <v>84</v>
      </c>
      <c r="D21" s="82" t="s">
        <v>106</v>
      </c>
      <c r="E21" s="82" t="s">
        <v>107</v>
      </c>
      <c r="F21" s="49"/>
      <c r="G21" s="47"/>
      <c r="H21" s="72"/>
      <c r="I21" s="46" t="s">
        <v>77</v>
      </c>
    </row>
    <row r="22" spans="1:9" s="1" customFormat="1" ht="33" x14ac:dyDescent="0.15">
      <c r="A22" s="46" t="str">
        <f t="shared" si="0"/>
        <v>[search-18]</v>
      </c>
      <c r="B22" s="82" t="s">
        <v>108</v>
      </c>
      <c r="C22" s="82" t="s">
        <v>109</v>
      </c>
      <c r="D22" s="82" t="s">
        <v>229</v>
      </c>
      <c r="E22" s="82" t="s">
        <v>110</v>
      </c>
      <c r="F22" s="49"/>
      <c r="G22" s="47"/>
      <c r="H22" s="72"/>
      <c r="I22" s="46"/>
    </row>
    <row r="23" spans="1:9" s="1" customFormat="1" ht="70" customHeight="1" x14ac:dyDescent="0.15">
      <c r="A23" s="46" t="str">
        <f t="shared" si="0"/>
        <v>[search-19]</v>
      </c>
      <c r="B23" s="83" t="s">
        <v>85</v>
      </c>
      <c r="C23" s="83" t="s">
        <v>74</v>
      </c>
      <c r="D23" s="83" t="s">
        <v>139</v>
      </c>
      <c r="E23" s="83" t="s">
        <v>233</v>
      </c>
      <c r="F23" s="49"/>
      <c r="G23" s="47"/>
      <c r="H23" s="72"/>
      <c r="I23" s="47" t="s">
        <v>90</v>
      </c>
    </row>
    <row r="24" spans="1:9" s="1" customFormat="1" ht="33" x14ac:dyDescent="0.15">
      <c r="A24" s="46" t="str">
        <f t="shared" si="0"/>
        <v>[search-20]</v>
      </c>
      <c r="B24" s="83" t="s">
        <v>91</v>
      </c>
      <c r="C24" s="83" t="s">
        <v>74</v>
      </c>
      <c r="D24" s="83" t="s">
        <v>139</v>
      </c>
      <c r="E24" s="83" t="s">
        <v>96</v>
      </c>
      <c r="F24" s="49"/>
      <c r="G24" s="47"/>
      <c r="H24" s="72"/>
      <c r="I24" s="47" t="s">
        <v>90</v>
      </c>
    </row>
    <row r="25" spans="1:9" s="1" customFormat="1" ht="33" x14ac:dyDescent="0.15">
      <c r="A25" s="46" t="str">
        <f t="shared" si="0"/>
        <v>[search-21]</v>
      </c>
      <c r="B25" s="83" t="s">
        <v>86</v>
      </c>
      <c r="C25" s="83" t="s">
        <v>74</v>
      </c>
      <c r="D25" s="83" t="s">
        <v>138</v>
      </c>
      <c r="E25" s="83" t="s">
        <v>97</v>
      </c>
      <c r="F25" s="49"/>
      <c r="G25" s="47"/>
      <c r="H25" s="72"/>
      <c r="I25" s="47" t="s">
        <v>90</v>
      </c>
    </row>
    <row r="26" spans="1:9" s="1" customFormat="1" ht="33" x14ac:dyDescent="0.15">
      <c r="A26" s="46" t="str">
        <f t="shared" si="0"/>
        <v>[search-22]</v>
      </c>
      <c r="B26" s="83" t="s">
        <v>87</v>
      </c>
      <c r="C26" s="83" t="s">
        <v>74</v>
      </c>
      <c r="D26" s="83" t="s">
        <v>138</v>
      </c>
      <c r="E26" s="83" t="s">
        <v>98</v>
      </c>
      <c r="F26" s="49"/>
      <c r="G26" s="47"/>
      <c r="H26" s="72"/>
      <c r="I26" s="47" t="s">
        <v>90</v>
      </c>
    </row>
    <row r="27" spans="1:9" s="1" customFormat="1" ht="33" x14ac:dyDescent="0.15">
      <c r="A27" s="46" t="str">
        <f t="shared" si="0"/>
        <v>[search-23]</v>
      </c>
      <c r="B27" s="83" t="s">
        <v>88</v>
      </c>
      <c r="C27" s="83" t="s">
        <v>74</v>
      </c>
      <c r="D27" s="83" t="s">
        <v>137</v>
      </c>
      <c r="E27" s="83" t="s">
        <v>93</v>
      </c>
      <c r="F27" s="49"/>
      <c r="G27" s="47"/>
      <c r="H27" s="72"/>
      <c r="I27" s="47" t="s">
        <v>90</v>
      </c>
    </row>
    <row r="28" spans="1:9" s="1" customFormat="1" ht="55" x14ac:dyDescent="0.15">
      <c r="A28" s="46" t="str">
        <f t="shared" si="0"/>
        <v>[search-24]</v>
      </c>
      <c r="B28" s="83" t="s">
        <v>94</v>
      </c>
      <c r="C28" s="83" t="s">
        <v>74</v>
      </c>
      <c r="D28" s="83" t="s">
        <v>140</v>
      </c>
      <c r="E28" s="83" t="s">
        <v>92</v>
      </c>
      <c r="F28" s="49"/>
      <c r="G28" s="47"/>
      <c r="H28" s="72"/>
      <c r="I28" s="47" t="s">
        <v>90</v>
      </c>
    </row>
    <row r="29" spans="1:9" s="1" customFormat="1" ht="44" x14ac:dyDescent="0.15">
      <c r="A29" s="46" t="str">
        <f t="shared" si="0"/>
        <v>[search-25]</v>
      </c>
      <c r="B29" s="83" t="s">
        <v>89</v>
      </c>
      <c r="C29" s="83" t="s">
        <v>74</v>
      </c>
      <c r="D29" s="83" t="s">
        <v>141</v>
      </c>
      <c r="E29" s="83" t="s">
        <v>95</v>
      </c>
      <c r="F29" s="49"/>
      <c r="G29" s="47"/>
      <c r="H29" s="72"/>
      <c r="I29" s="47" t="s">
        <v>90</v>
      </c>
    </row>
  </sheetData>
  <sheetProtection selectLockedCells="1" selectUnlockedCells="1"/>
  <dataValidations count="1">
    <dataValidation type="list" operator="equal" allowBlank="1" sqref="G5:G29">
      <formula1>"Pass,Fail,Untest,N/A"</formula1>
    </dataValidation>
  </dataValidations>
  <hyperlinks>
    <hyperlink ref="A1" location="testreport!A1" display="Back to TestReport"/>
  </hyperlinks>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Roman,Chuẩn"&amp;12&amp;A</oddHeader>
    <oddFooter>&amp;C&amp;"Times New Roman,Chuẩn"&amp;12Trang &amp;P</oddFooter>
  </headerFooter>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3" tint="0.39997558519241921"/>
  </sheetPr>
  <dimension ref="A1:I29"/>
  <sheetViews>
    <sheetView workbookViewId="0">
      <pane xSplit="1" ySplit="4" topLeftCell="B5" activePane="bottomRight" state="frozen"/>
      <selection pane="topRight" activeCell="B1" sqref="B1"/>
      <selection pane="bottomLeft" activeCell="A5" sqref="A5"/>
      <selection pane="bottomRight" activeCell="B1" sqref="B1"/>
    </sheetView>
  </sheetViews>
  <sheetFormatPr baseColWidth="10" defaultColWidth="8.83203125" defaultRowHeight="14" x14ac:dyDescent="0.15"/>
  <cols>
    <col min="1" max="1" width="16.5" customWidth="1"/>
    <col min="2" max="2" width="37.1640625" customWidth="1"/>
    <col min="3" max="3" width="21" customWidth="1"/>
    <col min="4" max="5" width="37.6640625" customWidth="1"/>
    <col min="6" max="6" width="10.5" style="1" customWidth="1"/>
    <col min="9" max="9" width="10.5" customWidth="1"/>
  </cols>
  <sheetData>
    <row r="1" spans="1:9" s="1" customFormat="1" ht="12.75" customHeight="1" x14ac:dyDescent="0.15">
      <c r="A1" s="79" t="s">
        <v>36</v>
      </c>
      <c r="B1" s="44"/>
      <c r="C1" s="44"/>
      <c r="D1" s="45" t="str">
        <f>"Pass: "&amp;COUNTIF($G$1:$G$950,"Pass")</f>
        <v>Pass: 0</v>
      </c>
      <c r="E1" s="41" t="str">
        <f>"Untested: "&amp;COUNTIF($G$1:$G$950,"Untest")</f>
        <v>Untested: 0</v>
      </c>
      <c r="F1" s="52"/>
    </row>
    <row r="2" spans="1:9" s="1" customFormat="1" ht="11" x14ac:dyDescent="0.15">
      <c r="A2" s="39" t="s">
        <v>28</v>
      </c>
      <c r="B2" s="40" t="s">
        <v>59</v>
      </c>
      <c r="C2" s="40"/>
      <c r="D2" s="45" t="str">
        <f>"Fail: "&amp;COUNTIF($G$1:$G$950,"Fail")</f>
        <v>Fail: 0</v>
      </c>
      <c r="E2" s="41" t="str">
        <f>"N/A: "&amp;COUNTIF($G$1:$G$950,"N/A")</f>
        <v>N/A: 0</v>
      </c>
      <c r="F2" s="52"/>
    </row>
    <row r="3" spans="1:9" s="1" customFormat="1" ht="11" x14ac:dyDescent="0.15">
      <c r="A3" s="39" t="s">
        <v>29</v>
      </c>
      <c r="B3" s="39" t="s">
        <v>3</v>
      </c>
      <c r="C3" s="39"/>
      <c r="D3" s="45" t="str">
        <f>"Percent Complete: "&amp;ROUND((COUNTIF($G$5:$G$950,"Pass")*100)/((COUNTA($A$5:$A$950)*5)-COUNTIF($G$5:$G$1015,"N/A")),2)&amp;"%"</f>
        <v>Percent Complete: 0%</v>
      </c>
      <c r="E3" s="42" t="str">
        <f>"Number of cases: "&amp;(COUNTA($A$5:$A$950))</f>
        <v>Number of cases: 25</v>
      </c>
      <c r="F3" s="53"/>
    </row>
    <row r="4" spans="1:9" s="1" customFormat="1" ht="44" x14ac:dyDescent="0.15">
      <c r="A4" s="43" t="s">
        <v>30</v>
      </c>
      <c r="B4" s="43" t="s">
        <v>31</v>
      </c>
      <c r="C4" s="43" t="s">
        <v>40</v>
      </c>
      <c r="D4" s="43" t="s">
        <v>32</v>
      </c>
      <c r="E4" s="43" t="s">
        <v>33</v>
      </c>
      <c r="F4" s="70" t="s">
        <v>46</v>
      </c>
      <c r="G4" s="43" t="s">
        <v>55</v>
      </c>
      <c r="H4" s="43" t="s">
        <v>34</v>
      </c>
      <c r="I4" s="43" t="s">
        <v>35</v>
      </c>
    </row>
    <row r="5" spans="1:9" s="1" customFormat="1" ht="11" x14ac:dyDescent="0.15">
      <c r="A5" s="46" t="str">
        <f>IF(OR(B5&lt;&gt;"",E5&lt;&gt;""),"["&amp;TEXT($B$2,"#")&amp;"-"&amp;TEXT(ROW()-4,"##")&amp;"]","")</f>
        <v>[takephoto-1]</v>
      </c>
      <c r="B5" s="51" t="s">
        <v>148</v>
      </c>
      <c r="C5" s="51"/>
      <c r="D5" s="51"/>
      <c r="E5" s="51"/>
      <c r="F5" s="49"/>
      <c r="G5" s="50"/>
      <c r="H5" s="71"/>
      <c r="I5" s="50" t="s">
        <v>38</v>
      </c>
    </row>
    <row r="6" spans="1:9" s="1" customFormat="1" ht="33" x14ac:dyDescent="0.15">
      <c r="A6" s="46" t="str">
        <f t="shared" ref="A6:A29" si="0">IF(OR(B6&lt;&gt;"",E6&lt;&gt;""),"["&amp;TEXT($B$2,"#")&amp;"-"&amp;TEXT(ROW()-4,"##")&amp;"]","")</f>
        <v>[takephoto-2]</v>
      </c>
      <c r="B6" s="81" t="s">
        <v>120</v>
      </c>
      <c r="C6" s="81" t="s">
        <v>74</v>
      </c>
      <c r="D6" s="81" t="s">
        <v>147</v>
      </c>
      <c r="E6" s="81" t="s">
        <v>121</v>
      </c>
      <c r="F6" s="49"/>
      <c r="G6" s="47"/>
      <c r="H6" s="72"/>
      <c r="I6" s="46" t="s">
        <v>78</v>
      </c>
    </row>
    <row r="7" spans="1:9" s="1" customFormat="1" ht="33" x14ac:dyDescent="0.15">
      <c r="A7" s="46" t="str">
        <f t="shared" si="0"/>
        <v>[takephoto-3]</v>
      </c>
      <c r="B7" s="81" t="s">
        <v>66</v>
      </c>
      <c r="C7" s="81" t="s">
        <v>74</v>
      </c>
      <c r="D7" s="81" t="s">
        <v>122</v>
      </c>
      <c r="E7" s="81" t="s">
        <v>123</v>
      </c>
      <c r="F7" s="49"/>
      <c r="G7" s="47"/>
      <c r="H7" s="72"/>
      <c r="I7" s="46" t="s">
        <v>78</v>
      </c>
    </row>
    <row r="8" spans="1:9" s="1" customFormat="1" ht="33" x14ac:dyDescent="0.15">
      <c r="A8" s="46" t="str">
        <f t="shared" si="0"/>
        <v>[takephoto-4]</v>
      </c>
      <c r="B8" s="81" t="s">
        <v>118</v>
      </c>
      <c r="C8" s="81" t="s">
        <v>74</v>
      </c>
      <c r="D8" s="81" t="s">
        <v>124</v>
      </c>
      <c r="E8" s="81" t="s">
        <v>125</v>
      </c>
      <c r="F8" s="49"/>
      <c r="G8" s="47"/>
      <c r="H8" s="72"/>
      <c r="I8" s="46" t="s">
        <v>78</v>
      </c>
    </row>
    <row r="9" spans="1:9" s="1" customFormat="1" ht="33" x14ac:dyDescent="0.15">
      <c r="A9" s="46" t="str">
        <f>IF(OR(B9&lt;&gt;"",E9&lt;&gt;""),"["&amp;TEXT($B$2,"#")&amp;"-"&amp;TEXT(ROW()-4,"##")&amp;"]","")</f>
        <v>[takephoto-5]</v>
      </c>
      <c r="B9" s="81" t="s">
        <v>67</v>
      </c>
      <c r="C9" s="81" t="s">
        <v>74</v>
      </c>
      <c r="D9" s="81" t="s">
        <v>142</v>
      </c>
      <c r="E9" s="81" t="s">
        <v>117</v>
      </c>
      <c r="F9" s="49"/>
      <c r="G9" s="47"/>
      <c r="H9" s="72"/>
      <c r="I9" s="46" t="s">
        <v>78</v>
      </c>
    </row>
    <row r="10" spans="1:9" s="1" customFormat="1" ht="33" x14ac:dyDescent="0.15">
      <c r="A10" s="46" t="str">
        <f t="shared" si="0"/>
        <v>[takephoto-6]</v>
      </c>
      <c r="B10" s="81" t="s">
        <v>68</v>
      </c>
      <c r="C10" s="81" t="s">
        <v>74</v>
      </c>
      <c r="D10" s="81" t="s">
        <v>113</v>
      </c>
      <c r="E10" s="81" t="s">
        <v>114</v>
      </c>
      <c r="F10" s="49"/>
      <c r="G10" s="47"/>
      <c r="H10" s="72"/>
      <c r="I10" s="46" t="s">
        <v>78</v>
      </c>
    </row>
    <row r="11" spans="1:9" s="1" customFormat="1" ht="33" x14ac:dyDescent="0.15">
      <c r="A11" s="46" t="str">
        <f t="shared" si="0"/>
        <v>[takephoto-7]</v>
      </c>
      <c r="B11" s="81" t="s">
        <v>69</v>
      </c>
      <c r="C11" s="81" t="s">
        <v>74</v>
      </c>
      <c r="D11" s="81" t="s">
        <v>111</v>
      </c>
      <c r="E11" s="81" t="s">
        <v>112</v>
      </c>
      <c r="F11" s="49"/>
      <c r="G11" s="47"/>
      <c r="H11" s="72"/>
      <c r="I11" s="46" t="s">
        <v>78</v>
      </c>
    </row>
    <row r="12" spans="1:9" s="1" customFormat="1" ht="98" customHeight="1" x14ac:dyDescent="0.15">
      <c r="A12" s="46" t="str">
        <f t="shared" si="0"/>
        <v>[takephoto-8]</v>
      </c>
      <c r="B12" s="80" t="s">
        <v>143</v>
      </c>
      <c r="C12" s="80" t="s">
        <v>224</v>
      </c>
      <c r="D12" s="80" t="s">
        <v>234</v>
      </c>
      <c r="E12" s="80" t="s">
        <v>226</v>
      </c>
      <c r="F12" s="49"/>
      <c r="G12" s="47"/>
      <c r="H12" s="72"/>
      <c r="I12" s="46" t="s">
        <v>79</v>
      </c>
    </row>
    <row r="13" spans="1:9" s="1" customFormat="1" ht="83" customHeight="1" x14ac:dyDescent="0.15">
      <c r="A13" s="46" t="str">
        <f t="shared" si="0"/>
        <v>[takephoto-9]</v>
      </c>
      <c r="B13" s="80" t="s">
        <v>144</v>
      </c>
      <c r="C13" s="80" t="s">
        <v>224</v>
      </c>
      <c r="D13" s="80" t="s">
        <v>234</v>
      </c>
      <c r="E13" s="80" t="s">
        <v>226</v>
      </c>
      <c r="F13" s="49"/>
      <c r="G13" s="47"/>
      <c r="H13" s="72"/>
      <c r="I13" s="46" t="s">
        <v>79</v>
      </c>
    </row>
    <row r="14" spans="1:9" s="1" customFormat="1" ht="82" customHeight="1" x14ac:dyDescent="0.15">
      <c r="A14" s="46" t="str">
        <f t="shared" si="0"/>
        <v>[takephoto-10]</v>
      </c>
      <c r="B14" s="80" t="s">
        <v>145</v>
      </c>
      <c r="C14" s="80" t="s">
        <v>224</v>
      </c>
      <c r="D14" s="80" t="s">
        <v>234</v>
      </c>
      <c r="E14" s="80" t="s">
        <v>226</v>
      </c>
      <c r="F14" s="49"/>
      <c r="G14" s="47"/>
      <c r="H14" s="72"/>
      <c r="I14" s="46" t="s">
        <v>79</v>
      </c>
    </row>
    <row r="15" spans="1:9" s="1" customFormat="1" ht="76" customHeight="1" x14ac:dyDescent="0.15">
      <c r="A15" s="46" t="str">
        <f t="shared" si="0"/>
        <v>[takephoto-11]</v>
      </c>
      <c r="B15" s="80" t="s">
        <v>146</v>
      </c>
      <c r="C15" s="80" t="s">
        <v>224</v>
      </c>
      <c r="D15" s="80" t="s">
        <v>234</v>
      </c>
      <c r="E15" s="80" t="s">
        <v>226</v>
      </c>
      <c r="F15" s="49"/>
      <c r="G15" s="47"/>
      <c r="H15" s="72"/>
      <c r="I15" s="46" t="s">
        <v>79</v>
      </c>
    </row>
    <row r="16" spans="1:9" s="1" customFormat="1" ht="76" customHeight="1" x14ac:dyDescent="0.15">
      <c r="A16" s="46" t="str">
        <f t="shared" si="0"/>
        <v>[takephoto-12]</v>
      </c>
      <c r="B16" s="80" t="s">
        <v>99</v>
      </c>
      <c r="C16" s="80" t="s">
        <v>224</v>
      </c>
      <c r="D16" s="80" t="s">
        <v>234</v>
      </c>
      <c r="E16" s="80" t="s">
        <v>100</v>
      </c>
      <c r="F16" s="49"/>
      <c r="G16" s="47"/>
      <c r="H16" s="72"/>
      <c r="I16" s="46" t="s">
        <v>79</v>
      </c>
    </row>
    <row r="17" spans="1:9" s="1" customFormat="1" ht="33" x14ac:dyDescent="0.15">
      <c r="A17" s="46" t="str">
        <f t="shared" si="0"/>
        <v>[takephoto-13]</v>
      </c>
      <c r="B17" s="80" t="s">
        <v>149</v>
      </c>
      <c r="C17" s="80" t="s">
        <v>150</v>
      </c>
      <c r="D17" s="80" t="s">
        <v>235</v>
      </c>
      <c r="E17" s="80" t="s">
        <v>151</v>
      </c>
      <c r="F17" s="49"/>
      <c r="G17" s="47"/>
      <c r="H17" s="72"/>
      <c r="I17" s="46" t="s">
        <v>79</v>
      </c>
    </row>
    <row r="18" spans="1:9" s="1" customFormat="1" ht="33" x14ac:dyDescent="0.15">
      <c r="A18" s="46" t="str">
        <f t="shared" si="0"/>
        <v>[takephoto-14]</v>
      </c>
      <c r="B18" s="82" t="s">
        <v>75</v>
      </c>
      <c r="C18" s="82" t="s">
        <v>74</v>
      </c>
      <c r="D18" s="82" t="s">
        <v>232</v>
      </c>
      <c r="E18" s="82" t="s">
        <v>76</v>
      </c>
      <c r="F18" s="49"/>
      <c r="G18" s="47"/>
      <c r="H18" s="72"/>
      <c r="I18" s="46" t="s">
        <v>77</v>
      </c>
    </row>
    <row r="19" spans="1:9" s="1" customFormat="1" ht="33" x14ac:dyDescent="0.15">
      <c r="A19" s="46" t="str">
        <f t="shared" si="0"/>
        <v>[takephoto-15]</v>
      </c>
      <c r="B19" s="82" t="s">
        <v>80</v>
      </c>
      <c r="C19" s="82" t="s">
        <v>101</v>
      </c>
      <c r="D19" s="82" t="s">
        <v>102</v>
      </c>
      <c r="E19" s="82" t="s">
        <v>103</v>
      </c>
      <c r="F19" s="49"/>
      <c r="G19" s="47"/>
      <c r="H19" s="72"/>
      <c r="I19" s="46" t="s">
        <v>77</v>
      </c>
    </row>
    <row r="20" spans="1:9" s="1" customFormat="1" ht="33" x14ac:dyDescent="0.15">
      <c r="A20" s="46" t="str">
        <f t="shared" si="0"/>
        <v>[takephoto-16]</v>
      </c>
      <c r="B20" s="82" t="s">
        <v>83</v>
      </c>
      <c r="C20" s="82" t="s">
        <v>82</v>
      </c>
      <c r="D20" s="82" t="s">
        <v>104</v>
      </c>
      <c r="E20" s="82" t="s">
        <v>105</v>
      </c>
      <c r="F20" s="49"/>
      <c r="G20" s="47"/>
      <c r="H20" s="72"/>
      <c r="I20" s="46" t="s">
        <v>77</v>
      </c>
    </row>
    <row r="21" spans="1:9" s="1" customFormat="1" ht="33" x14ac:dyDescent="0.15">
      <c r="A21" s="46" t="str">
        <f t="shared" si="0"/>
        <v>[takephoto-17]</v>
      </c>
      <c r="B21" s="82" t="s">
        <v>81</v>
      </c>
      <c r="C21" s="82" t="s">
        <v>84</v>
      </c>
      <c r="D21" s="82" t="s">
        <v>106</v>
      </c>
      <c r="E21" s="82" t="s">
        <v>107</v>
      </c>
      <c r="F21" s="49"/>
      <c r="G21" s="47"/>
      <c r="H21" s="72"/>
      <c r="I21" s="46" t="s">
        <v>77</v>
      </c>
    </row>
    <row r="22" spans="1:9" s="1" customFormat="1" ht="33" x14ac:dyDescent="0.15">
      <c r="A22" s="46" t="str">
        <f t="shared" si="0"/>
        <v>[takephoto-18]</v>
      </c>
      <c r="B22" s="82" t="s">
        <v>108</v>
      </c>
      <c r="C22" s="82" t="s">
        <v>109</v>
      </c>
      <c r="D22" s="82" t="s">
        <v>236</v>
      </c>
      <c r="E22" s="82" t="s">
        <v>110</v>
      </c>
      <c r="F22" s="49"/>
      <c r="G22" s="47"/>
      <c r="H22" s="72"/>
      <c r="I22" s="46"/>
    </row>
    <row r="23" spans="1:9" s="1" customFormat="1" ht="70" customHeight="1" x14ac:dyDescent="0.15">
      <c r="A23" s="46" t="str">
        <f t="shared" si="0"/>
        <v>[takephoto-19]</v>
      </c>
      <c r="B23" s="83" t="s">
        <v>85</v>
      </c>
      <c r="C23" s="83" t="s">
        <v>74</v>
      </c>
      <c r="D23" s="83" t="s">
        <v>139</v>
      </c>
      <c r="E23" s="83" t="s">
        <v>233</v>
      </c>
      <c r="F23" s="49"/>
      <c r="G23" s="47"/>
      <c r="H23" s="72"/>
      <c r="I23" s="47" t="s">
        <v>90</v>
      </c>
    </row>
    <row r="24" spans="1:9" s="1" customFormat="1" ht="33" x14ac:dyDescent="0.15">
      <c r="A24" s="46" t="str">
        <f t="shared" si="0"/>
        <v>[takephoto-20]</v>
      </c>
      <c r="B24" s="83" t="s">
        <v>91</v>
      </c>
      <c r="C24" s="83" t="s">
        <v>74</v>
      </c>
      <c r="D24" s="83" t="s">
        <v>139</v>
      </c>
      <c r="E24" s="83" t="s">
        <v>96</v>
      </c>
      <c r="F24" s="49"/>
      <c r="G24" s="47"/>
      <c r="H24" s="72"/>
      <c r="I24" s="47" t="s">
        <v>90</v>
      </c>
    </row>
    <row r="25" spans="1:9" s="1" customFormat="1" ht="33" x14ac:dyDescent="0.15">
      <c r="A25" s="46" t="str">
        <f t="shared" si="0"/>
        <v>[takephoto-21]</v>
      </c>
      <c r="B25" s="83" t="s">
        <v>86</v>
      </c>
      <c r="C25" s="83" t="s">
        <v>74</v>
      </c>
      <c r="D25" s="83" t="s">
        <v>138</v>
      </c>
      <c r="E25" s="83" t="s">
        <v>97</v>
      </c>
      <c r="F25" s="49"/>
      <c r="G25" s="47"/>
      <c r="H25" s="72"/>
      <c r="I25" s="47" t="s">
        <v>90</v>
      </c>
    </row>
    <row r="26" spans="1:9" s="1" customFormat="1" ht="33" x14ac:dyDescent="0.15">
      <c r="A26" s="46" t="str">
        <f t="shared" si="0"/>
        <v>[takephoto-22]</v>
      </c>
      <c r="B26" s="83" t="s">
        <v>87</v>
      </c>
      <c r="C26" s="83" t="s">
        <v>74</v>
      </c>
      <c r="D26" s="83" t="s">
        <v>138</v>
      </c>
      <c r="E26" s="83" t="s">
        <v>98</v>
      </c>
      <c r="F26" s="49"/>
      <c r="G26" s="47"/>
      <c r="H26" s="72"/>
      <c r="I26" s="47" t="s">
        <v>90</v>
      </c>
    </row>
    <row r="27" spans="1:9" s="1" customFormat="1" ht="33" x14ac:dyDescent="0.15">
      <c r="A27" s="46" t="str">
        <f t="shared" si="0"/>
        <v>[takephoto-23]</v>
      </c>
      <c r="B27" s="83" t="s">
        <v>88</v>
      </c>
      <c r="C27" s="83" t="s">
        <v>74</v>
      </c>
      <c r="D27" s="83" t="s">
        <v>137</v>
      </c>
      <c r="E27" s="83" t="s">
        <v>93</v>
      </c>
      <c r="F27" s="49"/>
      <c r="G27" s="47"/>
      <c r="H27" s="72"/>
      <c r="I27" s="47" t="s">
        <v>90</v>
      </c>
    </row>
    <row r="28" spans="1:9" s="1" customFormat="1" ht="55" x14ac:dyDescent="0.15">
      <c r="A28" s="46" t="str">
        <f t="shared" si="0"/>
        <v>[takephoto-24]</v>
      </c>
      <c r="B28" s="83" t="s">
        <v>94</v>
      </c>
      <c r="C28" s="83" t="s">
        <v>74</v>
      </c>
      <c r="D28" s="83" t="s">
        <v>140</v>
      </c>
      <c r="E28" s="83" t="s">
        <v>92</v>
      </c>
      <c r="F28" s="49"/>
      <c r="G28" s="47"/>
      <c r="H28" s="72"/>
      <c r="I28" s="47" t="s">
        <v>90</v>
      </c>
    </row>
    <row r="29" spans="1:9" s="1" customFormat="1" ht="44" x14ac:dyDescent="0.15">
      <c r="A29" s="46" t="str">
        <f t="shared" si="0"/>
        <v>[takephoto-25]</v>
      </c>
      <c r="B29" s="83" t="s">
        <v>89</v>
      </c>
      <c r="C29" s="83" t="s">
        <v>74</v>
      </c>
      <c r="D29" s="83" t="s">
        <v>141</v>
      </c>
      <c r="E29" s="83" t="s">
        <v>95</v>
      </c>
      <c r="F29" s="49"/>
      <c r="G29" s="47"/>
      <c r="H29" s="72"/>
      <c r="I29" s="47" t="s">
        <v>90</v>
      </c>
    </row>
  </sheetData>
  <dataValidations count="1">
    <dataValidation type="list" operator="equal" allowBlank="1" sqref="G5:G29">
      <formula1>"Pass,Fail,Untest,N/A"</formula1>
    </dataValidation>
  </dataValidations>
  <hyperlinks>
    <hyperlink ref="A1" location="testreport!A1" display="Back to TestReport"/>
  </hyperlink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I29"/>
  <sheetViews>
    <sheetView workbookViewId="0">
      <pane xSplit="1" ySplit="4" topLeftCell="B5" activePane="bottomRight" state="frozen"/>
      <selection pane="topRight" activeCell="B1" sqref="B1"/>
      <selection pane="bottomLeft" activeCell="A5" sqref="A5"/>
      <selection pane="bottomRight" activeCell="B1" sqref="B1"/>
    </sheetView>
  </sheetViews>
  <sheetFormatPr baseColWidth="10" defaultColWidth="8.83203125" defaultRowHeight="14" x14ac:dyDescent="0.15"/>
  <cols>
    <col min="1" max="1" width="16.5" customWidth="1"/>
    <col min="2" max="2" width="37.1640625" customWidth="1"/>
    <col min="3" max="3" width="21" customWidth="1"/>
    <col min="4" max="5" width="37.6640625" customWidth="1"/>
    <col min="6" max="6" width="10.5" style="1" customWidth="1"/>
    <col min="9" max="9" width="10.5" customWidth="1"/>
  </cols>
  <sheetData>
    <row r="1" spans="1:9" s="1" customFormat="1" ht="12.75" customHeight="1" x14ac:dyDescent="0.15">
      <c r="A1" s="79" t="s">
        <v>36</v>
      </c>
      <c r="B1" s="44"/>
      <c r="C1" s="44"/>
      <c r="D1" s="45" t="str">
        <f>"Pass: "&amp;COUNTIF($G$1:$G$950,"Pass")</f>
        <v>Pass: 0</v>
      </c>
      <c r="E1" s="41" t="str">
        <f>"Untested: "&amp;COUNTIF($G$1:$G$950,"Untest")</f>
        <v>Untested: 0</v>
      </c>
      <c r="F1" s="52"/>
    </row>
    <row r="2" spans="1:9" s="1" customFormat="1" ht="11" x14ac:dyDescent="0.15">
      <c r="A2" s="39" t="s">
        <v>28</v>
      </c>
      <c r="B2" s="40" t="s">
        <v>60</v>
      </c>
      <c r="C2" s="40"/>
      <c r="D2" s="45" t="str">
        <f>"Fail: "&amp;COUNTIF($G$1:$G$950,"Fail")</f>
        <v>Fail: 0</v>
      </c>
      <c r="E2" s="41" t="str">
        <f>"N/A: "&amp;COUNTIF($G$1:$G$950,"N/A")</f>
        <v>N/A: 0</v>
      </c>
      <c r="F2" s="52"/>
    </row>
    <row r="3" spans="1:9" s="1" customFormat="1" ht="11" x14ac:dyDescent="0.15">
      <c r="A3" s="39" t="s">
        <v>29</v>
      </c>
      <c r="B3" s="39" t="s">
        <v>3</v>
      </c>
      <c r="C3" s="39"/>
      <c r="D3" s="45" t="str">
        <f>"Percent Complete: "&amp;ROUND((COUNTIF($G$5:$G$950,"Pass")*100)/((COUNTA($A$5:$A$950)*5)-COUNTIF($G$5:$G$1015,"N/A")),2)&amp;"%"</f>
        <v>Percent Complete: 0%</v>
      </c>
      <c r="E3" s="42" t="str">
        <f>"Number of cases: "&amp;(COUNTA($A$5:$A$950))</f>
        <v>Number of cases: 25</v>
      </c>
      <c r="F3" s="53"/>
    </row>
    <row r="4" spans="1:9" s="1" customFormat="1" ht="44" x14ac:dyDescent="0.15">
      <c r="A4" s="43" t="s">
        <v>30</v>
      </c>
      <c r="B4" s="43" t="s">
        <v>31</v>
      </c>
      <c r="C4" s="43" t="s">
        <v>40</v>
      </c>
      <c r="D4" s="43" t="s">
        <v>32</v>
      </c>
      <c r="E4" s="43" t="s">
        <v>33</v>
      </c>
      <c r="F4" s="70" t="s">
        <v>46</v>
      </c>
      <c r="G4" s="43" t="s">
        <v>55</v>
      </c>
      <c r="H4" s="43" t="s">
        <v>34</v>
      </c>
      <c r="I4" s="43" t="s">
        <v>35</v>
      </c>
    </row>
    <row r="5" spans="1:9" s="1" customFormat="1" ht="11" x14ac:dyDescent="0.15">
      <c r="A5" s="46" t="str">
        <f>IF(OR(B5&lt;&gt;"",E5&lt;&gt;""),"["&amp;TEXT($B$2,"#")&amp;"-"&amp;TEXT(ROW()-4,"##")&amp;"]","")</f>
        <v>[activity-1]</v>
      </c>
      <c r="B5" s="51" t="s">
        <v>163</v>
      </c>
      <c r="C5" s="51"/>
      <c r="D5" s="51"/>
      <c r="E5" s="51"/>
      <c r="F5" s="49"/>
      <c r="G5" s="50"/>
      <c r="H5" s="71"/>
      <c r="I5" s="50" t="s">
        <v>38</v>
      </c>
    </row>
    <row r="6" spans="1:9" s="1" customFormat="1" ht="33" x14ac:dyDescent="0.15">
      <c r="A6" s="46" t="str">
        <f t="shared" ref="A6:A29" si="0">IF(OR(B6&lt;&gt;"",E6&lt;&gt;""),"["&amp;TEXT($B$2,"#")&amp;"-"&amp;TEXT(ROW()-4,"##")&amp;"]","")</f>
        <v>[activity-2]</v>
      </c>
      <c r="B6" s="81" t="s">
        <v>120</v>
      </c>
      <c r="C6" s="81" t="s">
        <v>74</v>
      </c>
      <c r="D6" s="81" t="s">
        <v>147</v>
      </c>
      <c r="E6" s="81" t="s">
        <v>121</v>
      </c>
      <c r="F6" s="49"/>
      <c r="G6" s="47"/>
      <c r="H6" s="72"/>
      <c r="I6" s="46" t="s">
        <v>78</v>
      </c>
    </row>
    <row r="7" spans="1:9" s="1" customFormat="1" ht="33" x14ac:dyDescent="0.15">
      <c r="A7" s="46" t="str">
        <f t="shared" si="0"/>
        <v>[activity-3]</v>
      </c>
      <c r="B7" s="81" t="s">
        <v>66</v>
      </c>
      <c r="C7" s="81" t="s">
        <v>74</v>
      </c>
      <c r="D7" s="81" t="s">
        <v>122</v>
      </c>
      <c r="E7" s="81" t="s">
        <v>123</v>
      </c>
      <c r="F7" s="49"/>
      <c r="G7" s="47"/>
      <c r="H7" s="72"/>
      <c r="I7" s="46" t="s">
        <v>78</v>
      </c>
    </row>
    <row r="8" spans="1:9" s="1" customFormat="1" ht="33" x14ac:dyDescent="0.15">
      <c r="A8" s="46" t="str">
        <f t="shared" si="0"/>
        <v>[activity-4]</v>
      </c>
      <c r="B8" s="81" t="s">
        <v>118</v>
      </c>
      <c r="C8" s="81" t="s">
        <v>74</v>
      </c>
      <c r="D8" s="81" t="s">
        <v>124</v>
      </c>
      <c r="E8" s="81" t="s">
        <v>125</v>
      </c>
      <c r="F8" s="49"/>
      <c r="G8" s="47"/>
      <c r="H8" s="72"/>
      <c r="I8" s="46" t="s">
        <v>78</v>
      </c>
    </row>
    <row r="9" spans="1:9" s="1" customFormat="1" ht="33" x14ac:dyDescent="0.15">
      <c r="A9" s="46" t="str">
        <f>IF(OR(B9&lt;&gt;"",E9&lt;&gt;""),"["&amp;TEXT($B$2,"#")&amp;"-"&amp;TEXT(ROW()-4,"##")&amp;"]","")</f>
        <v>[activity-5]</v>
      </c>
      <c r="B9" s="81" t="s">
        <v>67</v>
      </c>
      <c r="C9" s="81" t="s">
        <v>74</v>
      </c>
      <c r="D9" s="81" t="s">
        <v>142</v>
      </c>
      <c r="E9" s="81" t="s">
        <v>117</v>
      </c>
      <c r="F9" s="49"/>
      <c r="G9" s="47"/>
      <c r="H9" s="72"/>
      <c r="I9" s="46" t="s">
        <v>78</v>
      </c>
    </row>
    <row r="10" spans="1:9" s="1" customFormat="1" ht="33" x14ac:dyDescent="0.15">
      <c r="A10" s="46" t="str">
        <f t="shared" si="0"/>
        <v>[activity-6]</v>
      </c>
      <c r="B10" s="81" t="s">
        <v>68</v>
      </c>
      <c r="C10" s="81" t="s">
        <v>74</v>
      </c>
      <c r="D10" s="81" t="s">
        <v>113</v>
      </c>
      <c r="E10" s="81" t="s">
        <v>114</v>
      </c>
      <c r="F10" s="49"/>
      <c r="G10" s="47"/>
      <c r="H10" s="72"/>
      <c r="I10" s="46" t="s">
        <v>78</v>
      </c>
    </row>
    <row r="11" spans="1:9" s="1" customFormat="1" ht="33" x14ac:dyDescent="0.15">
      <c r="A11" s="46" t="str">
        <f t="shared" si="0"/>
        <v>[activity-7]</v>
      </c>
      <c r="B11" s="81" t="s">
        <v>69</v>
      </c>
      <c r="C11" s="81" t="s">
        <v>74</v>
      </c>
      <c r="D11" s="81" t="s">
        <v>111</v>
      </c>
      <c r="E11" s="81" t="s">
        <v>112</v>
      </c>
      <c r="F11" s="49"/>
      <c r="G11" s="47"/>
      <c r="H11" s="72"/>
      <c r="I11" s="46" t="s">
        <v>78</v>
      </c>
    </row>
    <row r="12" spans="1:9" s="1" customFormat="1" ht="55" x14ac:dyDescent="0.15">
      <c r="A12" s="46" t="str">
        <f t="shared" si="0"/>
        <v>[activity-8]</v>
      </c>
      <c r="B12" s="80" t="s">
        <v>143</v>
      </c>
      <c r="C12" s="80" t="s">
        <v>224</v>
      </c>
      <c r="D12" s="80" t="s">
        <v>237</v>
      </c>
      <c r="E12" s="80" t="s">
        <v>226</v>
      </c>
      <c r="F12" s="49"/>
      <c r="G12" s="47"/>
      <c r="H12" s="72"/>
      <c r="I12" s="46" t="s">
        <v>79</v>
      </c>
    </row>
    <row r="13" spans="1:9" s="1" customFormat="1" ht="55" x14ac:dyDescent="0.15">
      <c r="A13" s="46" t="str">
        <f t="shared" si="0"/>
        <v>[activity-9]</v>
      </c>
      <c r="B13" s="80" t="s">
        <v>144</v>
      </c>
      <c r="C13" s="80" t="s">
        <v>224</v>
      </c>
      <c r="D13" s="80" t="s">
        <v>237</v>
      </c>
      <c r="E13" s="80" t="s">
        <v>226</v>
      </c>
      <c r="F13" s="49"/>
      <c r="G13" s="47"/>
      <c r="H13" s="72"/>
      <c r="I13" s="46" t="s">
        <v>79</v>
      </c>
    </row>
    <row r="14" spans="1:9" s="1" customFormat="1" ht="55" x14ac:dyDescent="0.15">
      <c r="A14" s="46" t="str">
        <f t="shared" si="0"/>
        <v>[activity-10]</v>
      </c>
      <c r="B14" s="80" t="s">
        <v>145</v>
      </c>
      <c r="C14" s="80" t="s">
        <v>224</v>
      </c>
      <c r="D14" s="80" t="s">
        <v>237</v>
      </c>
      <c r="E14" s="80" t="s">
        <v>226</v>
      </c>
      <c r="F14" s="49"/>
      <c r="G14" s="47"/>
      <c r="H14" s="72"/>
      <c r="I14" s="46" t="s">
        <v>79</v>
      </c>
    </row>
    <row r="15" spans="1:9" s="1" customFormat="1" ht="55" x14ac:dyDescent="0.15">
      <c r="A15" s="46" t="str">
        <f t="shared" si="0"/>
        <v>[activity-11]</v>
      </c>
      <c r="B15" s="80" t="s">
        <v>146</v>
      </c>
      <c r="C15" s="80" t="s">
        <v>224</v>
      </c>
      <c r="D15" s="80" t="s">
        <v>237</v>
      </c>
      <c r="E15" s="80" t="s">
        <v>226</v>
      </c>
      <c r="F15" s="49"/>
      <c r="G15" s="47"/>
      <c r="H15" s="72"/>
      <c r="I15" s="46" t="s">
        <v>79</v>
      </c>
    </row>
    <row r="16" spans="1:9" s="1" customFormat="1" ht="44" x14ac:dyDescent="0.15">
      <c r="A16" s="46" t="str">
        <f t="shared" si="0"/>
        <v>[activity-12]</v>
      </c>
      <c r="B16" s="80" t="s">
        <v>99</v>
      </c>
      <c r="C16" s="80" t="s">
        <v>224</v>
      </c>
      <c r="D16" s="80" t="s">
        <v>237</v>
      </c>
      <c r="E16" s="80" t="s">
        <v>100</v>
      </c>
      <c r="F16" s="49"/>
      <c r="G16" s="47"/>
      <c r="H16" s="72"/>
      <c r="I16" s="46" t="s">
        <v>79</v>
      </c>
    </row>
    <row r="17" spans="1:9" s="1" customFormat="1" ht="33" x14ac:dyDescent="0.15">
      <c r="A17" s="46" t="str">
        <f t="shared" si="0"/>
        <v>[activity-13]</v>
      </c>
      <c r="B17" s="80" t="s">
        <v>149</v>
      </c>
      <c r="C17" s="80" t="s">
        <v>150</v>
      </c>
      <c r="D17" s="80" t="s">
        <v>238</v>
      </c>
      <c r="E17" s="80" t="s">
        <v>151</v>
      </c>
      <c r="F17" s="49"/>
      <c r="G17" s="47"/>
      <c r="H17" s="72"/>
      <c r="I17" s="46" t="s">
        <v>79</v>
      </c>
    </row>
    <row r="18" spans="1:9" s="1" customFormat="1" ht="33" x14ac:dyDescent="0.15">
      <c r="A18" s="46" t="str">
        <f t="shared" si="0"/>
        <v>[activity-14]</v>
      </c>
      <c r="B18" s="82" t="s">
        <v>75</v>
      </c>
      <c r="C18" s="82" t="s">
        <v>74</v>
      </c>
      <c r="D18" s="82" t="s">
        <v>232</v>
      </c>
      <c r="E18" s="82" t="s">
        <v>76</v>
      </c>
      <c r="F18" s="49"/>
      <c r="G18" s="47"/>
      <c r="H18" s="72"/>
      <c r="I18" s="46" t="s">
        <v>77</v>
      </c>
    </row>
    <row r="19" spans="1:9" s="1" customFormat="1" ht="33" x14ac:dyDescent="0.15">
      <c r="A19" s="46" t="str">
        <f t="shared" si="0"/>
        <v>[activity-15]</v>
      </c>
      <c r="B19" s="82" t="s">
        <v>80</v>
      </c>
      <c r="C19" s="82" t="s">
        <v>101</v>
      </c>
      <c r="D19" s="82" t="s">
        <v>102</v>
      </c>
      <c r="E19" s="82" t="s">
        <v>103</v>
      </c>
      <c r="F19" s="49"/>
      <c r="G19" s="47"/>
      <c r="H19" s="72"/>
      <c r="I19" s="46" t="s">
        <v>77</v>
      </c>
    </row>
    <row r="20" spans="1:9" s="1" customFormat="1" ht="33" x14ac:dyDescent="0.15">
      <c r="A20" s="46" t="str">
        <f t="shared" si="0"/>
        <v>[activity-16]</v>
      </c>
      <c r="B20" s="82" t="s">
        <v>83</v>
      </c>
      <c r="C20" s="82" t="s">
        <v>82</v>
      </c>
      <c r="D20" s="82" t="s">
        <v>104</v>
      </c>
      <c r="E20" s="82" t="s">
        <v>105</v>
      </c>
      <c r="F20" s="49"/>
      <c r="G20" s="47"/>
      <c r="H20" s="72"/>
      <c r="I20" s="46" t="s">
        <v>77</v>
      </c>
    </row>
    <row r="21" spans="1:9" s="1" customFormat="1" ht="33" x14ac:dyDescent="0.15">
      <c r="A21" s="46" t="str">
        <f t="shared" si="0"/>
        <v>[activity-17]</v>
      </c>
      <c r="B21" s="82" t="s">
        <v>81</v>
      </c>
      <c r="C21" s="82" t="s">
        <v>84</v>
      </c>
      <c r="D21" s="82" t="s">
        <v>106</v>
      </c>
      <c r="E21" s="82" t="s">
        <v>107</v>
      </c>
      <c r="F21" s="49"/>
      <c r="G21" s="47"/>
      <c r="H21" s="72"/>
      <c r="I21" s="46" t="s">
        <v>77</v>
      </c>
    </row>
    <row r="22" spans="1:9" s="1" customFormat="1" ht="33" x14ac:dyDescent="0.15">
      <c r="A22" s="46" t="str">
        <f t="shared" si="0"/>
        <v>[activity-18]</v>
      </c>
      <c r="B22" s="82" t="s">
        <v>108</v>
      </c>
      <c r="C22" s="82" t="s">
        <v>109</v>
      </c>
      <c r="D22" s="82" t="s">
        <v>236</v>
      </c>
      <c r="E22" s="82" t="s">
        <v>110</v>
      </c>
      <c r="F22" s="49"/>
      <c r="G22" s="47"/>
      <c r="H22" s="72"/>
      <c r="I22" s="46"/>
    </row>
    <row r="23" spans="1:9" s="1" customFormat="1" ht="70" customHeight="1" x14ac:dyDescent="0.15">
      <c r="A23" s="46" t="str">
        <f t="shared" si="0"/>
        <v>[activity-19]</v>
      </c>
      <c r="B23" s="83" t="s">
        <v>85</v>
      </c>
      <c r="C23" s="83" t="s">
        <v>74</v>
      </c>
      <c r="D23" s="83" t="s">
        <v>139</v>
      </c>
      <c r="E23" s="83" t="s">
        <v>233</v>
      </c>
      <c r="F23" s="49"/>
      <c r="G23" s="47"/>
      <c r="H23" s="72"/>
      <c r="I23" s="47" t="s">
        <v>90</v>
      </c>
    </row>
    <row r="24" spans="1:9" s="1" customFormat="1" ht="33" x14ac:dyDescent="0.15">
      <c r="A24" s="46" t="str">
        <f t="shared" si="0"/>
        <v>[activity-20]</v>
      </c>
      <c r="B24" s="83" t="s">
        <v>91</v>
      </c>
      <c r="C24" s="83" t="s">
        <v>74</v>
      </c>
      <c r="D24" s="83" t="s">
        <v>139</v>
      </c>
      <c r="E24" s="83" t="s">
        <v>96</v>
      </c>
      <c r="F24" s="49"/>
      <c r="G24" s="47"/>
      <c r="H24" s="72"/>
      <c r="I24" s="47" t="s">
        <v>90</v>
      </c>
    </row>
    <row r="25" spans="1:9" s="1" customFormat="1" ht="33" x14ac:dyDescent="0.15">
      <c r="A25" s="46" t="str">
        <f t="shared" si="0"/>
        <v>[activity-21]</v>
      </c>
      <c r="B25" s="83" t="s">
        <v>86</v>
      </c>
      <c r="C25" s="83" t="s">
        <v>74</v>
      </c>
      <c r="D25" s="83" t="s">
        <v>138</v>
      </c>
      <c r="E25" s="83" t="s">
        <v>97</v>
      </c>
      <c r="F25" s="49"/>
      <c r="G25" s="47"/>
      <c r="H25" s="72"/>
      <c r="I25" s="47" t="s">
        <v>90</v>
      </c>
    </row>
    <row r="26" spans="1:9" s="1" customFormat="1" ht="33" x14ac:dyDescent="0.15">
      <c r="A26" s="46" t="str">
        <f t="shared" si="0"/>
        <v>[activity-22]</v>
      </c>
      <c r="B26" s="83" t="s">
        <v>87</v>
      </c>
      <c r="C26" s="83" t="s">
        <v>74</v>
      </c>
      <c r="D26" s="83" t="s">
        <v>138</v>
      </c>
      <c r="E26" s="83" t="s">
        <v>98</v>
      </c>
      <c r="F26" s="49"/>
      <c r="G26" s="47"/>
      <c r="H26" s="72"/>
      <c r="I26" s="47" t="s">
        <v>90</v>
      </c>
    </row>
    <row r="27" spans="1:9" s="1" customFormat="1" ht="33" x14ac:dyDescent="0.15">
      <c r="A27" s="46" t="str">
        <f t="shared" si="0"/>
        <v>[activity-23]</v>
      </c>
      <c r="B27" s="83" t="s">
        <v>88</v>
      </c>
      <c r="C27" s="83" t="s">
        <v>74</v>
      </c>
      <c r="D27" s="83" t="s">
        <v>137</v>
      </c>
      <c r="E27" s="83" t="s">
        <v>93</v>
      </c>
      <c r="F27" s="49"/>
      <c r="G27" s="47"/>
      <c r="H27" s="72"/>
      <c r="I27" s="47" t="s">
        <v>90</v>
      </c>
    </row>
    <row r="28" spans="1:9" s="1" customFormat="1" ht="55" x14ac:dyDescent="0.15">
      <c r="A28" s="46" t="str">
        <f t="shared" si="0"/>
        <v>[activity-24]</v>
      </c>
      <c r="B28" s="83" t="s">
        <v>94</v>
      </c>
      <c r="C28" s="83" t="s">
        <v>74</v>
      </c>
      <c r="D28" s="83" t="s">
        <v>140</v>
      </c>
      <c r="E28" s="83" t="s">
        <v>92</v>
      </c>
      <c r="F28" s="49"/>
      <c r="G28" s="47"/>
      <c r="H28" s="72"/>
      <c r="I28" s="47" t="s">
        <v>90</v>
      </c>
    </row>
    <row r="29" spans="1:9" s="1" customFormat="1" ht="44" x14ac:dyDescent="0.15">
      <c r="A29" s="46" t="str">
        <f t="shared" si="0"/>
        <v>[activity-25]</v>
      </c>
      <c r="B29" s="83" t="s">
        <v>89</v>
      </c>
      <c r="C29" s="83" t="s">
        <v>74</v>
      </c>
      <c r="D29" s="83" t="s">
        <v>141</v>
      </c>
      <c r="E29" s="83" t="s">
        <v>95</v>
      </c>
      <c r="F29" s="49"/>
      <c r="G29" s="47"/>
      <c r="H29" s="72"/>
      <c r="I29" s="47" t="s">
        <v>90</v>
      </c>
    </row>
  </sheetData>
  <dataValidations count="1">
    <dataValidation type="list" operator="equal" allowBlank="1" sqref="G5:G29">
      <formula1>"Pass,Fail,Untest,N/A"</formula1>
    </dataValidation>
  </dataValidations>
  <hyperlinks>
    <hyperlink ref="A1" location="testreport!A1" display="Back to TestReport"/>
  </hyperlink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8700"/>
  </sheetPr>
  <dimension ref="A1:I29"/>
  <sheetViews>
    <sheetView workbookViewId="0">
      <pane xSplit="1" ySplit="4" topLeftCell="B5" activePane="bottomRight" state="frozen"/>
      <selection pane="topRight" activeCell="B1" sqref="B1"/>
      <selection pane="bottomLeft" activeCell="A5" sqref="A5"/>
      <selection pane="bottomRight" activeCell="G4" sqref="G4"/>
    </sheetView>
  </sheetViews>
  <sheetFormatPr baseColWidth="10" defaultColWidth="8.83203125" defaultRowHeight="14" x14ac:dyDescent="0.15"/>
  <cols>
    <col min="1" max="1" width="16.5" customWidth="1"/>
    <col min="2" max="2" width="37.1640625" customWidth="1"/>
    <col min="3" max="3" width="21" customWidth="1"/>
    <col min="4" max="5" width="37.6640625" customWidth="1"/>
    <col min="6" max="6" width="10.5" style="1" customWidth="1"/>
    <col min="9" max="9" width="10.5" customWidth="1"/>
  </cols>
  <sheetData>
    <row r="1" spans="1:9" s="1" customFormat="1" x14ac:dyDescent="0.15">
      <c r="A1" s="79" t="s">
        <v>36</v>
      </c>
      <c r="B1" s="44"/>
      <c r="C1" s="44"/>
      <c r="D1" s="45" t="str">
        <f>"Pass: "&amp;COUNTIF($G$1:$G$950,"Pass")</f>
        <v>Pass: 0</v>
      </c>
      <c r="E1" s="41" t="str">
        <f>"Untested: "&amp;COUNTIF($G$1:$G$950,"Untest")</f>
        <v>Untested: 0</v>
      </c>
      <c r="F1" s="52"/>
    </row>
    <row r="2" spans="1:9" s="1" customFormat="1" ht="11" x14ac:dyDescent="0.15">
      <c r="A2" s="39" t="s">
        <v>28</v>
      </c>
      <c r="B2" s="40" t="s">
        <v>61</v>
      </c>
      <c r="C2" s="40"/>
      <c r="D2" s="45" t="str">
        <f>"Fail: "&amp;COUNTIF($G$1:$G$950,"Fail")</f>
        <v>Fail: 0</v>
      </c>
      <c r="E2" s="41" t="str">
        <f>"N/A: "&amp;COUNTIF($G$1:$G$950,"N/A")</f>
        <v>N/A: 0</v>
      </c>
      <c r="F2" s="52"/>
    </row>
    <row r="3" spans="1:9" s="1" customFormat="1" ht="11" x14ac:dyDescent="0.15">
      <c r="A3" s="39" t="s">
        <v>29</v>
      </c>
      <c r="B3" s="39" t="s">
        <v>3</v>
      </c>
      <c r="C3" s="39"/>
      <c r="D3" s="45" t="str">
        <f>"Percent Complete: "&amp;ROUND((COUNTIF($G$5:$G$950,"Pass")*100)/((COUNTA($A$5:$A$950)*5)-COUNTIF($G$5:$G$1015,"N/A")),2)&amp;"%"</f>
        <v>Percent Complete: 0%</v>
      </c>
      <c r="E3" s="42" t="str">
        <f>"Number of cases: "&amp;(COUNTA($A$5:$A$950))</f>
        <v>Number of cases: 25</v>
      </c>
      <c r="F3" s="53"/>
    </row>
    <row r="4" spans="1:9" s="1" customFormat="1" ht="44" x14ac:dyDescent="0.15">
      <c r="A4" s="43" t="s">
        <v>30</v>
      </c>
      <c r="B4" s="43" t="s">
        <v>31</v>
      </c>
      <c r="C4" s="43" t="s">
        <v>40</v>
      </c>
      <c r="D4" s="43" t="s">
        <v>32</v>
      </c>
      <c r="E4" s="43" t="s">
        <v>33</v>
      </c>
      <c r="F4" s="70" t="s">
        <v>46</v>
      </c>
      <c r="G4" s="43" t="s">
        <v>55</v>
      </c>
      <c r="H4" s="43" t="s">
        <v>34</v>
      </c>
      <c r="I4" s="43" t="s">
        <v>35</v>
      </c>
    </row>
    <row r="5" spans="1:9" s="1" customFormat="1" ht="11" x14ac:dyDescent="0.15">
      <c r="A5" s="46" t="str">
        <f>IF(OR(B5&lt;&gt;"",E5&lt;&gt;""),"["&amp;TEXT($B$2,"#")&amp;"-"&amp;TEXT(ROW()-4,"##")&amp;"]","")</f>
        <v>[profile-1]</v>
      </c>
      <c r="B5" s="51" t="s">
        <v>163</v>
      </c>
      <c r="C5" s="51" t="s">
        <v>74</v>
      </c>
      <c r="D5" s="51"/>
      <c r="E5" s="51"/>
      <c r="F5" s="49"/>
      <c r="G5" s="50"/>
      <c r="H5" s="71"/>
      <c r="I5" s="50" t="s">
        <v>38</v>
      </c>
    </row>
    <row r="6" spans="1:9" s="1" customFormat="1" ht="33" x14ac:dyDescent="0.15">
      <c r="A6" s="46" t="str">
        <f t="shared" ref="A6:A29" si="0">IF(OR(B6&lt;&gt;"",E6&lt;&gt;""),"["&amp;TEXT($B$2,"#")&amp;"-"&amp;TEXT(ROW()-4,"##")&amp;"]","")</f>
        <v>[profile-2]</v>
      </c>
      <c r="B6" s="81" t="s">
        <v>120</v>
      </c>
      <c r="C6" s="81" t="s">
        <v>74</v>
      </c>
      <c r="D6" s="81" t="s">
        <v>147</v>
      </c>
      <c r="E6" s="81" t="s">
        <v>121</v>
      </c>
      <c r="F6" s="49"/>
      <c r="G6" s="47"/>
      <c r="H6" s="72"/>
      <c r="I6" s="46" t="s">
        <v>78</v>
      </c>
    </row>
    <row r="7" spans="1:9" s="1" customFormat="1" ht="33" x14ac:dyDescent="0.15">
      <c r="A7" s="46" t="str">
        <f t="shared" si="0"/>
        <v>[profile-3]</v>
      </c>
      <c r="B7" s="81" t="s">
        <v>66</v>
      </c>
      <c r="C7" s="81" t="s">
        <v>74</v>
      </c>
      <c r="D7" s="81" t="s">
        <v>122</v>
      </c>
      <c r="E7" s="81" t="s">
        <v>123</v>
      </c>
      <c r="F7" s="49"/>
      <c r="G7" s="47"/>
      <c r="H7" s="72"/>
      <c r="I7" s="46" t="s">
        <v>78</v>
      </c>
    </row>
    <row r="8" spans="1:9" s="1" customFormat="1" ht="33" x14ac:dyDescent="0.15">
      <c r="A8" s="46" t="str">
        <f t="shared" si="0"/>
        <v>[profile-4]</v>
      </c>
      <c r="B8" s="81" t="s">
        <v>118</v>
      </c>
      <c r="C8" s="81" t="s">
        <v>74</v>
      </c>
      <c r="D8" s="81" t="s">
        <v>124</v>
      </c>
      <c r="E8" s="81" t="s">
        <v>125</v>
      </c>
      <c r="F8" s="49"/>
      <c r="G8" s="47"/>
      <c r="H8" s="72"/>
      <c r="I8" s="46" t="s">
        <v>78</v>
      </c>
    </row>
    <row r="9" spans="1:9" s="1" customFormat="1" ht="33" x14ac:dyDescent="0.15">
      <c r="A9" s="46" t="str">
        <f>IF(OR(B9&lt;&gt;"",E9&lt;&gt;""),"["&amp;TEXT($B$2,"#")&amp;"-"&amp;TEXT(ROW()-4,"##")&amp;"]","")</f>
        <v>[profile-5]</v>
      </c>
      <c r="B9" s="81" t="s">
        <v>67</v>
      </c>
      <c r="C9" s="81" t="s">
        <v>74</v>
      </c>
      <c r="D9" s="81" t="s">
        <v>142</v>
      </c>
      <c r="E9" s="81" t="s">
        <v>117</v>
      </c>
      <c r="F9" s="49"/>
      <c r="G9" s="47"/>
      <c r="H9" s="72"/>
      <c r="I9" s="46" t="s">
        <v>78</v>
      </c>
    </row>
    <row r="10" spans="1:9" s="1" customFormat="1" ht="33" x14ac:dyDescent="0.15">
      <c r="A10" s="46" t="str">
        <f t="shared" si="0"/>
        <v>[profile-6]</v>
      </c>
      <c r="B10" s="81" t="s">
        <v>68</v>
      </c>
      <c r="C10" s="81" t="s">
        <v>74</v>
      </c>
      <c r="D10" s="81" t="s">
        <v>113</v>
      </c>
      <c r="E10" s="81" t="s">
        <v>114</v>
      </c>
      <c r="F10" s="49"/>
      <c r="G10" s="47"/>
      <c r="H10" s="72"/>
      <c r="I10" s="46" t="s">
        <v>78</v>
      </c>
    </row>
    <row r="11" spans="1:9" s="1" customFormat="1" ht="33" x14ac:dyDescent="0.15">
      <c r="A11" s="46" t="str">
        <f t="shared" si="0"/>
        <v>[profile-7]</v>
      </c>
      <c r="B11" s="81" t="s">
        <v>69</v>
      </c>
      <c r="C11" s="81" t="s">
        <v>74</v>
      </c>
      <c r="D11" s="81" t="s">
        <v>111</v>
      </c>
      <c r="E11" s="81" t="s">
        <v>112</v>
      </c>
      <c r="F11" s="49"/>
      <c r="G11" s="47"/>
      <c r="H11" s="72"/>
      <c r="I11" s="46" t="s">
        <v>78</v>
      </c>
    </row>
    <row r="12" spans="1:9" s="1" customFormat="1" ht="55" x14ac:dyDescent="0.15">
      <c r="A12" s="46" t="str">
        <f t="shared" si="0"/>
        <v>[profile-8]</v>
      </c>
      <c r="B12" s="80" t="s">
        <v>143</v>
      </c>
      <c r="C12" s="80" t="s">
        <v>224</v>
      </c>
      <c r="D12" s="80" t="s">
        <v>239</v>
      </c>
      <c r="E12" s="80" t="s">
        <v>226</v>
      </c>
      <c r="F12" s="49"/>
      <c r="G12" s="47"/>
      <c r="H12" s="72"/>
      <c r="I12" s="46" t="s">
        <v>79</v>
      </c>
    </row>
    <row r="13" spans="1:9" s="1" customFormat="1" ht="55" x14ac:dyDescent="0.15">
      <c r="A13" s="46" t="str">
        <f t="shared" si="0"/>
        <v>[profile-9]</v>
      </c>
      <c r="B13" s="80" t="s">
        <v>144</v>
      </c>
      <c r="C13" s="80" t="s">
        <v>224</v>
      </c>
      <c r="D13" s="80" t="s">
        <v>239</v>
      </c>
      <c r="E13" s="80" t="s">
        <v>226</v>
      </c>
      <c r="F13" s="49"/>
      <c r="G13" s="47"/>
      <c r="H13" s="72"/>
      <c r="I13" s="46" t="s">
        <v>79</v>
      </c>
    </row>
    <row r="14" spans="1:9" s="1" customFormat="1" ht="55" x14ac:dyDescent="0.15">
      <c r="A14" s="46" t="str">
        <f t="shared" si="0"/>
        <v>[profile-10]</v>
      </c>
      <c r="B14" s="80" t="s">
        <v>145</v>
      </c>
      <c r="C14" s="80" t="s">
        <v>224</v>
      </c>
      <c r="D14" s="80" t="s">
        <v>239</v>
      </c>
      <c r="E14" s="80" t="s">
        <v>226</v>
      </c>
      <c r="F14" s="49"/>
      <c r="G14" s="47"/>
      <c r="H14" s="72"/>
      <c r="I14" s="46" t="s">
        <v>79</v>
      </c>
    </row>
    <row r="15" spans="1:9" s="1" customFormat="1" ht="55" x14ac:dyDescent="0.15">
      <c r="A15" s="46" t="str">
        <f t="shared" si="0"/>
        <v>[profile-11]</v>
      </c>
      <c r="B15" s="80" t="s">
        <v>146</v>
      </c>
      <c r="C15" s="80" t="s">
        <v>224</v>
      </c>
      <c r="D15" s="80" t="s">
        <v>239</v>
      </c>
      <c r="E15" s="80" t="s">
        <v>226</v>
      </c>
      <c r="F15" s="49"/>
      <c r="G15" s="47"/>
      <c r="H15" s="72"/>
      <c r="I15" s="46" t="s">
        <v>79</v>
      </c>
    </row>
    <row r="16" spans="1:9" s="1" customFormat="1" ht="44" x14ac:dyDescent="0.15">
      <c r="A16" s="46" t="str">
        <f t="shared" si="0"/>
        <v>[profile-12]</v>
      </c>
      <c r="B16" s="80" t="s">
        <v>99</v>
      </c>
      <c r="C16" s="80" t="s">
        <v>224</v>
      </c>
      <c r="D16" s="80" t="s">
        <v>239</v>
      </c>
      <c r="E16" s="80" t="s">
        <v>100</v>
      </c>
      <c r="F16" s="49"/>
      <c r="G16" s="47"/>
      <c r="H16" s="72"/>
      <c r="I16" s="46" t="s">
        <v>79</v>
      </c>
    </row>
    <row r="17" spans="1:9" s="1" customFormat="1" ht="33" x14ac:dyDescent="0.15">
      <c r="A17" s="46" t="str">
        <f t="shared" si="0"/>
        <v>[profile-13]</v>
      </c>
      <c r="B17" s="80" t="s">
        <v>149</v>
      </c>
      <c r="C17" s="80" t="s">
        <v>150</v>
      </c>
      <c r="D17" s="80" t="s">
        <v>240</v>
      </c>
      <c r="E17" s="80" t="s">
        <v>151</v>
      </c>
      <c r="F17" s="49"/>
      <c r="G17" s="47"/>
      <c r="H17" s="72"/>
      <c r="I17" s="46" t="s">
        <v>79</v>
      </c>
    </row>
    <row r="18" spans="1:9" s="1" customFormat="1" ht="33" x14ac:dyDescent="0.15">
      <c r="A18" s="46" t="str">
        <f t="shared" si="0"/>
        <v>[profile-14]</v>
      </c>
      <c r="B18" s="82" t="s">
        <v>75</v>
      </c>
      <c r="C18" s="82" t="s">
        <v>74</v>
      </c>
      <c r="D18" s="82" t="s">
        <v>232</v>
      </c>
      <c r="E18" s="82" t="s">
        <v>76</v>
      </c>
      <c r="F18" s="49"/>
      <c r="G18" s="47"/>
      <c r="H18" s="72"/>
      <c r="I18" s="46" t="s">
        <v>77</v>
      </c>
    </row>
    <row r="19" spans="1:9" s="1" customFormat="1" ht="33" x14ac:dyDescent="0.15">
      <c r="A19" s="46" t="str">
        <f t="shared" si="0"/>
        <v>[profile-15]</v>
      </c>
      <c r="B19" s="82" t="s">
        <v>80</v>
      </c>
      <c r="C19" s="82" t="s">
        <v>101</v>
      </c>
      <c r="D19" s="82" t="s">
        <v>102</v>
      </c>
      <c r="E19" s="82" t="s">
        <v>103</v>
      </c>
      <c r="F19" s="49"/>
      <c r="G19" s="47"/>
      <c r="H19" s="72"/>
      <c r="I19" s="46" t="s">
        <v>77</v>
      </c>
    </row>
    <row r="20" spans="1:9" s="1" customFormat="1" ht="33" x14ac:dyDescent="0.15">
      <c r="A20" s="46" t="str">
        <f t="shared" si="0"/>
        <v>[profile-16]</v>
      </c>
      <c r="B20" s="82" t="s">
        <v>83</v>
      </c>
      <c r="C20" s="82" t="s">
        <v>82</v>
      </c>
      <c r="D20" s="82" t="s">
        <v>104</v>
      </c>
      <c r="E20" s="82" t="s">
        <v>105</v>
      </c>
      <c r="F20" s="49"/>
      <c r="G20" s="47"/>
      <c r="H20" s="72"/>
      <c r="I20" s="46" t="s">
        <v>77</v>
      </c>
    </row>
    <row r="21" spans="1:9" s="1" customFormat="1" ht="33" x14ac:dyDescent="0.15">
      <c r="A21" s="46" t="str">
        <f t="shared" si="0"/>
        <v>[profile-17]</v>
      </c>
      <c r="B21" s="82" t="s">
        <v>81</v>
      </c>
      <c r="C21" s="82" t="s">
        <v>84</v>
      </c>
      <c r="D21" s="82" t="s">
        <v>106</v>
      </c>
      <c r="E21" s="82" t="s">
        <v>107</v>
      </c>
      <c r="F21" s="49"/>
      <c r="G21" s="47"/>
      <c r="H21" s="72"/>
      <c r="I21" s="46" t="s">
        <v>77</v>
      </c>
    </row>
    <row r="22" spans="1:9" s="1" customFormat="1" ht="33" x14ac:dyDescent="0.15">
      <c r="A22" s="46" t="str">
        <f t="shared" si="0"/>
        <v>[profile-18]</v>
      </c>
      <c r="B22" s="82" t="s">
        <v>108</v>
      </c>
      <c r="C22" s="82" t="s">
        <v>109</v>
      </c>
      <c r="D22" s="82" t="s">
        <v>236</v>
      </c>
      <c r="E22" s="82" t="s">
        <v>110</v>
      </c>
      <c r="F22" s="49"/>
      <c r="G22" s="47"/>
      <c r="H22" s="72"/>
      <c r="I22" s="46"/>
    </row>
    <row r="23" spans="1:9" s="1" customFormat="1" ht="66" x14ac:dyDescent="0.15">
      <c r="A23" s="46" t="str">
        <f t="shared" si="0"/>
        <v>[profile-19]</v>
      </c>
      <c r="B23" s="83" t="s">
        <v>85</v>
      </c>
      <c r="C23" s="83" t="s">
        <v>74</v>
      </c>
      <c r="D23" s="83" t="s">
        <v>139</v>
      </c>
      <c r="E23" s="83" t="s">
        <v>233</v>
      </c>
      <c r="F23" s="49"/>
      <c r="G23" s="47"/>
      <c r="H23" s="72"/>
      <c r="I23" s="47" t="s">
        <v>90</v>
      </c>
    </row>
    <row r="24" spans="1:9" s="1" customFormat="1" ht="33" x14ac:dyDescent="0.15">
      <c r="A24" s="46" t="str">
        <f t="shared" si="0"/>
        <v>[profile-20]</v>
      </c>
      <c r="B24" s="83" t="s">
        <v>91</v>
      </c>
      <c r="C24" s="83" t="s">
        <v>74</v>
      </c>
      <c r="D24" s="83" t="s">
        <v>139</v>
      </c>
      <c r="E24" s="83" t="s">
        <v>96</v>
      </c>
      <c r="F24" s="49"/>
      <c r="G24" s="47"/>
      <c r="H24" s="72"/>
      <c r="I24" s="47" t="s">
        <v>90</v>
      </c>
    </row>
    <row r="25" spans="1:9" s="1" customFormat="1" ht="33" x14ac:dyDescent="0.15">
      <c r="A25" s="46" t="str">
        <f t="shared" si="0"/>
        <v>[profile-21]</v>
      </c>
      <c r="B25" s="83" t="s">
        <v>86</v>
      </c>
      <c r="C25" s="83" t="s">
        <v>74</v>
      </c>
      <c r="D25" s="83" t="s">
        <v>138</v>
      </c>
      <c r="E25" s="83" t="s">
        <v>97</v>
      </c>
      <c r="F25" s="49"/>
      <c r="G25" s="47"/>
      <c r="H25" s="72"/>
      <c r="I25" s="47" t="s">
        <v>90</v>
      </c>
    </row>
    <row r="26" spans="1:9" s="1" customFormat="1" ht="33" x14ac:dyDescent="0.15">
      <c r="A26" s="46" t="str">
        <f t="shared" si="0"/>
        <v>[profile-22]</v>
      </c>
      <c r="B26" s="83" t="s">
        <v>87</v>
      </c>
      <c r="C26" s="83" t="s">
        <v>74</v>
      </c>
      <c r="D26" s="83" t="s">
        <v>138</v>
      </c>
      <c r="E26" s="83" t="s">
        <v>98</v>
      </c>
      <c r="F26" s="49"/>
      <c r="G26" s="47"/>
      <c r="H26" s="72"/>
      <c r="I26" s="47" t="s">
        <v>90</v>
      </c>
    </row>
    <row r="27" spans="1:9" s="1" customFormat="1" ht="33" x14ac:dyDescent="0.15">
      <c r="A27" s="46" t="str">
        <f t="shared" si="0"/>
        <v>[profile-23]</v>
      </c>
      <c r="B27" s="83" t="s">
        <v>88</v>
      </c>
      <c r="C27" s="83" t="s">
        <v>74</v>
      </c>
      <c r="D27" s="83" t="s">
        <v>137</v>
      </c>
      <c r="E27" s="83" t="s">
        <v>93</v>
      </c>
      <c r="F27" s="49"/>
      <c r="G27" s="47"/>
      <c r="H27" s="72"/>
      <c r="I27" s="47" t="s">
        <v>90</v>
      </c>
    </row>
    <row r="28" spans="1:9" s="1" customFormat="1" ht="55" x14ac:dyDescent="0.15">
      <c r="A28" s="46" t="str">
        <f t="shared" si="0"/>
        <v>[profile-24]</v>
      </c>
      <c r="B28" s="83" t="s">
        <v>94</v>
      </c>
      <c r="C28" s="83" t="s">
        <v>74</v>
      </c>
      <c r="D28" s="83" t="s">
        <v>140</v>
      </c>
      <c r="E28" s="83" t="s">
        <v>92</v>
      </c>
      <c r="F28" s="49"/>
      <c r="G28" s="47"/>
      <c r="H28" s="72"/>
      <c r="I28" s="47" t="s">
        <v>90</v>
      </c>
    </row>
    <row r="29" spans="1:9" s="1" customFormat="1" ht="44" x14ac:dyDescent="0.15">
      <c r="A29" s="46" t="str">
        <f t="shared" si="0"/>
        <v>[profile-25]</v>
      </c>
      <c r="B29" s="83" t="s">
        <v>89</v>
      </c>
      <c r="C29" s="83" t="s">
        <v>74</v>
      </c>
      <c r="D29" s="83" t="s">
        <v>141</v>
      </c>
      <c r="E29" s="83" t="s">
        <v>95</v>
      </c>
      <c r="F29" s="49"/>
      <c r="G29" s="47"/>
      <c r="H29" s="72"/>
      <c r="I29" s="47" t="s">
        <v>90</v>
      </c>
    </row>
  </sheetData>
  <dataValidations count="1">
    <dataValidation type="list" operator="equal" allowBlank="1" sqref="G5:G29">
      <formula1>"Pass,Fail,Untest,N/A"</formula1>
    </dataValidation>
  </dataValidations>
  <hyperlinks>
    <hyperlink ref="A1" location="testreport!A1" display="Back to TestReport"/>
  </hyperlink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7" tint="0.59999389629810485"/>
  </sheetPr>
  <dimension ref="A1:I45"/>
  <sheetViews>
    <sheetView workbookViewId="0">
      <pane xSplit="1" ySplit="4" topLeftCell="B15" activePane="bottomRight" state="frozen"/>
      <selection pane="topRight" activeCell="B1" sqref="B1"/>
      <selection pane="bottomLeft" activeCell="A5" sqref="A5"/>
      <selection pane="bottomRight" activeCell="B1" sqref="B1"/>
    </sheetView>
  </sheetViews>
  <sheetFormatPr baseColWidth="10" defaultColWidth="8.83203125" defaultRowHeight="14" x14ac:dyDescent="0.15"/>
  <cols>
    <col min="1" max="1" width="16.5" customWidth="1"/>
    <col min="2" max="2" width="37.1640625" customWidth="1"/>
    <col min="3" max="3" width="21" customWidth="1"/>
    <col min="4" max="5" width="37.6640625" customWidth="1"/>
    <col min="6" max="6" width="10.5" style="1" customWidth="1"/>
    <col min="9" max="9" width="10.5" customWidth="1"/>
  </cols>
  <sheetData>
    <row r="1" spans="1:9" s="1" customFormat="1" x14ac:dyDescent="0.15">
      <c r="A1" s="79" t="s">
        <v>36</v>
      </c>
      <c r="B1" s="44"/>
      <c r="C1" s="44"/>
      <c r="D1" s="45" t="str">
        <f>"Pass: "&amp;COUNTIF($G$1:$G$950,"Pass")</f>
        <v>Pass: 0</v>
      </c>
      <c r="E1" s="41" t="str">
        <f>"Untested: "&amp;COUNTIF($G$1:$G$950,"Untest")</f>
        <v>Untested: 0</v>
      </c>
      <c r="F1" s="52"/>
    </row>
    <row r="2" spans="1:9" s="1" customFormat="1" ht="11" x14ac:dyDescent="0.15">
      <c r="A2" s="39" t="s">
        <v>28</v>
      </c>
      <c r="B2" s="40" t="s">
        <v>62</v>
      </c>
      <c r="C2" s="40"/>
      <c r="D2" s="45" t="str">
        <f>"Fail: "&amp;COUNTIF($G$1:$G$950,"Fail")</f>
        <v>Fail: 0</v>
      </c>
      <c r="E2" s="41" t="str">
        <f>"N/A: "&amp;COUNTIF($G$1:$G$950,"N/A")</f>
        <v>N/A: 0</v>
      </c>
      <c r="F2" s="52"/>
    </row>
    <row r="3" spans="1:9" s="1" customFormat="1" ht="11" x14ac:dyDescent="0.15">
      <c r="A3" s="39" t="s">
        <v>29</v>
      </c>
      <c r="B3" s="39" t="s">
        <v>3</v>
      </c>
      <c r="C3" s="39"/>
      <c r="D3" s="45" t="str">
        <f>"Percent Complete: "&amp;ROUND((COUNTIF($G$5:$G$950,"Pass")*100)/((COUNTA($A$5:$A$950)*5)-COUNTIF($G$5:$G$1015,"N/A")),2)&amp;"%"</f>
        <v>Percent Complete: 0%</v>
      </c>
      <c r="E3" s="42" t="str">
        <f>"Number of cases: "&amp;(COUNTA($A$5:$A$950))</f>
        <v>Number of cases: 25</v>
      </c>
      <c r="F3" s="53"/>
    </row>
    <row r="4" spans="1:9" s="1" customFormat="1" ht="44" x14ac:dyDescent="0.15">
      <c r="A4" s="43" t="s">
        <v>30</v>
      </c>
      <c r="B4" s="43" t="s">
        <v>31</v>
      </c>
      <c r="C4" s="43" t="s">
        <v>40</v>
      </c>
      <c r="D4" s="43" t="s">
        <v>32</v>
      </c>
      <c r="E4" s="43" t="s">
        <v>33</v>
      </c>
      <c r="F4" s="70" t="s">
        <v>46</v>
      </c>
      <c r="G4" s="43" t="s">
        <v>55</v>
      </c>
      <c r="H4" s="43" t="s">
        <v>34</v>
      </c>
      <c r="I4" s="43" t="s">
        <v>35</v>
      </c>
    </row>
    <row r="5" spans="1:9" s="1" customFormat="1" ht="11" x14ac:dyDescent="0.15">
      <c r="A5" s="46" t="str">
        <f>IF(OR(B5&lt;&gt;"",E5&lt;&gt;""),"["&amp;TEXT($B$2,"#")&amp;"-"&amp;TEXT(ROW()-4,"##")&amp;"]","")</f>
        <v>[followerprofile-1]</v>
      </c>
      <c r="B5" s="51" t="s">
        <v>163</v>
      </c>
      <c r="C5" s="51" t="s">
        <v>74</v>
      </c>
      <c r="D5" s="51"/>
      <c r="E5" s="51"/>
      <c r="F5" s="49"/>
      <c r="G5" s="50"/>
      <c r="H5" s="71"/>
      <c r="I5" s="50" t="s">
        <v>38</v>
      </c>
    </row>
    <row r="6" spans="1:9" s="1" customFormat="1" ht="33" x14ac:dyDescent="0.15">
      <c r="A6" s="46" t="str">
        <f t="shared" ref="A6:A29" si="0">IF(OR(B6&lt;&gt;"",E6&lt;&gt;""),"["&amp;TEXT($B$2,"#")&amp;"-"&amp;TEXT(ROW()-4,"##")&amp;"]","")</f>
        <v>[followerprofile-2]</v>
      </c>
      <c r="B6" s="81" t="s">
        <v>120</v>
      </c>
      <c r="C6" s="81" t="s">
        <v>74</v>
      </c>
      <c r="D6" s="81" t="s">
        <v>147</v>
      </c>
      <c r="E6" s="81" t="s">
        <v>121</v>
      </c>
      <c r="F6" s="49"/>
      <c r="G6" s="47"/>
      <c r="H6" s="72"/>
      <c r="I6" s="46" t="s">
        <v>78</v>
      </c>
    </row>
    <row r="7" spans="1:9" s="1" customFormat="1" ht="33" x14ac:dyDescent="0.15">
      <c r="A7" s="46" t="str">
        <f t="shared" si="0"/>
        <v>[followerprofile-3]</v>
      </c>
      <c r="B7" s="81" t="s">
        <v>66</v>
      </c>
      <c r="C7" s="81" t="s">
        <v>74</v>
      </c>
      <c r="D7" s="81" t="s">
        <v>122</v>
      </c>
      <c r="E7" s="81" t="s">
        <v>123</v>
      </c>
      <c r="F7" s="49"/>
      <c r="G7" s="47"/>
      <c r="H7" s="72"/>
      <c r="I7" s="46" t="s">
        <v>78</v>
      </c>
    </row>
    <row r="8" spans="1:9" s="1" customFormat="1" ht="33" x14ac:dyDescent="0.15">
      <c r="A8" s="46" t="str">
        <f t="shared" si="0"/>
        <v>[followerprofile-4]</v>
      </c>
      <c r="B8" s="81" t="s">
        <v>118</v>
      </c>
      <c r="C8" s="81" t="s">
        <v>74</v>
      </c>
      <c r="D8" s="81" t="s">
        <v>124</v>
      </c>
      <c r="E8" s="81" t="s">
        <v>125</v>
      </c>
      <c r="F8" s="49"/>
      <c r="G8" s="47"/>
      <c r="H8" s="72"/>
      <c r="I8" s="46" t="s">
        <v>78</v>
      </c>
    </row>
    <row r="9" spans="1:9" s="1" customFormat="1" ht="33" x14ac:dyDescent="0.15">
      <c r="A9" s="46" t="str">
        <f>IF(OR(B9&lt;&gt;"",E9&lt;&gt;""),"["&amp;TEXT($B$2,"#")&amp;"-"&amp;TEXT(ROW()-4,"##")&amp;"]","")</f>
        <v>[followerprofile-5]</v>
      </c>
      <c r="B9" s="81" t="s">
        <v>67</v>
      </c>
      <c r="C9" s="81" t="s">
        <v>74</v>
      </c>
      <c r="D9" s="81" t="s">
        <v>142</v>
      </c>
      <c r="E9" s="81" t="s">
        <v>117</v>
      </c>
      <c r="F9" s="49"/>
      <c r="G9" s="47"/>
      <c r="H9" s="72"/>
      <c r="I9" s="46" t="s">
        <v>78</v>
      </c>
    </row>
    <row r="10" spans="1:9" s="1" customFormat="1" ht="33" x14ac:dyDescent="0.15">
      <c r="A10" s="46" t="str">
        <f t="shared" si="0"/>
        <v>[followerprofile-6]</v>
      </c>
      <c r="B10" s="81" t="s">
        <v>68</v>
      </c>
      <c r="C10" s="81" t="s">
        <v>74</v>
      </c>
      <c r="D10" s="81" t="s">
        <v>113</v>
      </c>
      <c r="E10" s="81" t="s">
        <v>114</v>
      </c>
      <c r="F10" s="49"/>
      <c r="G10" s="47"/>
      <c r="H10" s="72"/>
      <c r="I10" s="46" t="s">
        <v>78</v>
      </c>
    </row>
    <row r="11" spans="1:9" s="1" customFormat="1" ht="33" x14ac:dyDescent="0.15">
      <c r="A11" s="46" t="str">
        <f t="shared" si="0"/>
        <v>[followerprofile-7]</v>
      </c>
      <c r="B11" s="81" t="s">
        <v>69</v>
      </c>
      <c r="C11" s="81" t="s">
        <v>74</v>
      </c>
      <c r="D11" s="81" t="s">
        <v>111</v>
      </c>
      <c r="E11" s="81" t="s">
        <v>112</v>
      </c>
      <c r="F11" s="49"/>
      <c r="G11" s="47"/>
      <c r="H11" s="72"/>
      <c r="I11" s="46" t="s">
        <v>78</v>
      </c>
    </row>
    <row r="12" spans="1:9" s="1" customFormat="1" ht="55" x14ac:dyDescent="0.15">
      <c r="A12" s="46" t="str">
        <f t="shared" si="0"/>
        <v>[followerprofile-8]</v>
      </c>
      <c r="B12" s="80" t="s">
        <v>143</v>
      </c>
      <c r="C12" s="80" t="s">
        <v>224</v>
      </c>
      <c r="D12" s="80" t="s">
        <v>241</v>
      </c>
      <c r="E12" s="80" t="s">
        <v>226</v>
      </c>
      <c r="F12" s="49"/>
      <c r="G12" s="47"/>
      <c r="H12" s="72"/>
      <c r="I12" s="46" t="s">
        <v>79</v>
      </c>
    </row>
    <row r="13" spans="1:9" s="1" customFormat="1" ht="55" x14ac:dyDescent="0.15">
      <c r="A13" s="46" t="str">
        <f t="shared" si="0"/>
        <v>[followerprofile-9]</v>
      </c>
      <c r="B13" s="80" t="s">
        <v>144</v>
      </c>
      <c r="C13" s="80" t="s">
        <v>224</v>
      </c>
      <c r="D13" s="80" t="s">
        <v>241</v>
      </c>
      <c r="E13" s="80" t="s">
        <v>226</v>
      </c>
      <c r="F13" s="49"/>
      <c r="G13" s="47"/>
      <c r="H13" s="72"/>
      <c r="I13" s="46" t="s">
        <v>79</v>
      </c>
    </row>
    <row r="14" spans="1:9" s="1" customFormat="1" ht="55" x14ac:dyDescent="0.15">
      <c r="A14" s="46" t="str">
        <f t="shared" si="0"/>
        <v>[followerprofile-10]</v>
      </c>
      <c r="B14" s="80" t="s">
        <v>145</v>
      </c>
      <c r="C14" s="80" t="s">
        <v>224</v>
      </c>
      <c r="D14" s="80" t="s">
        <v>241</v>
      </c>
      <c r="E14" s="80" t="s">
        <v>226</v>
      </c>
      <c r="F14" s="49"/>
      <c r="G14" s="47"/>
      <c r="H14" s="72"/>
      <c r="I14" s="46" t="s">
        <v>79</v>
      </c>
    </row>
    <row r="15" spans="1:9" s="1" customFormat="1" ht="55" x14ac:dyDescent="0.15">
      <c r="A15" s="46" t="str">
        <f t="shared" si="0"/>
        <v>[followerprofile-11]</v>
      </c>
      <c r="B15" s="80" t="s">
        <v>146</v>
      </c>
      <c r="C15" s="80" t="s">
        <v>224</v>
      </c>
      <c r="D15" s="80" t="s">
        <v>241</v>
      </c>
      <c r="E15" s="80" t="s">
        <v>226</v>
      </c>
      <c r="F15" s="49"/>
      <c r="G15" s="47"/>
      <c r="H15" s="72"/>
      <c r="I15" s="46" t="s">
        <v>79</v>
      </c>
    </row>
    <row r="16" spans="1:9" s="1" customFormat="1" ht="44" x14ac:dyDescent="0.15">
      <c r="A16" s="46" t="str">
        <f t="shared" si="0"/>
        <v>[followerprofile-12]</v>
      </c>
      <c r="B16" s="80" t="s">
        <v>99</v>
      </c>
      <c r="C16" s="80" t="s">
        <v>224</v>
      </c>
      <c r="D16" s="80" t="s">
        <v>241</v>
      </c>
      <c r="E16" s="80" t="s">
        <v>100</v>
      </c>
      <c r="F16" s="49"/>
      <c r="G16" s="47"/>
      <c r="H16" s="72"/>
      <c r="I16" s="46" t="s">
        <v>79</v>
      </c>
    </row>
    <row r="17" spans="1:9" s="1" customFormat="1" ht="33" x14ac:dyDescent="0.15">
      <c r="A17" s="46" t="str">
        <f t="shared" si="0"/>
        <v>[followerprofile-13]</v>
      </c>
      <c r="B17" s="80" t="s">
        <v>149</v>
      </c>
      <c r="C17" s="80" t="s">
        <v>150</v>
      </c>
      <c r="D17" s="80" t="s">
        <v>242</v>
      </c>
      <c r="E17" s="80" t="s">
        <v>151</v>
      </c>
      <c r="F17" s="49"/>
      <c r="G17" s="47"/>
      <c r="H17" s="72"/>
      <c r="I17" s="46" t="s">
        <v>79</v>
      </c>
    </row>
    <row r="18" spans="1:9" s="1" customFormat="1" ht="33" x14ac:dyDescent="0.15">
      <c r="A18" s="46" t="str">
        <f t="shared" si="0"/>
        <v>[followerprofile-14]</v>
      </c>
      <c r="B18" s="82" t="s">
        <v>75</v>
      </c>
      <c r="C18" s="82" t="s">
        <v>74</v>
      </c>
      <c r="D18" s="82" t="s">
        <v>232</v>
      </c>
      <c r="E18" s="82" t="s">
        <v>76</v>
      </c>
      <c r="F18" s="49"/>
      <c r="G18" s="47"/>
      <c r="H18" s="72"/>
      <c r="I18" s="46" t="s">
        <v>77</v>
      </c>
    </row>
    <row r="19" spans="1:9" s="1" customFormat="1" ht="33" x14ac:dyDescent="0.15">
      <c r="A19" s="46" t="str">
        <f t="shared" si="0"/>
        <v>[followerprofile-15]</v>
      </c>
      <c r="B19" s="82" t="s">
        <v>80</v>
      </c>
      <c r="C19" s="82" t="s">
        <v>101</v>
      </c>
      <c r="D19" s="82" t="s">
        <v>102</v>
      </c>
      <c r="E19" s="82" t="s">
        <v>103</v>
      </c>
      <c r="F19" s="49"/>
      <c r="G19" s="47"/>
      <c r="H19" s="72"/>
      <c r="I19" s="46" t="s">
        <v>77</v>
      </c>
    </row>
    <row r="20" spans="1:9" s="1" customFormat="1" ht="33" x14ac:dyDescent="0.15">
      <c r="A20" s="46" t="str">
        <f t="shared" si="0"/>
        <v>[followerprofile-16]</v>
      </c>
      <c r="B20" s="82" t="s">
        <v>83</v>
      </c>
      <c r="C20" s="82" t="s">
        <v>82</v>
      </c>
      <c r="D20" s="82" t="s">
        <v>104</v>
      </c>
      <c r="E20" s="82" t="s">
        <v>105</v>
      </c>
      <c r="F20" s="49"/>
      <c r="G20" s="47"/>
      <c r="H20" s="72"/>
      <c r="I20" s="46" t="s">
        <v>77</v>
      </c>
    </row>
    <row r="21" spans="1:9" s="1" customFormat="1" ht="33" x14ac:dyDescent="0.15">
      <c r="A21" s="46" t="str">
        <f t="shared" si="0"/>
        <v>[followerprofile-17]</v>
      </c>
      <c r="B21" s="82" t="s">
        <v>81</v>
      </c>
      <c r="C21" s="82" t="s">
        <v>84</v>
      </c>
      <c r="D21" s="82" t="s">
        <v>106</v>
      </c>
      <c r="E21" s="82" t="s">
        <v>107</v>
      </c>
      <c r="F21" s="49"/>
      <c r="G21" s="47"/>
      <c r="H21" s="72"/>
      <c r="I21" s="46" t="s">
        <v>77</v>
      </c>
    </row>
    <row r="22" spans="1:9" s="1" customFormat="1" ht="33" x14ac:dyDescent="0.15">
      <c r="A22" s="46" t="str">
        <f t="shared" si="0"/>
        <v>[followerprofile-18]</v>
      </c>
      <c r="B22" s="82" t="s">
        <v>108</v>
      </c>
      <c r="C22" s="82" t="s">
        <v>109</v>
      </c>
      <c r="D22" s="82" t="s">
        <v>236</v>
      </c>
      <c r="E22" s="82" t="s">
        <v>110</v>
      </c>
      <c r="F22" s="49"/>
      <c r="G22" s="47"/>
      <c r="H22" s="72"/>
      <c r="I22" s="46"/>
    </row>
    <row r="23" spans="1:9" s="1" customFormat="1" ht="66" x14ac:dyDescent="0.15">
      <c r="A23" s="46" t="str">
        <f t="shared" si="0"/>
        <v>[followerprofile-19]</v>
      </c>
      <c r="B23" s="83" t="s">
        <v>85</v>
      </c>
      <c r="C23" s="83" t="s">
        <v>74</v>
      </c>
      <c r="D23" s="83" t="s">
        <v>139</v>
      </c>
      <c r="E23" s="83" t="s">
        <v>233</v>
      </c>
      <c r="F23" s="49"/>
      <c r="G23" s="47"/>
      <c r="H23" s="72"/>
      <c r="I23" s="47" t="s">
        <v>90</v>
      </c>
    </row>
    <row r="24" spans="1:9" s="1" customFormat="1" ht="33" x14ac:dyDescent="0.15">
      <c r="A24" s="46" t="str">
        <f t="shared" si="0"/>
        <v>[followerprofile-20]</v>
      </c>
      <c r="B24" s="83" t="s">
        <v>91</v>
      </c>
      <c r="C24" s="83" t="s">
        <v>74</v>
      </c>
      <c r="D24" s="83" t="s">
        <v>139</v>
      </c>
      <c r="E24" s="83" t="s">
        <v>96</v>
      </c>
      <c r="F24" s="49"/>
      <c r="G24" s="47"/>
      <c r="H24" s="72"/>
      <c r="I24" s="47" t="s">
        <v>90</v>
      </c>
    </row>
    <row r="25" spans="1:9" s="1" customFormat="1" ht="33" x14ac:dyDescent="0.15">
      <c r="A25" s="46" t="str">
        <f t="shared" si="0"/>
        <v>[followerprofile-21]</v>
      </c>
      <c r="B25" s="83" t="s">
        <v>86</v>
      </c>
      <c r="C25" s="83" t="s">
        <v>74</v>
      </c>
      <c r="D25" s="83" t="s">
        <v>138</v>
      </c>
      <c r="E25" s="83" t="s">
        <v>97</v>
      </c>
      <c r="F25" s="49"/>
      <c r="G25" s="47"/>
      <c r="H25" s="72"/>
      <c r="I25" s="47" t="s">
        <v>90</v>
      </c>
    </row>
    <row r="26" spans="1:9" s="1" customFormat="1" ht="33" x14ac:dyDescent="0.15">
      <c r="A26" s="46" t="str">
        <f t="shared" si="0"/>
        <v>[followerprofile-22]</v>
      </c>
      <c r="B26" s="83" t="s">
        <v>87</v>
      </c>
      <c r="C26" s="83" t="s">
        <v>74</v>
      </c>
      <c r="D26" s="83" t="s">
        <v>138</v>
      </c>
      <c r="E26" s="83" t="s">
        <v>98</v>
      </c>
      <c r="F26" s="49"/>
      <c r="G26" s="47"/>
      <c r="H26" s="72"/>
      <c r="I26" s="47" t="s">
        <v>90</v>
      </c>
    </row>
    <row r="27" spans="1:9" s="1" customFormat="1" ht="33" x14ac:dyDescent="0.15">
      <c r="A27" s="46" t="str">
        <f t="shared" si="0"/>
        <v>[followerprofile-23]</v>
      </c>
      <c r="B27" s="83" t="s">
        <v>88</v>
      </c>
      <c r="C27" s="83" t="s">
        <v>74</v>
      </c>
      <c r="D27" s="83" t="s">
        <v>137</v>
      </c>
      <c r="E27" s="83" t="s">
        <v>93</v>
      </c>
      <c r="F27" s="49"/>
      <c r="G27" s="47"/>
      <c r="H27" s="72"/>
      <c r="I27" s="47" t="s">
        <v>90</v>
      </c>
    </row>
    <row r="28" spans="1:9" s="1" customFormat="1" ht="55" x14ac:dyDescent="0.15">
      <c r="A28" s="46" t="str">
        <f t="shared" si="0"/>
        <v>[followerprofile-24]</v>
      </c>
      <c r="B28" s="83" t="s">
        <v>94</v>
      </c>
      <c r="C28" s="83" t="s">
        <v>74</v>
      </c>
      <c r="D28" s="83" t="s">
        <v>140</v>
      </c>
      <c r="E28" s="83" t="s">
        <v>92</v>
      </c>
      <c r="F28" s="49"/>
      <c r="G28" s="47"/>
      <c r="H28" s="72"/>
      <c r="I28" s="47" t="s">
        <v>90</v>
      </c>
    </row>
    <row r="29" spans="1:9" s="1" customFormat="1" ht="44" x14ac:dyDescent="0.15">
      <c r="A29" s="46" t="str">
        <f t="shared" si="0"/>
        <v>[followerprofile-25]</v>
      </c>
      <c r="B29" s="83" t="s">
        <v>89</v>
      </c>
      <c r="C29" s="83" t="s">
        <v>74</v>
      </c>
      <c r="D29" s="83" t="s">
        <v>141</v>
      </c>
      <c r="E29" s="83" t="s">
        <v>95</v>
      </c>
      <c r="F29" s="49"/>
      <c r="G29" s="47"/>
      <c r="H29" s="72"/>
      <c r="I29" s="47" t="s">
        <v>90</v>
      </c>
    </row>
    <row r="34" spans="6:6" x14ac:dyDescent="0.15">
      <c r="F34"/>
    </row>
    <row r="35" spans="6:6" x14ac:dyDescent="0.15">
      <c r="F35"/>
    </row>
    <row r="36" spans="6:6" x14ac:dyDescent="0.15">
      <c r="F36"/>
    </row>
    <row r="37" spans="6:6" x14ac:dyDescent="0.15">
      <c r="F37"/>
    </row>
    <row r="38" spans="6:6" x14ac:dyDescent="0.15">
      <c r="F38"/>
    </row>
    <row r="39" spans="6:6" x14ac:dyDescent="0.15">
      <c r="F39"/>
    </row>
    <row r="40" spans="6:6" x14ac:dyDescent="0.15">
      <c r="F40"/>
    </row>
    <row r="41" spans="6:6" x14ac:dyDescent="0.15">
      <c r="F41"/>
    </row>
    <row r="42" spans="6:6" x14ac:dyDescent="0.15">
      <c r="F42"/>
    </row>
    <row r="43" spans="6:6" x14ac:dyDescent="0.15">
      <c r="F43"/>
    </row>
    <row r="44" spans="6:6" x14ac:dyDescent="0.15">
      <c r="F44"/>
    </row>
    <row r="45" spans="6:6" x14ac:dyDescent="0.15">
      <c r="F45"/>
    </row>
  </sheetData>
  <dataValidations count="1">
    <dataValidation type="list" operator="equal" allowBlank="1" sqref="G5:G29">
      <formula1>"Pass,Fail,Untest,N/A"</formula1>
    </dataValidation>
  </dataValidations>
  <hyperlinks>
    <hyperlink ref="A1" location="testreport!A1" display="Back to TestReport"/>
  </hyperlink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0B050"/>
  </sheetPr>
  <dimension ref="A1:I45"/>
  <sheetViews>
    <sheetView zoomScale="110" zoomScaleNormal="110" zoomScalePageLayoutView="110" workbookViewId="0">
      <pane xSplit="1" ySplit="4" topLeftCell="B13" activePane="bottomRight" state="frozen"/>
      <selection pane="topRight" activeCell="B1" sqref="B1"/>
      <selection pane="bottomLeft" activeCell="A5" sqref="A5"/>
      <selection pane="bottomRight"/>
    </sheetView>
  </sheetViews>
  <sheetFormatPr baseColWidth="10" defaultColWidth="8.83203125" defaultRowHeight="14" x14ac:dyDescent="0.15"/>
  <cols>
    <col min="1" max="1" width="16.5" customWidth="1"/>
    <col min="2" max="2" width="37.1640625" customWidth="1"/>
    <col min="3" max="3" width="21" customWidth="1"/>
    <col min="4" max="5" width="37.6640625" customWidth="1"/>
    <col min="6" max="6" width="10.5" style="1" customWidth="1"/>
    <col min="9" max="9" width="10.5" customWidth="1"/>
  </cols>
  <sheetData>
    <row r="1" spans="1:9" s="1" customFormat="1" x14ac:dyDescent="0.15">
      <c r="A1" s="79" t="s">
        <v>36</v>
      </c>
      <c r="B1" s="44"/>
      <c r="C1" s="44"/>
      <c r="D1" s="45" t="str">
        <f>"Pass: "&amp;COUNTIF($G$1:$G$950,"Pass")</f>
        <v>Pass: 0</v>
      </c>
      <c r="E1" s="41" t="str">
        <f>"Untested: "&amp;COUNTIF($G$1:$G$950,"Untest")</f>
        <v>Untested: 0</v>
      </c>
      <c r="F1" s="52"/>
    </row>
    <row r="2" spans="1:9" s="1" customFormat="1" ht="11" x14ac:dyDescent="0.15">
      <c r="A2" s="39" t="s">
        <v>28</v>
      </c>
      <c r="B2" s="40" t="s">
        <v>63</v>
      </c>
      <c r="C2" s="40"/>
      <c r="D2" s="45" t="str">
        <f>"Fail: "&amp;COUNTIF($G$1:$G$950,"Fail")</f>
        <v>Fail: 0</v>
      </c>
      <c r="E2" s="41" t="str">
        <f>"N/A: "&amp;COUNTIF($G$1:$G$950,"N/A")</f>
        <v>N/A: 0</v>
      </c>
      <c r="F2" s="52"/>
    </row>
    <row r="3" spans="1:9" s="1" customFormat="1" ht="11" x14ac:dyDescent="0.15">
      <c r="A3" s="39" t="s">
        <v>29</v>
      </c>
      <c r="B3" s="39" t="s">
        <v>3</v>
      </c>
      <c r="C3" s="39"/>
      <c r="D3" s="45" t="str">
        <f>"Percent Complete: "&amp;ROUND((COUNTIF($G$5:$G$950,"Pass")*100)/((COUNTA($A$5:$A$950)*5)-COUNTIF($G$5:$G$1015,"N/A")),2)&amp;"%"</f>
        <v>Percent Complete: 0%</v>
      </c>
      <c r="E3" s="42" t="str">
        <f>"Number of cases: "&amp;(COUNTA($A$5:$A$950))</f>
        <v>Number of cases: 25</v>
      </c>
      <c r="F3" s="53"/>
    </row>
    <row r="4" spans="1:9" s="1" customFormat="1" ht="44" x14ac:dyDescent="0.15">
      <c r="A4" s="43" t="s">
        <v>30</v>
      </c>
      <c r="B4" s="43" t="s">
        <v>31</v>
      </c>
      <c r="C4" s="43" t="s">
        <v>40</v>
      </c>
      <c r="D4" s="43" t="s">
        <v>32</v>
      </c>
      <c r="E4" s="43" t="s">
        <v>33</v>
      </c>
      <c r="F4" s="70" t="s">
        <v>46</v>
      </c>
      <c r="G4" s="43" t="s">
        <v>55</v>
      </c>
      <c r="H4" s="43" t="s">
        <v>34</v>
      </c>
      <c r="I4" s="43" t="s">
        <v>35</v>
      </c>
    </row>
    <row r="5" spans="1:9" s="1" customFormat="1" ht="11" x14ac:dyDescent="0.15">
      <c r="A5" s="46" t="str">
        <f>IF(OR(B5&lt;&gt;"",E5&lt;&gt;""),"["&amp;TEXT($B$2,"#")&amp;"-"&amp;TEXT(ROW()-4,"##")&amp;"]","")</f>
        <v>[login-1]</v>
      </c>
      <c r="B5" s="51" t="s">
        <v>163</v>
      </c>
      <c r="C5" s="51"/>
      <c r="D5" s="51"/>
      <c r="E5" s="51"/>
      <c r="F5" s="49"/>
      <c r="G5" s="50"/>
      <c r="H5" s="71"/>
      <c r="I5" s="50" t="s">
        <v>38</v>
      </c>
    </row>
    <row r="6" spans="1:9" s="1" customFormat="1" ht="33" x14ac:dyDescent="0.15">
      <c r="A6" s="46" t="str">
        <f t="shared" ref="A6:A29" si="0">IF(OR(B6&lt;&gt;"",E6&lt;&gt;""),"["&amp;TEXT($B$2,"#")&amp;"-"&amp;TEXT(ROW()-4,"##")&amp;"]","")</f>
        <v>[login-2]</v>
      </c>
      <c r="B6" s="81" t="s">
        <v>120</v>
      </c>
      <c r="C6" s="81" t="s">
        <v>74</v>
      </c>
      <c r="D6" s="81" t="s">
        <v>147</v>
      </c>
      <c r="E6" s="81" t="s">
        <v>121</v>
      </c>
      <c r="F6" s="49"/>
      <c r="G6" s="47"/>
      <c r="H6" s="72"/>
      <c r="I6" s="46" t="s">
        <v>78</v>
      </c>
    </row>
    <row r="7" spans="1:9" s="1" customFormat="1" ht="33" x14ac:dyDescent="0.15">
      <c r="A7" s="46" t="str">
        <f t="shared" si="0"/>
        <v>[login-3]</v>
      </c>
      <c r="B7" s="81" t="s">
        <v>66</v>
      </c>
      <c r="C7" s="81" t="s">
        <v>74</v>
      </c>
      <c r="D7" s="81" t="s">
        <v>122</v>
      </c>
      <c r="E7" s="81" t="s">
        <v>123</v>
      </c>
      <c r="F7" s="49"/>
      <c r="G7" s="47"/>
      <c r="H7" s="72"/>
      <c r="I7" s="46" t="s">
        <v>78</v>
      </c>
    </row>
    <row r="8" spans="1:9" s="1" customFormat="1" ht="33" x14ac:dyDescent="0.15">
      <c r="A8" s="46" t="str">
        <f t="shared" si="0"/>
        <v>[login-4]</v>
      </c>
      <c r="B8" s="81" t="s">
        <v>118</v>
      </c>
      <c r="C8" s="81" t="s">
        <v>74</v>
      </c>
      <c r="D8" s="81" t="s">
        <v>124</v>
      </c>
      <c r="E8" s="81" t="s">
        <v>125</v>
      </c>
      <c r="F8" s="49"/>
      <c r="G8" s="47"/>
      <c r="H8" s="72"/>
      <c r="I8" s="46" t="s">
        <v>78</v>
      </c>
    </row>
    <row r="9" spans="1:9" s="1" customFormat="1" ht="33" x14ac:dyDescent="0.15">
      <c r="A9" s="46" t="str">
        <f>IF(OR(B9&lt;&gt;"",E9&lt;&gt;""),"["&amp;TEXT($B$2,"#")&amp;"-"&amp;TEXT(ROW()-4,"##")&amp;"]","")</f>
        <v>[login-5]</v>
      </c>
      <c r="B9" s="81" t="s">
        <v>67</v>
      </c>
      <c r="C9" s="81" t="s">
        <v>74</v>
      </c>
      <c r="D9" s="81" t="s">
        <v>142</v>
      </c>
      <c r="E9" s="81" t="s">
        <v>117</v>
      </c>
      <c r="F9" s="49"/>
      <c r="G9" s="47"/>
      <c r="H9" s="72"/>
      <c r="I9" s="46" t="s">
        <v>78</v>
      </c>
    </row>
    <row r="10" spans="1:9" s="1" customFormat="1" ht="33" x14ac:dyDescent="0.15">
      <c r="A10" s="46" t="str">
        <f t="shared" si="0"/>
        <v>[login-6]</v>
      </c>
      <c r="B10" s="81" t="s">
        <v>68</v>
      </c>
      <c r="C10" s="81" t="s">
        <v>74</v>
      </c>
      <c r="D10" s="81" t="s">
        <v>113</v>
      </c>
      <c r="E10" s="81" t="s">
        <v>114</v>
      </c>
      <c r="F10" s="49"/>
      <c r="G10" s="47"/>
      <c r="H10" s="72"/>
      <c r="I10" s="46" t="s">
        <v>78</v>
      </c>
    </row>
    <row r="11" spans="1:9" s="1" customFormat="1" ht="33" x14ac:dyDescent="0.15">
      <c r="A11" s="46" t="str">
        <f t="shared" si="0"/>
        <v>[login-7]</v>
      </c>
      <c r="B11" s="81" t="s">
        <v>69</v>
      </c>
      <c r="C11" s="81" t="s">
        <v>74</v>
      </c>
      <c r="D11" s="81" t="s">
        <v>111</v>
      </c>
      <c r="E11" s="81" t="s">
        <v>112</v>
      </c>
      <c r="F11" s="49"/>
      <c r="G11" s="47"/>
      <c r="H11" s="72"/>
      <c r="I11" s="46" t="s">
        <v>78</v>
      </c>
    </row>
    <row r="12" spans="1:9" s="1" customFormat="1" ht="55" x14ac:dyDescent="0.15">
      <c r="A12" s="46" t="str">
        <f t="shared" si="0"/>
        <v>[login-8]</v>
      </c>
      <c r="B12" s="80" t="s">
        <v>143</v>
      </c>
      <c r="C12" s="80" t="s">
        <v>224</v>
      </c>
      <c r="D12" s="80" t="s">
        <v>243</v>
      </c>
      <c r="E12" s="80" t="s">
        <v>226</v>
      </c>
      <c r="F12" s="49"/>
      <c r="G12" s="47"/>
      <c r="H12" s="72"/>
      <c r="I12" s="46" t="s">
        <v>79</v>
      </c>
    </row>
    <row r="13" spans="1:9" s="1" customFormat="1" ht="55" x14ac:dyDescent="0.15">
      <c r="A13" s="46" t="str">
        <f t="shared" si="0"/>
        <v>[login-9]</v>
      </c>
      <c r="B13" s="80" t="s">
        <v>144</v>
      </c>
      <c r="C13" s="80" t="s">
        <v>224</v>
      </c>
      <c r="D13" s="80" t="s">
        <v>243</v>
      </c>
      <c r="E13" s="80" t="s">
        <v>226</v>
      </c>
      <c r="F13" s="49"/>
      <c r="G13" s="47"/>
      <c r="H13" s="72"/>
      <c r="I13" s="46" t="s">
        <v>79</v>
      </c>
    </row>
    <row r="14" spans="1:9" s="1" customFormat="1" ht="55" x14ac:dyDescent="0.15">
      <c r="A14" s="46" t="str">
        <f t="shared" si="0"/>
        <v>[login-10]</v>
      </c>
      <c r="B14" s="80" t="s">
        <v>145</v>
      </c>
      <c r="C14" s="80" t="s">
        <v>224</v>
      </c>
      <c r="D14" s="80" t="s">
        <v>243</v>
      </c>
      <c r="E14" s="80" t="s">
        <v>226</v>
      </c>
      <c r="F14" s="49"/>
      <c r="G14" s="47"/>
      <c r="H14" s="72"/>
      <c r="I14" s="46" t="s">
        <v>79</v>
      </c>
    </row>
    <row r="15" spans="1:9" s="1" customFormat="1" ht="55" x14ac:dyDescent="0.15">
      <c r="A15" s="46" t="str">
        <f t="shared" si="0"/>
        <v>[login-11]</v>
      </c>
      <c r="B15" s="80" t="s">
        <v>146</v>
      </c>
      <c r="C15" s="80" t="s">
        <v>224</v>
      </c>
      <c r="D15" s="80" t="s">
        <v>243</v>
      </c>
      <c r="E15" s="80" t="s">
        <v>226</v>
      </c>
      <c r="F15" s="49"/>
      <c r="G15" s="47"/>
      <c r="H15" s="72"/>
      <c r="I15" s="46" t="s">
        <v>79</v>
      </c>
    </row>
    <row r="16" spans="1:9" s="1" customFormat="1" ht="44" x14ac:dyDescent="0.15">
      <c r="A16" s="46" t="str">
        <f t="shared" si="0"/>
        <v>[login-12]</v>
      </c>
      <c r="B16" s="80" t="s">
        <v>99</v>
      </c>
      <c r="C16" s="80" t="s">
        <v>224</v>
      </c>
      <c r="D16" s="80" t="s">
        <v>243</v>
      </c>
      <c r="E16" s="80" t="s">
        <v>100</v>
      </c>
      <c r="F16" s="49"/>
      <c r="G16" s="47"/>
      <c r="H16" s="72"/>
      <c r="I16" s="46" t="s">
        <v>79</v>
      </c>
    </row>
    <row r="17" spans="1:9" s="1" customFormat="1" ht="33" x14ac:dyDescent="0.15">
      <c r="A17" s="46" t="str">
        <f t="shared" si="0"/>
        <v>[login-13]</v>
      </c>
      <c r="B17" s="80" t="s">
        <v>149</v>
      </c>
      <c r="C17" s="80" t="s">
        <v>150</v>
      </c>
      <c r="D17" s="80" t="s">
        <v>244</v>
      </c>
      <c r="E17" s="80" t="s">
        <v>151</v>
      </c>
      <c r="F17" s="49"/>
      <c r="G17" s="47"/>
      <c r="H17" s="72"/>
      <c r="I17" s="46" t="s">
        <v>79</v>
      </c>
    </row>
    <row r="18" spans="1:9" s="1" customFormat="1" ht="33" x14ac:dyDescent="0.15">
      <c r="A18" s="46" t="str">
        <f t="shared" si="0"/>
        <v>[login-14]</v>
      </c>
      <c r="B18" s="82" t="s">
        <v>75</v>
      </c>
      <c r="C18" s="82" t="s">
        <v>74</v>
      </c>
      <c r="D18" s="82" t="s">
        <v>232</v>
      </c>
      <c r="E18" s="82" t="s">
        <v>76</v>
      </c>
      <c r="F18" s="49"/>
      <c r="G18" s="47"/>
      <c r="H18" s="72"/>
      <c r="I18" s="46" t="s">
        <v>77</v>
      </c>
    </row>
    <row r="19" spans="1:9" s="1" customFormat="1" ht="33" x14ac:dyDescent="0.15">
      <c r="A19" s="46" t="str">
        <f t="shared" si="0"/>
        <v>[login-15]</v>
      </c>
      <c r="B19" s="82" t="s">
        <v>80</v>
      </c>
      <c r="C19" s="82" t="s">
        <v>101</v>
      </c>
      <c r="D19" s="82" t="s">
        <v>102</v>
      </c>
      <c r="E19" s="82" t="s">
        <v>103</v>
      </c>
      <c r="F19" s="49"/>
      <c r="G19" s="47"/>
      <c r="H19" s="72"/>
      <c r="I19" s="46" t="s">
        <v>77</v>
      </c>
    </row>
    <row r="20" spans="1:9" s="1" customFormat="1" ht="33" x14ac:dyDescent="0.15">
      <c r="A20" s="46" t="str">
        <f t="shared" si="0"/>
        <v>[login-16]</v>
      </c>
      <c r="B20" s="82" t="s">
        <v>83</v>
      </c>
      <c r="C20" s="82" t="s">
        <v>82</v>
      </c>
      <c r="D20" s="82" t="s">
        <v>104</v>
      </c>
      <c r="E20" s="82" t="s">
        <v>105</v>
      </c>
      <c r="F20" s="49"/>
      <c r="G20" s="47"/>
      <c r="H20" s="72"/>
      <c r="I20" s="46" t="s">
        <v>77</v>
      </c>
    </row>
    <row r="21" spans="1:9" s="1" customFormat="1" ht="33" x14ac:dyDescent="0.15">
      <c r="A21" s="46" t="str">
        <f t="shared" si="0"/>
        <v>[login-17]</v>
      </c>
      <c r="B21" s="82" t="s">
        <v>81</v>
      </c>
      <c r="C21" s="82" t="s">
        <v>84</v>
      </c>
      <c r="D21" s="82" t="s">
        <v>106</v>
      </c>
      <c r="E21" s="82" t="s">
        <v>107</v>
      </c>
      <c r="F21" s="49"/>
      <c r="G21" s="47"/>
      <c r="H21" s="72"/>
      <c r="I21" s="46" t="s">
        <v>77</v>
      </c>
    </row>
    <row r="22" spans="1:9" s="1" customFormat="1" ht="33" x14ac:dyDescent="0.15">
      <c r="A22" s="46" t="str">
        <f t="shared" si="0"/>
        <v>[login-18]</v>
      </c>
      <c r="B22" s="82" t="s">
        <v>108</v>
      </c>
      <c r="C22" s="82" t="s">
        <v>109</v>
      </c>
      <c r="D22" s="82" t="s">
        <v>236</v>
      </c>
      <c r="E22" s="82" t="s">
        <v>110</v>
      </c>
      <c r="F22" s="49"/>
      <c r="G22" s="47"/>
      <c r="H22" s="72"/>
      <c r="I22" s="46"/>
    </row>
    <row r="23" spans="1:9" s="1" customFormat="1" ht="66" x14ac:dyDescent="0.15">
      <c r="A23" s="46" t="str">
        <f t="shared" si="0"/>
        <v>[login-19]</v>
      </c>
      <c r="B23" s="83" t="s">
        <v>85</v>
      </c>
      <c r="C23" s="83" t="s">
        <v>74</v>
      </c>
      <c r="D23" s="83" t="s">
        <v>139</v>
      </c>
      <c r="E23" s="83" t="s">
        <v>233</v>
      </c>
      <c r="F23" s="49"/>
      <c r="G23" s="47"/>
      <c r="H23" s="72"/>
      <c r="I23" s="47" t="s">
        <v>90</v>
      </c>
    </row>
    <row r="24" spans="1:9" s="1" customFormat="1" ht="33" x14ac:dyDescent="0.15">
      <c r="A24" s="46" t="str">
        <f t="shared" si="0"/>
        <v>[login-20]</v>
      </c>
      <c r="B24" s="83" t="s">
        <v>91</v>
      </c>
      <c r="C24" s="83" t="s">
        <v>74</v>
      </c>
      <c r="D24" s="83" t="s">
        <v>139</v>
      </c>
      <c r="E24" s="83" t="s">
        <v>96</v>
      </c>
      <c r="F24" s="49"/>
      <c r="G24" s="47"/>
      <c r="H24" s="72"/>
      <c r="I24" s="47" t="s">
        <v>90</v>
      </c>
    </row>
    <row r="25" spans="1:9" s="1" customFormat="1" ht="33" x14ac:dyDescent="0.15">
      <c r="A25" s="46" t="str">
        <f t="shared" si="0"/>
        <v>[login-21]</v>
      </c>
      <c r="B25" s="83" t="s">
        <v>86</v>
      </c>
      <c r="C25" s="83" t="s">
        <v>74</v>
      </c>
      <c r="D25" s="83" t="s">
        <v>138</v>
      </c>
      <c r="E25" s="83" t="s">
        <v>97</v>
      </c>
      <c r="F25" s="49"/>
      <c r="G25" s="47"/>
      <c r="H25" s="72"/>
      <c r="I25" s="47" t="s">
        <v>90</v>
      </c>
    </row>
    <row r="26" spans="1:9" s="1" customFormat="1" ht="33" x14ac:dyDescent="0.15">
      <c r="A26" s="46" t="str">
        <f t="shared" si="0"/>
        <v>[login-22]</v>
      </c>
      <c r="B26" s="83" t="s">
        <v>87</v>
      </c>
      <c r="C26" s="83" t="s">
        <v>74</v>
      </c>
      <c r="D26" s="83" t="s">
        <v>138</v>
      </c>
      <c r="E26" s="83" t="s">
        <v>98</v>
      </c>
      <c r="F26" s="49"/>
      <c r="G26" s="47"/>
      <c r="H26" s="72"/>
      <c r="I26" s="47" t="s">
        <v>90</v>
      </c>
    </row>
    <row r="27" spans="1:9" s="1" customFormat="1" ht="33" x14ac:dyDescent="0.15">
      <c r="A27" s="46" t="str">
        <f t="shared" si="0"/>
        <v>[login-23]</v>
      </c>
      <c r="B27" s="83" t="s">
        <v>88</v>
      </c>
      <c r="C27" s="83" t="s">
        <v>74</v>
      </c>
      <c r="D27" s="83" t="s">
        <v>137</v>
      </c>
      <c r="E27" s="83" t="s">
        <v>93</v>
      </c>
      <c r="F27" s="49"/>
      <c r="G27" s="47"/>
      <c r="H27" s="72"/>
      <c r="I27" s="47" t="s">
        <v>90</v>
      </c>
    </row>
    <row r="28" spans="1:9" s="1" customFormat="1" ht="55" x14ac:dyDescent="0.15">
      <c r="A28" s="46" t="str">
        <f t="shared" si="0"/>
        <v>[login-24]</v>
      </c>
      <c r="B28" s="83" t="s">
        <v>94</v>
      </c>
      <c r="C28" s="83" t="s">
        <v>74</v>
      </c>
      <c r="D28" s="83" t="s">
        <v>140</v>
      </c>
      <c r="E28" s="83" t="s">
        <v>92</v>
      </c>
      <c r="F28" s="49"/>
      <c r="G28" s="47"/>
      <c r="H28" s="72"/>
      <c r="I28" s="47" t="s">
        <v>90</v>
      </c>
    </row>
    <row r="29" spans="1:9" s="1" customFormat="1" ht="44" x14ac:dyDescent="0.15">
      <c r="A29" s="46" t="str">
        <f t="shared" si="0"/>
        <v>[login-25]</v>
      </c>
      <c r="B29" s="83" t="s">
        <v>89</v>
      </c>
      <c r="C29" s="83" t="s">
        <v>74</v>
      </c>
      <c r="D29" s="83" t="s">
        <v>141</v>
      </c>
      <c r="E29" s="83" t="s">
        <v>95</v>
      </c>
      <c r="F29" s="49"/>
      <c r="G29" s="47"/>
      <c r="H29" s="72"/>
      <c r="I29" s="47" t="s">
        <v>90</v>
      </c>
    </row>
    <row r="34" spans="6:6" x14ac:dyDescent="0.15">
      <c r="F34"/>
    </row>
    <row r="35" spans="6:6" x14ac:dyDescent="0.15">
      <c r="F35"/>
    </row>
    <row r="36" spans="6:6" x14ac:dyDescent="0.15">
      <c r="F36"/>
    </row>
    <row r="37" spans="6:6" x14ac:dyDescent="0.15">
      <c r="F37"/>
    </row>
    <row r="38" spans="6:6" x14ac:dyDescent="0.15">
      <c r="F38"/>
    </row>
    <row r="39" spans="6:6" x14ac:dyDescent="0.15">
      <c r="F39"/>
    </row>
    <row r="40" spans="6:6" x14ac:dyDescent="0.15">
      <c r="F40"/>
    </row>
    <row r="41" spans="6:6" x14ac:dyDescent="0.15">
      <c r="F41"/>
    </row>
    <row r="42" spans="6:6" x14ac:dyDescent="0.15">
      <c r="F42"/>
    </row>
    <row r="43" spans="6:6" x14ac:dyDescent="0.15">
      <c r="F43"/>
    </row>
    <row r="44" spans="6:6" x14ac:dyDescent="0.15">
      <c r="F44"/>
    </row>
    <row r="45" spans="6:6" x14ac:dyDescent="0.15">
      <c r="F45"/>
    </row>
  </sheetData>
  <dataValidations count="1">
    <dataValidation type="list" operator="equal" allowBlank="1" sqref="G5:G29">
      <formula1>"Pass,Fail,Untest,N/A"</formula1>
    </dataValidation>
  </dataValidations>
  <hyperlinks>
    <hyperlink ref="A1" location="testreport!A1" display="Back to TestReport"/>
  </hyperlink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582</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cover</vt:lpstr>
      <vt:lpstr>testreport</vt:lpstr>
      <vt:lpstr>home</vt:lpstr>
      <vt:lpstr>search</vt:lpstr>
      <vt:lpstr>takephoto</vt:lpstr>
      <vt:lpstr>activity</vt:lpstr>
      <vt:lpstr>profile</vt:lpstr>
      <vt:lpstr>followerprofile</vt:lpstr>
      <vt:lpstr>login</vt:lpstr>
      <vt:lpstr>signup</vt:lpstr>
      <vt:lpstr>forgotpassword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Anh Pham</dc:creator>
  <cp:keywords/>
  <dc:description/>
  <cp:lastModifiedBy>Microsoft Office User</cp:lastModifiedBy>
  <cp:revision>53</cp:revision>
  <cp:lastPrinted>2011-08-16T02:31:25Z</cp:lastPrinted>
  <dcterms:created xsi:type="dcterms:W3CDTF">2010-11-08T07:29:48Z</dcterms:created>
  <dcterms:modified xsi:type="dcterms:W3CDTF">2016-03-05T06:56:49Z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umber Of Viewer">
    <vt:lpwstr>0</vt:lpwstr>
  </property>
</Properties>
</file>