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signDocs\Docs\"/>
    </mc:Choice>
  </mc:AlternateContent>
  <bookViews>
    <workbookView xWindow="1035" yWindow="0" windowWidth="25605" windowHeight="14145" tabRatio="500" activeTab="3"/>
  </bookViews>
  <sheets>
    <sheet name="伤害公式" sheetId="1" r:id="rId1"/>
    <sheet name="图" sheetId="2" r:id="rId2"/>
    <sheet name="小小军团战斗力计算研究" sheetId="3" r:id="rId3"/>
    <sheet name="放开那三国" sheetId="4" r:id="rId4"/>
    <sheet name="Sheet1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5" l="1"/>
  <c r="C6" i="5"/>
  <c r="B6" i="5"/>
  <c r="A6" i="5"/>
  <c r="M3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B17" i="1"/>
  <c r="C17" i="1"/>
  <c r="F17" i="1"/>
  <c r="E17" i="1"/>
  <c r="B16" i="1"/>
  <c r="C16" i="1"/>
  <c r="F16" i="1"/>
  <c r="E16" i="1"/>
  <c r="B15" i="1"/>
  <c r="C15" i="1"/>
  <c r="F15" i="1"/>
  <c r="E15" i="1"/>
  <c r="B14" i="1"/>
  <c r="C14" i="1"/>
  <c r="F14" i="1"/>
  <c r="E14" i="1"/>
  <c r="B13" i="1"/>
  <c r="C13" i="1"/>
  <c r="F13" i="1"/>
  <c r="E13" i="1"/>
  <c r="B12" i="1"/>
  <c r="C12" i="1"/>
  <c r="F12" i="1"/>
  <c r="E12" i="1"/>
  <c r="B11" i="1"/>
  <c r="C11" i="1"/>
  <c r="F11" i="1"/>
  <c r="E11" i="1"/>
  <c r="B10" i="1"/>
  <c r="C10" i="1"/>
  <c r="F10" i="1"/>
  <c r="E10" i="1"/>
  <c r="B9" i="1"/>
  <c r="C9" i="1"/>
  <c r="F9" i="1"/>
  <c r="E9" i="1"/>
  <c r="B8" i="1"/>
  <c r="C8" i="1"/>
  <c r="F8" i="1"/>
  <c r="E8" i="1"/>
  <c r="B7" i="1"/>
  <c r="C7" i="1"/>
  <c r="F7" i="1"/>
  <c r="E7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<sst xmlns="http://schemas.openxmlformats.org/spreadsheetml/2006/main" count="169" uniqueCount="165">
  <si>
    <t>攻击</t>
    <phoneticPr fontId="2" type="noConversion"/>
  </si>
  <si>
    <t>防御</t>
    <phoneticPr fontId="2" type="noConversion"/>
  </si>
  <si>
    <t>初始值</t>
    <phoneticPr fontId="2" type="noConversion"/>
  </si>
  <si>
    <t>等级</t>
    <phoneticPr fontId="2" type="noConversion"/>
  </si>
  <si>
    <t>攻击</t>
    <phoneticPr fontId="2" type="noConversion"/>
  </si>
  <si>
    <t>防御</t>
    <phoneticPr fontId="2" type="noConversion"/>
  </si>
  <si>
    <t>假设攻防属性都是线性投放</t>
    <phoneticPr fontId="2" type="noConversion"/>
  </si>
  <si>
    <t>投放系数</t>
    <phoneticPr fontId="2" type="noConversion"/>
  </si>
  <si>
    <t>减法</t>
    <phoneticPr fontId="2" type="noConversion"/>
  </si>
  <si>
    <t>除法</t>
    <phoneticPr fontId="2" type="noConversion"/>
  </si>
  <si>
    <t>乘法</t>
    <phoneticPr fontId="2" type="noConversion"/>
  </si>
  <si>
    <t>减法公式</t>
    <phoneticPr fontId="2" type="noConversion"/>
  </si>
  <si>
    <t>除法公式</t>
    <phoneticPr fontId="2" type="noConversion"/>
  </si>
  <si>
    <t>乘法公式</t>
    <phoneticPr fontId="2" type="noConversion"/>
  </si>
  <si>
    <t>攻击 － 防御</t>
    <phoneticPr fontId="2" type="noConversion"/>
  </si>
  <si>
    <t>伤害－减法公式</t>
    <phoneticPr fontId="2" type="noConversion"/>
  </si>
  <si>
    <t>伤害 － 除法公式</t>
    <phoneticPr fontId="2" type="noConversion"/>
  </si>
  <si>
    <t>伤害 －乘法公式</t>
    <phoneticPr fontId="2" type="noConversion"/>
  </si>
  <si>
    <t>系数 ＊ 攻击 ／ 防御</t>
    <phoneticPr fontId="2" type="noConversion"/>
  </si>
  <si>
    <t>伤害（攻击 ＊ (1 － 防御／(系数 ＋ 防御))</t>
    <phoneticPr fontId="2" type="noConversion"/>
  </si>
  <si>
    <t>生命</t>
    <phoneticPr fontId="2" type="noConversion"/>
  </si>
  <si>
    <t>暴击</t>
    <phoneticPr fontId="2" type="noConversion"/>
  </si>
  <si>
    <t>闪避</t>
    <phoneticPr fontId="2" type="noConversion"/>
  </si>
  <si>
    <t>部队人数</t>
    <phoneticPr fontId="2" type="noConversion"/>
  </si>
  <si>
    <t>部队攻击</t>
    <phoneticPr fontId="2" type="noConversion"/>
  </si>
  <si>
    <t>部队防御</t>
    <phoneticPr fontId="2" type="noConversion"/>
  </si>
  <si>
    <t>英雄</t>
    <phoneticPr fontId="2" type="noConversion"/>
  </si>
  <si>
    <t>西塞尔</t>
    <phoneticPr fontId="2" type="noConversion"/>
  </si>
  <si>
    <t>赫尔马</t>
    <phoneticPr fontId="2" type="noConversion"/>
  </si>
  <si>
    <t>桑迪</t>
    <phoneticPr fontId="2" type="noConversion"/>
  </si>
  <si>
    <t>阿佐德</t>
    <phoneticPr fontId="2" type="noConversion"/>
  </si>
  <si>
    <t>莫干哪</t>
    <phoneticPr fontId="2" type="noConversion"/>
  </si>
  <si>
    <t>阿弗雷德</t>
    <phoneticPr fontId="2" type="noConversion"/>
  </si>
  <si>
    <t>西瓦</t>
    <phoneticPr fontId="2" type="noConversion"/>
  </si>
  <si>
    <t>马克西姆</t>
    <phoneticPr fontId="2" type="noConversion"/>
  </si>
  <si>
    <t>威廉姆</t>
    <phoneticPr fontId="2" type="noConversion"/>
  </si>
  <si>
    <t>诺亚</t>
    <phoneticPr fontId="2" type="noConversion"/>
  </si>
  <si>
    <t>范里澳</t>
    <phoneticPr fontId="2" type="noConversion"/>
  </si>
  <si>
    <t>斯蒂芬</t>
    <phoneticPr fontId="2" type="noConversion"/>
  </si>
  <si>
    <t>瓦德</t>
    <phoneticPr fontId="2" type="noConversion"/>
  </si>
  <si>
    <t>巴尔韦德</t>
    <phoneticPr fontId="2" type="noConversion"/>
  </si>
  <si>
    <t>部队生命</t>
    <phoneticPr fontId="2" type="noConversion"/>
  </si>
  <si>
    <t>战斗力</t>
    <phoneticPr fontId="2" type="noConversion"/>
  </si>
  <si>
    <t>雷德格雷夫</t>
    <phoneticPr fontId="2" type="noConversion"/>
  </si>
  <si>
    <t>估计值</t>
    <phoneticPr fontId="2" type="noConversion"/>
  </si>
  <si>
    <t>系数</t>
    <phoneticPr fontId="2" type="noConversion"/>
  </si>
  <si>
    <t>功能开放顺序</t>
    <phoneticPr fontId="2" type="noConversion"/>
  </si>
  <si>
    <t>第一天</t>
    <phoneticPr fontId="2" type="noConversion"/>
  </si>
  <si>
    <t>1级</t>
    <phoneticPr fontId="2" type="noConversion"/>
  </si>
  <si>
    <t>2级</t>
    <phoneticPr fontId="2" type="noConversion"/>
  </si>
  <si>
    <t>3级</t>
    <phoneticPr fontId="2" type="noConversion"/>
  </si>
  <si>
    <t>4级</t>
    <phoneticPr fontId="2" type="noConversion"/>
  </si>
  <si>
    <t>5级</t>
    <phoneticPr fontId="2" type="noConversion"/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</si>
  <si>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</si>
  <si>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</si>
  <si>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</si>
  <si>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</si>
  <si>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</si>
  <si>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</si>
  <si>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</si>
  <si>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</si>
  <si>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</si>
  <si>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</si>
  <si>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16级</t>
  </si>
  <si>
    <t>17级</t>
  </si>
  <si>
    <t>18级</t>
  </si>
  <si>
    <t>19级</t>
  </si>
  <si>
    <t>20级</t>
  </si>
  <si>
    <t>21级</t>
  </si>
  <si>
    <t>22级</t>
  </si>
  <si>
    <t>23级</t>
  </si>
  <si>
    <t>24级</t>
  </si>
  <si>
    <t>25级</t>
  </si>
  <si>
    <t>26级</t>
  </si>
  <si>
    <t>27级</t>
  </si>
  <si>
    <t>28级</t>
  </si>
  <si>
    <t>29级</t>
  </si>
  <si>
    <t>30级</t>
  </si>
  <si>
    <t>游戏阶段</t>
    <phoneticPr fontId="2" type="noConversion"/>
  </si>
  <si>
    <t>天数（以下均按每天游戏时间1.5小时计算，其中游戏正常增长的时间1小时，活动额外赠与半小时）</t>
    <phoneticPr fontId="2" type="noConversion"/>
  </si>
  <si>
    <t>夺宝</t>
    <phoneticPr fontId="2" type="noConversion"/>
  </si>
  <si>
    <t>竞技场</t>
    <phoneticPr fontId="2" type="noConversion"/>
  </si>
  <si>
    <t>试练塔</t>
    <phoneticPr fontId="2" type="noConversion"/>
  </si>
  <si>
    <t>比武</t>
    <phoneticPr fontId="2" type="noConversion"/>
  </si>
  <si>
    <t>31级</t>
  </si>
  <si>
    <t>32级</t>
  </si>
  <si>
    <t>33级</t>
  </si>
  <si>
    <t>34级</t>
  </si>
  <si>
    <t>35级</t>
  </si>
  <si>
    <t>36级</t>
  </si>
  <si>
    <t>37级</t>
  </si>
  <si>
    <t>38级</t>
  </si>
  <si>
    <t>39级</t>
  </si>
  <si>
    <t>40级</t>
  </si>
  <si>
    <t>41级</t>
  </si>
  <si>
    <t>42级</t>
  </si>
  <si>
    <t>43级</t>
  </si>
  <si>
    <t>44级</t>
  </si>
  <si>
    <t>45级</t>
  </si>
  <si>
    <t>46级</t>
  </si>
  <si>
    <t>47级</t>
  </si>
  <si>
    <t>48级</t>
  </si>
  <si>
    <t>49级</t>
  </si>
  <si>
    <t>50级</t>
  </si>
  <si>
    <t>前期</t>
    <phoneticPr fontId="2" type="noConversion"/>
  </si>
  <si>
    <t>中期</t>
    <phoneticPr fontId="2" type="noConversion"/>
  </si>
  <si>
    <t>51级</t>
  </si>
  <si>
    <t>52级</t>
  </si>
  <si>
    <t>53级</t>
  </si>
  <si>
    <t>54级</t>
  </si>
  <si>
    <t>55级</t>
  </si>
  <si>
    <t>56级</t>
  </si>
  <si>
    <t>57级</t>
  </si>
  <si>
    <t>58级</t>
  </si>
  <si>
    <t>59级</t>
  </si>
  <si>
    <t>60级</t>
  </si>
  <si>
    <t>后期</t>
    <phoneticPr fontId="2" type="noConversion"/>
  </si>
  <si>
    <t>名将</t>
    <phoneticPr fontId="2" type="noConversion"/>
  </si>
  <si>
    <t>占星坛</t>
    <phoneticPr fontId="2" type="noConversion"/>
  </si>
  <si>
    <t>天命</t>
    <phoneticPr fontId="2" type="noConversion"/>
  </si>
  <si>
    <t>战魂</t>
    <phoneticPr fontId="2" type="noConversion"/>
  </si>
  <si>
    <t>副本</t>
    <phoneticPr fontId="2" type="noConversion"/>
  </si>
  <si>
    <t>阵容</t>
    <phoneticPr fontId="2" type="noConversion"/>
  </si>
  <si>
    <t>精英副本</t>
    <phoneticPr fontId="2" type="noConversion"/>
  </si>
  <si>
    <t>炼化炉，神秘商店</t>
    <phoneticPr fontId="2" type="noConversion"/>
  </si>
  <si>
    <t>经验</t>
    <phoneticPr fontId="2" type="noConversion"/>
  </si>
  <si>
    <t>武将、进阶</t>
    <phoneticPr fontId="2" type="noConversion"/>
  </si>
  <si>
    <t>61级</t>
  </si>
  <si>
    <t>62级</t>
  </si>
  <si>
    <t>63级</t>
  </si>
  <si>
    <t>64级</t>
  </si>
  <si>
    <t>65级</t>
  </si>
  <si>
    <t>66级</t>
  </si>
  <si>
    <t>67级</t>
  </si>
  <si>
    <t>68级</t>
  </si>
  <si>
    <t>69级</t>
  </si>
  <si>
    <t>70级</t>
  </si>
  <si>
    <t>71级</t>
  </si>
  <si>
    <t>72级</t>
  </si>
  <si>
    <t>73级</t>
  </si>
  <si>
    <t>74级</t>
  </si>
  <si>
    <t>75级</t>
  </si>
  <si>
    <t>76级</t>
  </si>
  <si>
    <t>77级</t>
  </si>
  <si>
    <t>78级</t>
  </si>
  <si>
    <t>79级</t>
  </si>
  <si>
    <t>80级</t>
  </si>
  <si>
    <t>活动副本、第一个小伙伴</t>
    <phoneticPr fontId="2" type="noConversion"/>
  </si>
  <si>
    <t>第1场战斗后升级</t>
    <phoneticPr fontId="2" type="noConversion"/>
  </si>
  <si>
    <t>第2场战斗后升级</t>
    <phoneticPr fontId="2" type="noConversion"/>
  </si>
  <si>
    <t>第3场战斗后升级</t>
    <phoneticPr fontId="2" type="noConversion"/>
  </si>
  <si>
    <t>第4场战斗后升级</t>
    <phoneticPr fontId="2" type="noConversion"/>
  </si>
  <si>
    <t>上阵武将2人</t>
    <phoneticPr fontId="2" type="noConversion"/>
  </si>
  <si>
    <t>上阵武将3人，等级礼包、商店抽将、武将强化、战斗速度 X2</t>
    <phoneticPr fontId="2" type="noConversion"/>
  </si>
  <si>
    <t>第一个副本结束，第6场战斗后升级</t>
    <phoneticPr fontId="2" type="noConversion"/>
  </si>
  <si>
    <t>领取副本奖励</t>
    <phoneticPr fontId="2" type="noConversion"/>
  </si>
  <si>
    <t>每日任务</t>
    <phoneticPr fontId="2" type="noConversion"/>
  </si>
  <si>
    <t>第8场战斗后升级</t>
    <phoneticPr fontId="2" type="noConversion"/>
  </si>
  <si>
    <t>第10场战斗后升级</t>
    <phoneticPr fontId="2" type="noConversion"/>
  </si>
  <si>
    <t>第二个副本结束，第13场战斗后升级</t>
    <phoneticPr fontId="2" type="noConversion"/>
  </si>
  <si>
    <t>装备、装备强化</t>
    <phoneticPr fontId="2" type="noConversion"/>
  </si>
  <si>
    <t>第18场战斗结束后</t>
    <phoneticPr fontId="2" type="noConversion"/>
  </si>
  <si>
    <t>第23场战斗结束</t>
    <phoneticPr fontId="2" type="noConversion"/>
  </si>
  <si>
    <t>上阵武将4人</t>
    <phoneticPr fontId="2" type="noConversion"/>
  </si>
  <si>
    <t>第三个副本结束，第29场战斗结束后升级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</si>
</sst>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6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76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输出" xfId="1" builtinId="2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val>
            <c:numRef>
              <c:f>伤害公式!$B$7:$B$17</c:f>
              <c:numCache>
                <c:formatCode>General</c:formatCode>
                <c:ptCount val="11"/>
                <c:pt idx="0">
                  <c:v>15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val>
            <c:numRef>
              <c:f>伤害公式!$C$7:$C$17</c:f>
              <c:numCache>
                <c:formatCode>General</c:formatCode>
                <c:ptCount val="11"/>
                <c:pt idx="0">
                  <c:v>10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  <c:pt idx="9">
                  <c:v>455</c:v>
                </c:pt>
                <c:pt idx="10">
                  <c:v>505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伤害公式!$D$6</c:f>
              <c:strCache>
                <c:ptCount val="1"/>
                <c:pt idx="0">
                  <c:v>伤害－减法公式</c:v>
                </c:pt>
              </c:strCache>
            </c:strRef>
          </c:tx>
          <c:marker>
            <c:symbol val="none"/>
          </c:marker>
          <c:val>
            <c:numRef>
              <c:f>伤害公式!$D$7:$D$17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15904"/>
        <c:axId val="148045392"/>
      </c:lineChart>
      <c:catAx>
        <c:axId val="1480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45392"/>
        <c:crosses val="autoZero"/>
        <c:auto val="1"/>
        <c:lblAlgn val="ctr"/>
        <c:lblOffset val="100"/>
        <c:noMultiLvlLbl val="0"/>
      </c:catAx>
      <c:valAx>
        <c:axId val="14804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71853563027297E-2"/>
          <c:y val="1.9543973941368101E-2"/>
          <c:w val="0.68786964912033599"/>
          <c:h val="0.87509246197645496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15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10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  <c:pt idx="9">
                  <c:v>455</c:v>
                </c:pt>
                <c:pt idx="10">
                  <c:v>505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伤害公式!$E$6</c:f>
              <c:strCache>
                <c:ptCount val="1"/>
                <c:pt idx="0">
                  <c:v>伤害 － 除法公式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伤害公式!$E$7:$E$17</c:f>
              <c:numCache>
                <c:formatCode>General</c:formatCode>
                <c:ptCount val="11"/>
                <c:pt idx="0">
                  <c:v>7.5</c:v>
                </c:pt>
                <c:pt idx="1">
                  <c:v>5.4545454545454541</c:v>
                </c:pt>
                <c:pt idx="2">
                  <c:v>5.2380952380952381</c:v>
                </c:pt>
                <c:pt idx="3">
                  <c:v>5.161290322580645</c:v>
                </c:pt>
                <c:pt idx="4">
                  <c:v>5.1219512195121952</c:v>
                </c:pt>
                <c:pt idx="5">
                  <c:v>5.0980392156862742</c:v>
                </c:pt>
                <c:pt idx="6">
                  <c:v>5.081967213114754</c:v>
                </c:pt>
                <c:pt idx="7">
                  <c:v>5.070422535211268</c:v>
                </c:pt>
                <c:pt idx="8">
                  <c:v>5.0617283950617287</c:v>
                </c:pt>
                <c:pt idx="9">
                  <c:v>5.0549450549450547</c:v>
                </c:pt>
                <c:pt idx="10">
                  <c:v>5.0495049504950495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55408"/>
        <c:axId val="258963984"/>
      </c:lineChart>
      <c:catAx>
        <c:axId val="25895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963984"/>
        <c:crosses val="autoZero"/>
        <c:auto val="1"/>
        <c:lblAlgn val="ctr"/>
        <c:lblOffset val="100"/>
        <c:noMultiLvlLbl val="0"/>
      </c:catAx>
      <c:valAx>
        <c:axId val="25896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5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71853563027297E-2"/>
          <c:y val="1.9543973941368101E-2"/>
          <c:w val="0.68786964912033599"/>
          <c:h val="0.87509246197645496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15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10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  <c:pt idx="9">
                  <c:v>455</c:v>
                </c:pt>
                <c:pt idx="10">
                  <c:v>505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伤害公式!$F$6</c:f>
              <c:strCache>
                <c:ptCount val="1"/>
                <c:pt idx="0">
                  <c:v>伤害 －乘法公式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伤害公式!$F$7:$F$17</c:f>
              <c:numCache>
                <c:formatCode>General</c:formatCode>
                <c:ptCount val="11"/>
                <c:pt idx="0">
                  <c:v>13.636363636363637</c:v>
                </c:pt>
                <c:pt idx="1">
                  <c:v>38.70967741935484</c:v>
                </c:pt>
                <c:pt idx="2">
                  <c:v>53.658536585365852</c:v>
                </c:pt>
                <c:pt idx="3">
                  <c:v>62.745098039215691</c:v>
                </c:pt>
                <c:pt idx="4">
                  <c:v>68.852459016393453</c:v>
                </c:pt>
                <c:pt idx="5">
                  <c:v>73.239436619718305</c:v>
                </c:pt>
                <c:pt idx="6">
                  <c:v>76.543209876543202</c:v>
                </c:pt>
                <c:pt idx="7">
                  <c:v>79.120879120879124</c:v>
                </c:pt>
                <c:pt idx="8">
                  <c:v>81.188118811881168</c:v>
                </c:pt>
                <c:pt idx="9">
                  <c:v>82.88288288288291</c:v>
                </c:pt>
                <c:pt idx="10">
                  <c:v>84.297520661157023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15392"/>
        <c:axId val="259017824"/>
      </c:lineChart>
      <c:catAx>
        <c:axId val="2590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017824"/>
        <c:crosses val="autoZero"/>
        <c:auto val="1"/>
        <c:lblAlgn val="ctr"/>
        <c:lblOffset val="100"/>
        <c:noMultiLvlLbl val="0"/>
      </c:catAx>
      <c:valAx>
        <c:axId val="2590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</xdr:row>
      <xdr:rowOff>139700</xdr:rowOff>
    </xdr:from>
    <xdr:to>
      <xdr:col>8</xdr:col>
      <xdr:colOff>711200</xdr:colOff>
      <xdr:row>24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3</xdr:row>
      <xdr:rowOff>101600</xdr:rowOff>
    </xdr:from>
    <xdr:to>
      <xdr:col>18</xdr:col>
      <xdr:colOff>546100</xdr:colOff>
      <xdr:row>24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28</xdr:row>
      <xdr:rowOff>177800</xdr:rowOff>
    </xdr:from>
    <xdr:to>
      <xdr:col>8</xdr:col>
      <xdr:colOff>787400</xdr:colOff>
      <xdr:row>49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9" sqref="C19"/>
    </sheetView>
  </sheetViews>
  <sheetFormatPr defaultColWidth="11" defaultRowHeight="14.25" x14ac:dyDescent="0.15"/>
  <cols>
    <col min="1" max="1" width="33.625" customWidth="1"/>
    <col min="3" max="3" width="9.875" customWidth="1"/>
    <col min="4" max="4" width="19" customWidth="1"/>
    <col min="5" max="5" width="26.875" customWidth="1"/>
    <col min="6" max="6" width="41.625" customWidth="1"/>
  </cols>
  <sheetData>
    <row r="1" spans="1:6" ht="57" customHeight="1" x14ac:dyDescent="0.15">
      <c r="A1" s="1" t="s">
        <v>6</v>
      </c>
      <c r="B1" s="1" t="s">
        <v>4</v>
      </c>
      <c r="C1" s="1" t="s">
        <v>1</v>
      </c>
      <c r="D1" s="1" t="s">
        <v>11</v>
      </c>
      <c r="E1" s="1" t="s">
        <v>12</v>
      </c>
      <c r="F1" s="1" t="s">
        <v>13</v>
      </c>
    </row>
    <row r="2" spans="1:6" ht="35.1" customHeight="1" x14ac:dyDescent="0.15">
      <c r="A2" s="1" t="s">
        <v>2</v>
      </c>
      <c r="B2" s="1">
        <v>10</v>
      </c>
      <c r="C2" s="1">
        <v>5</v>
      </c>
      <c r="D2" s="1" t="s">
        <v>14</v>
      </c>
      <c r="E2" s="1" t="s">
        <v>18</v>
      </c>
      <c r="F2" s="1" t="s">
        <v>19</v>
      </c>
    </row>
    <row r="3" spans="1:6" ht="27.95" customHeight="1" x14ac:dyDescent="0.15">
      <c r="A3" s="1" t="s">
        <v>7</v>
      </c>
      <c r="B3" s="1">
        <v>5</v>
      </c>
      <c r="C3" s="1">
        <v>5</v>
      </c>
      <c r="D3" s="1"/>
      <c r="E3" s="1">
        <v>5</v>
      </c>
      <c r="F3" s="1">
        <v>100</v>
      </c>
    </row>
    <row r="6" spans="1:6" x14ac:dyDescent="0.15">
      <c r="A6" t="s">
        <v>3</v>
      </c>
      <c r="B6" t="s">
        <v>0</v>
      </c>
      <c r="C6" t="s">
        <v>5</v>
      </c>
      <c r="D6" t="s">
        <v>15</v>
      </c>
      <c r="E6" t="s">
        <v>16</v>
      </c>
      <c r="F6" t="s">
        <v>17</v>
      </c>
    </row>
    <row r="7" spans="1:6" x14ac:dyDescent="0.15">
      <c r="A7">
        <v>1</v>
      </c>
      <c r="B7">
        <f>$B$2 + A7*$B$3</f>
        <v>15</v>
      </c>
      <c r="C7">
        <f>$C$2 + A7*$C$3</f>
        <v>10</v>
      </c>
      <c r="D7">
        <f>B7-C7</f>
        <v>5</v>
      </c>
      <c r="E7">
        <f>$E$3 *B7/C7</f>
        <v>7.5</v>
      </c>
      <c r="F7">
        <f>B7*(1-C7/($F$3+C7))</f>
        <v>13.636363636363637</v>
      </c>
    </row>
    <row r="8" spans="1:6" x14ac:dyDescent="0.15">
      <c r="A8">
        <v>10</v>
      </c>
      <c r="B8">
        <f t="shared" ref="B8:B17" si="0">$B$2 + A8*$B$3</f>
        <v>60</v>
      </c>
      <c r="C8">
        <f t="shared" ref="C8:C17" si="1">$C$2 + A8*$C$3</f>
        <v>55</v>
      </c>
      <c r="D8">
        <f t="shared" ref="D8:D17" si="2">B8-C8</f>
        <v>5</v>
      </c>
      <c r="E8">
        <f t="shared" ref="E8:E17" si="3">$E$3 *B8/C8</f>
        <v>5.4545454545454541</v>
      </c>
      <c r="F8">
        <f t="shared" ref="F8:F17" si="4">B8*(1-C8/($F$3+C8))</f>
        <v>38.70967741935484</v>
      </c>
    </row>
    <row r="9" spans="1:6" x14ac:dyDescent="0.15">
      <c r="A9">
        <v>20</v>
      </c>
      <c r="B9">
        <f t="shared" si="0"/>
        <v>110</v>
      </c>
      <c r="C9">
        <f t="shared" si="1"/>
        <v>105</v>
      </c>
      <c r="D9">
        <f t="shared" si="2"/>
        <v>5</v>
      </c>
      <c r="E9">
        <f t="shared" si="3"/>
        <v>5.2380952380952381</v>
      </c>
      <c r="F9">
        <f t="shared" si="4"/>
        <v>53.658536585365852</v>
      </c>
    </row>
    <row r="10" spans="1:6" x14ac:dyDescent="0.15">
      <c r="A10">
        <v>30</v>
      </c>
      <c r="B10">
        <f t="shared" si="0"/>
        <v>160</v>
      </c>
      <c r="C10">
        <f t="shared" si="1"/>
        <v>155</v>
      </c>
      <c r="D10">
        <f t="shared" si="2"/>
        <v>5</v>
      </c>
      <c r="E10">
        <f t="shared" si="3"/>
        <v>5.161290322580645</v>
      </c>
      <c r="F10">
        <f t="shared" si="4"/>
        <v>62.745098039215691</v>
      </c>
    </row>
    <row r="11" spans="1:6" x14ac:dyDescent="0.15">
      <c r="A11">
        <v>40</v>
      </c>
      <c r="B11">
        <f t="shared" si="0"/>
        <v>210</v>
      </c>
      <c r="C11">
        <f t="shared" si="1"/>
        <v>205</v>
      </c>
      <c r="D11">
        <f t="shared" si="2"/>
        <v>5</v>
      </c>
      <c r="E11">
        <f t="shared" si="3"/>
        <v>5.1219512195121952</v>
      </c>
      <c r="F11">
        <f t="shared" si="4"/>
        <v>68.852459016393453</v>
      </c>
    </row>
    <row r="12" spans="1:6" x14ac:dyDescent="0.15">
      <c r="A12">
        <v>50</v>
      </c>
      <c r="B12">
        <f t="shared" si="0"/>
        <v>260</v>
      </c>
      <c r="C12">
        <f t="shared" si="1"/>
        <v>255</v>
      </c>
      <c r="D12">
        <f t="shared" si="2"/>
        <v>5</v>
      </c>
      <c r="E12">
        <f t="shared" si="3"/>
        <v>5.0980392156862742</v>
      </c>
      <c r="F12">
        <f t="shared" si="4"/>
        <v>73.239436619718305</v>
      </c>
    </row>
    <row r="13" spans="1:6" x14ac:dyDescent="0.15">
      <c r="A13">
        <v>60</v>
      </c>
      <c r="B13">
        <f t="shared" si="0"/>
        <v>310</v>
      </c>
      <c r="C13">
        <f t="shared" si="1"/>
        <v>305</v>
      </c>
      <c r="D13">
        <f t="shared" si="2"/>
        <v>5</v>
      </c>
      <c r="E13">
        <f t="shared" si="3"/>
        <v>5.081967213114754</v>
      </c>
      <c r="F13">
        <f t="shared" si="4"/>
        <v>76.543209876543202</v>
      </c>
    </row>
    <row r="14" spans="1:6" x14ac:dyDescent="0.15">
      <c r="A14">
        <v>70</v>
      </c>
      <c r="B14">
        <f t="shared" si="0"/>
        <v>360</v>
      </c>
      <c r="C14">
        <f t="shared" si="1"/>
        <v>355</v>
      </c>
      <c r="D14">
        <f t="shared" si="2"/>
        <v>5</v>
      </c>
      <c r="E14">
        <f t="shared" si="3"/>
        <v>5.070422535211268</v>
      </c>
      <c r="F14">
        <f t="shared" si="4"/>
        <v>79.120879120879124</v>
      </c>
    </row>
    <row r="15" spans="1:6" x14ac:dyDescent="0.15">
      <c r="A15">
        <v>80</v>
      </c>
      <c r="B15">
        <f t="shared" si="0"/>
        <v>410</v>
      </c>
      <c r="C15">
        <f t="shared" si="1"/>
        <v>405</v>
      </c>
      <c r="D15">
        <f t="shared" si="2"/>
        <v>5</v>
      </c>
      <c r="E15">
        <f t="shared" si="3"/>
        <v>5.0617283950617287</v>
      </c>
      <c r="F15">
        <f t="shared" si="4"/>
        <v>81.188118811881168</v>
      </c>
    </row>
    <row r="16" spans="1:6" x14ac:dyDescent="0.15">
      <c r="A16">
        <v>90</v>
      </c>
      <c r="B16">
        <f t="shared" si="0"/>
        <v>460</v>
      </c>
      <c r="C16">
        <f t="shared" si="1"/>
        <v>455</v>
      </c>
      <c r="D16">
        <f t="shared" si="2"/>
        <v>5</v>
      </c>
      <c r="E16">
        <f t="shared" si="3"/>
        <v>5.0549450549450547</v>
      </c>
      <c r="F16">
        <f t="shared" si="4"/>
        <v>82.88288288288291</v>
      </c>
    </row>
    <row r="17" spans="1:6" x14ac:dyDescent="0.15">
      <c r="A17">
        <v>100</v>
      </c>
      <c r="B17">
        <f t="shared" si="0"/>
        <v>510</v>
      </c>
      <c r="C17">
        <f t="shared" si="1"/>
        <v>505</v>
      </c>
      <c r="D17">
        <f t="shared" si="2"/>
        <v>5</v>
      </c>
      <c r="E17">
        <f t="shared" si="3"/>
        <v>5.0495049504950495</v>
      </c>
      <c r="F17">
        <f t="shared" si="4"/>
        <v>84.297520661157023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opLeftCell="A18" workbookViewId="0">
      <selection activeCell="J15" sqref="J15"/>
    </sheetView>
  </sheetViews>
  <sheetFormatPr defaultColWidth="11" defaultRowHeight="14.25" x14ac:dyDescent="0.15"/>
  <sheetData>
    <row r="3" spans="1:11" x14ac:dyDescent="0.15">
      <c r="A3" t="s">
        <v>8</v>
      </c>
      <c r="K3" t="s">
        <v>9</v>
      </c>
    </row>
    <row r="28" spans="1:1" x14ac:dyDescent="0.15">
      <c r="A28" t="s">
        <v>10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25" sqref="G25"/>
    </sheetView>
  </sheetViews>
  <sheetFormatPr defaultColWidth="11" defaultRowHeight="14.25" x14ac:dyDescent="0.15"/>
  <sheetData>
    <row r="1" spans="1:13" x14ac:dyDescent="0.15">
      <c r="A1" t="s">
        <v>45</v>
      </c>
      <c r="B1">
        <v>1.6E-2</v>
      </c>
      <c r="C1">
        <v>0.1</v>
      </c>
      <c r="D1">
        <v>0.5</v>
      </c>
      <c r="E1">
        <v>0.1</v>
      </c>
      <c r="F1">
        <v>0.1</v>
      </c>
      <c r="H1">
        <v>5.0000000000000001E-3</v>
      </c>
      <c r="I1">
        <v>0.02</v>
      </c>
      <c r="J1">
        <v>0.12</v>
      </c>
    </row>
    <row r="2" spans="1:13" x14ac:dyDescent="0.15">
      <c r="A2" t="s">
        <v>26</v>
      </c>
      <c r="B2" t="s">
        <v>20</v>
      </c>
      <c r="C2" t="s">
        <v>0</v>
      </c>
      <c r="D2" t="s">
        <v>5</v>
      </c>
      <c r="E2" t="s">
        <v>21</v>
      </c>
      <c r="F2" t="s">
        <v>22</v>
      </c>
      <c r="G2" t="s">
        <v>23</v>
      </c>
      <c r="H2" t="s">
        <v>41</v>
      </c>
      <c r="I2" t="s">
        <v>24</v>
      </c>
      <c r="J2" t="s">
        <v>25</v>
      </c>
      <c r="K2" t="s">
        <v>42</v>
      </c>
      <c r="M2" t="s">
        <v>44</v>
      </c>
    </row>
    <row r="3" spans="1:13" x14ac:dyDescent="0.15">
      <c r="A3" t="s">
        <v>43</v>
      </c>
      <c r="B3">
        <v>492</v>
      </c>
      <c r="C3">
        <v>186</v>
      </c>
      <c r="D3">
        <v>42</v>
      </c>
      <c r="E3">
        <v>25</v>
      </c>
      <c r="F3">
        <v>10</v>
      </c>
      <c r="G3">
        <v>10</v>
      </c>
      <c r="H3">
        <v>513</v>
      </c>
      <c r="I3">
        <v>149</v>
      </c>
      <c r="J3">
        <v>50</v>
      </c>
      <c r="K3">
        <v>370</v>
      </c>
      <c r="M3">
        <f xml:space="preserve"> B3*$B$1 + C3 *$C$1 + D3*$D$1 + E3*$E$1 +F3*$F$1 + G3 * (H3*$H$1 + I3*$I$1 + J3 * $J$1)</f>
        <v>166.422</v>
      </c>
    </row>
    <row r="4" spans="1:13" x14ac:dyDescent="0.15">
      <c r="A4" t="s">
        <v>43</v>
      </c>
      <c r="B4">
        <v>553</v>
      </c>
      <c r="C4">
        <v>198</v>
      </c>
      <c r="D4">
        <v>44</v>
      </c>
      <c r="E4">
        <v>25</v>
      </c>
      <c r="F4">
        <v>10</v>
      </c>
      <c r="G4">
        <v>10</v>
      </c>
      <c r="H4">
        <v>513</v>
      </c>
      <c r="I4">
        <v>149</v>
      </c>
      <c r="J4">
        <v>50</v>
      </c>
      <c r="K4">
        <v>373</v>
      </c>
      <c r="M4">
        <f>(B4+C4+D4 + E4 + F4) * 0.1 + G4 * (H4 + I4 + J4) * 0.04</f>
        <v>367.8</v>
      </c>
    </row>
    <row r="5" spans="1:13" x14ac:dyDescent="0.15">
      <c r="A5" t="s">
        <v>43</v>
      </c>
      <c r="B5">
        <v>553</v>
      </c>
      <c r="C5">
        <v>198</v>
      </c>
      <c r="D5">
        <v>44</v>
      </c>
      <c r="E5">
        <v>25</v>
      </c>
      <c r="F5">
        <v>10</v>
      </c>
      <c r="G5">
        <v>10</v>
      </c>
      <c r="H5">
        <v>545</v>
      </c>
      <c r="I5">
        <v>153</v>
      </c>
      <c r="J5">
        <v>51</v>
      </c>
      <c r="K5">
        <v>387</v>
      </c>
      <c r="M5">
        <f>(B5+C5+D5 + E5 + F5) * 0.1 + G5 * (H5 + I5 + J5) * 0.04</f>
        <v>382.6</v>
      </c>
    </row>
    <row r="6" spans="1:13" x14ac:dyDescent="0.15">
      <c r="A6" t="s">
        <v>27</v>
      </c>
      <c r="B6">
        <v>5533</v>
      </c>
      <c r="C6">
        <v>1084</v>
      </c>
      <c r="D6">
        <v>182</v>
      </c>
      <c r="E6">
        <v>45</v>
      </c>
      <c r="F6">
        <v>25</v>
      </c>
      <c r="G6">
        <v>12</v>
      </c>
      <c r="H6">
        <v>1909</v>
      </c>
      <c r="I6">
        <v>477</v>
      </c>
      <c r="J6">
        <v>111</v>
      </c>
      <c r="K6">
        <v>1639</v>
      </c>
      <c r="M6">
        <f t="shared" ref="M6:M19" si="0">(B6+C6+D6 + E6 + F6) * 0.1 + G6 * (H6 + I6 + J6) * 0.04</f>
        <v>1885.46</v>
      </c>
    </row>
    <row r="7" spans="1:13" x14ac:dyDescent="0.15">
      <c r="A7" t="s">
        <v>28</v>
      </c>
      <c r="B7">
        <v>7337</v>
      </c>
      <c r="C7">
        <v>1059</v>
      </c>
      <c r="D7">
        <v>204</v>
      </c>
      <c r="E7">
        <v>40</v>
      </c>
      <c r="F7">
        <v>35</v>
      </c>
      <c r="G7">
        <v>11</v>
      </c>
      <c r="H7">
        <v>2148</v>
      </c>
      <c r="I7">
        <v>402</v>
      </c>
      <c r="J7">
        <v>113</v>
      </c>
      <c r="K7">
        <v>1704</v>
      </c>
      <c r="M7">
        <f t="shared" si="0"/>
        <v>2039.22</v>
      </c>
    </row>
    <row r="8" spans="1:13" x14ac:dyDescent="0.15">
      <c r="A8" t="s">
        <v>29</v>
      </c>
      <c r="B8">
        <v>5274</v>
      </c>
      <c r="C8">
        <v>585</v>
      </c>
      <c r="D8">
        <v>210</v>
      </c>
      <c r="E8">
        <v>30</v>
      </c>
      <c r="F8">
        <v>15</v>
      </c>
      <c r="G8">
        <v>11</v>
      </c>
      <c r="H8">
        <v>2148</v>
      </c>
      <c r="I8">
        <v>402</v>
      </c>
      <c r="J8">
        <v>113</v>
      </c>
      <c r="K8">
        <v>1485</v>
      </c>
      <c r="M8">
        <f t="shared" si="0"/>
        <v>1783.12</v>
      </c>
    </row>
    <row r="9" spans="1:13" x14ac:dyDescent="0.15">
      <c r="A9" t="s">
        <v>30</v>
      </c>
      <c r="B9">
        <v>5411</v>
      </c>
      <c r="C9">
        <v>839</v>
      </c>
      <c r="D9">
        <v>183</v>
      </c>
      <c r="E9">
        <v>35</v>
      </c>
      <c r="F9">
        <v>20</v>
      </c>
      <c r="G9">
        <v>11</v>
      </c>
      <c r="H9">
        <v>1984</v>
      </c>
      <c r="I9">
        <v>375</v>
      </c>
      <c r="J9">
        <v>84</v>
      </c>
      <c r="K9">
        <v>1390</v>
      </c>
      <c r="M9">
        <f t="shared" si="0"/>
        <v>1723.7200000000003</v>
      </c>
    </row>
    <row r="10" spans="1:13" x14ac:dyDescent="0.15">
      <c r="A10" t="s">
        <v>31</v>
      </c>
      <c r="B10">
        <v>7708</v>
      </c>
      <c r="C10">
        <v>723</v>
      </c>
      <c r="D10">
        <v>277</v>
      </c>
      <c r="E10">
        <v>25</v>
      </c>
      <c r="F10">
        <v>30</v>
      </c>
      <c r="G10">
        <v>12</v>
      </c>
      <c r="H10">
        <v>1658</v>
      </c>
      <c r="I10">
        <v>488</v>
      </c>
      <c r="J10">
        <v>91</v>
      </c>
      <c r="K10">
        <v>1609</v>
      </c>
      <c r="M10">
        <f t="shared" si="0"/>
        <v>1950.06</v>
      </c>
    </row>
    <row r="11" spans="1:13" x14ac:dyDescent="0.15">
      <c r="A11" t="s">
        <v>32</v>
      </c>
      <c r="B11">
        <v>4681</v>
      </c>
      <c r="C11">
        <v>803</v>
      </c>
      <c r="D11">
        <v>196</v>
      </c>
      <c r="E11">
        <v>35</v>
      </c>
      <c r="F11">
        <v>20</v>
      </c>
      <c r="G11">
        <v>16</v>
      </c>
      <c r="H11">
        <v>1767</v>
      </c>
      <c r="I11">
        <v>543</v>
      </c>
      <c r="J11">
        <v>115</v>
      </c>
      <c r="K11">
        <v>1990</v>
      </c>
      <c r="M11">
        <f t="shared" si="0"/>
        <v>2125.5</v>
      </c>
    </row>
    <row r="12" spans="1:13" x14ac:dyDescent="0.15">
      <c r="A12" t="s">
        <v>33</v>
      </c>
      <c r="B12">
        <v>5208</v>
      </c>
      <c r="C12">
        <v>824</v>
      </c>
      <c r="D12">
        <v>180</v>
      </c>
      <c r="E12">
        <v>35</v>
      </c>
      <c r="F12">
        <v>20</v>
      </c>
      <c r="G12">
        <v>11</v>
      </c>
      <c r="H12">
        <v>2014</v>
      </c>
      <c r="I12">
        <v>379</v>
      </c>
      <c r="J12">
        <v>85</v>
      </c>
      <c r="K12">
        <v>1397</v>
      </c>
      <c r="M12">
        <f t="shared" si="0"/>
        <v>1717.02</v>
      </c>
    </row>
    <row r="13" spans="1:13" x14ac:dyDescent="0.15">
      <c r="A13" t="s">
        <v>34</v>
      </c>
      <c r="B13">
        <v>4134</v>
      </c>
      <c r="C13">
        <v>805</v>
      </c>
      <c r="D13">
        <v>146</v>
      </c>
      <c r="E13">
        <v>25</v>
      </c>
      <c r="F13">
        <v>20</v>
      </c>
      <c r="G13">
        <v>11</v>
      </c>
      <c r="H13">
        <v>1610</v>
      </c>
      <c r="I13">
        <v>650</v>
      </c>
      <c r="J13">
        <v>92</v>
      </c>
      <c r="K13">
        <v>1391</v>
      </c>
      <c r="M13">
        <f t="shared" si="0"/>
        <v>1547.88</v>
      </c>
    </row>
    <row r="14" spans="1:13" x14ac:dyDescent="0.15">
      <c r="A14" t="s">
        <v>35</v>
      </c>
      <c r="B14">
        <v>7628</v>
      </c>
      <c r="C14">
        <v>924</v>
      </c>
      <c r="D14">
        <v>235</v>
      </c>
      <c r="E14">
        <v>50</v>
      </c>
      <c r="F14">
        <v>25</v>
      </c>
      <c r="G14">
        <v>10</v>
      </c>
      <c r="H14">
        <v>1955</v>
      </c>
      <c r="I14">
        <v>372</v>
      </c>
      <c r="J14">
        <v>106</v>
      </c>
      <c r="K14">
        <v>1479</v>
      </c>
      <c r="M14">
        <f t="shared" si="0"/>
        <v>1859.4</v>
      </c>
    </row>
    <row r="15" spans="1:13" x14ac:dyDescent="0.15">
      <c r="A15" t="s">
        <v>36</v>
      </c>
      <c r="B15">
        <v>4834</v>
      </c>
      <c r="C15">
        <v>452</v>
      </c>
      <c r="D15">
        <v>191</v>
      </c>
      <c r="E15">
        <v>30</v>
      </c>
      <c r="F15">
        <v>15</v>
      </c>
      <c r="G15">
        <v>10</v>
      </c>
      <c r="H15">
        <v>2148</v>
      </c>
      <c r="I15">
        <v>402</v>
      </c>
      <c r="J15">
        <v>113</v>
      </c>
      <c r="K15">
        <v>1346</v>
      </c>
      <c r="M15">
        <f t="shared" si="0"/>
        <v>1617.4</v>
      </c>
    </row>
    <row r="16" spans="1:13" x14ac:dyDescent="0.15">
      <c r="A16" t="s">
        <v>37</v>
      </c>
      <c r="B16">
        <v>3984</v>
      </c>
      <c r="C16">
        <v>455</v>
      </c>
      <c r="D16">
        <v>144</v>
      </c>
      <c r="E16">
        <v>25</v>
      </c>
      <c r="F16">
        <v>15</v>
      </c>
      <c r="G16">
        <v>12</v>
      </c>
      <c r="H16">
        <v>1795</v>
      </c>
      <c r="I16">
        <v>454</v>
      </c>
      <c r="J16">
        <v>106</v>
      </c>
      <c r="K16">
        <v>1413</v>
      </c>
      <c r="M16">
        <f t="shared" si="0"/>
        <v>1592.7</v>
      </c>
    </row>
    <row r="17" spans="1:13" x14ac:dyDescent="0.15">
      <c r="A17" t="s">
        <v>38</v>
      </c>
      <c r="B17">
        <v>4506</v>
      </c>
      <c r="C17">
        <v>888</v>
      </c>
      <c r="D17">
        <v>183</v>
      </c>
      <c r="E17">
        <v>35</v>
      </c>
      <c r="F17">
        <v>20</v>
      </c>
      <c r="G17">
        <v>10</v>
      </c>
      <c r="H17">
        <v>1710</v>
      </c>
      <c r="I17">
        <v>436</v>
      </c>
      <c r="J17">
        <v>102</v>
      </c>
      <c r="K17">
        <v>1242</v>
      </c>
      <c r="M17">
        <f t="shared" si="0"/>
        <v>1462.4</v>
      </c>
    </row>
    <row r="18" spans="1:13" x14ac:dyDescent="0.15">
      <c r="A18" t="s">
        <v>39</v>
      </c>
      <c r="B18">
        <v>3780</v>
      </c>
      <c r="C18">
        <v>755</v>
      </c>
      <c r="D18">
        <v>130</v>
      </c>
      <c r="E18">
        <v>20</v>
      </c>
      <c r="F18">
        <v>20</v>
      </c>
      <c r="G18">
        <v>10</v>
      </c>
      <c r="H18">
        <v>1350</v>
      </c>
      <c r="I18">
        <v>563</v>
      </c>
      <c r="J18">
        <v>81</v>
      </c>
      <c r="K18">
        <v>1113</v>
      </c>
      <c r="M18">
        <f t="shared" si="0"/>
        <v>1268.0999999999999</v>
      </c>
    </row>
    <row r="19" spans="1:13" x14ac:dyDescent="0.15">
      <c r="A19" t="s">
        <v>40</v>
      </c>
      <c r="B19">
        <v>3516</v>
      </c>
      <c r="C19">
        <v>350</v>
      </c>
      <c r="D19">
        <v>152</v>
      </c>
      <c r="E19">
        <v>30</v>
      </c>
      <c r="F19">
        <v>15</v>
      </c>
      <c r="G19">
        <v>11</v>
      </c>
      <c r="H19">
        <v>1635</v>
      </c>
      <c r="I19">
        <v>322</v>
      </c>
      <c r="J19">
        <v>93</v>
      </c>
      <c r="K19">
        <v>1127</v>
      </c>
      <c r="M19">
        <f t="shared" si="0"/>
        <v>1308.3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D16" sqref="D16"/>
    </sheetView>
  </sheetViews>
  <sheetFormatPr defaultColWidth="11" defaultRowHeight="14.25" x14ac:dyDescent="0.15"/>
  <cols>
    <col min="2" max="2" width="44" customWidth="1"/>
    <col min="4" max="4" width="22.5" style="2" customWidth="1"/>
    <col min="5" max="5" width="55.5" customWidth="1"/>
    <col min="6" max="6" width="29.5" customWidth="1"/>
  </cols>
  <sheetData>
    <row r="1" spans="1:5" ht="42.75" x14ac:dyDescent="0.15">
      <c r="A1" t="s">
        <v>78</v>
      </c>
      <c r="B1" s="2" t="s">
        <v>79</v>
      </c>
      <c r="D1" s="2" t="s">
        <v>125</v>
      </c>
      <c r="E1" t="s">
        <v>46</v>
      </c>
    </row>
    <row r="2" spans="1:5" x14ac:dyDescent="0.15">
      <c r="A2" s="3" t="s">
        <v>104</v>
      </c>
      <c r="B2" s="3" t="s">
        <v>47</v>
      </c>
      <c r="C2" t="s">
        <v>48</v>
      </c>
      <c r="E2" t="s">
        <v>121</v>
      </c>
    </row>
    <row r="3" spans="1:5" x14ac:dyDescent="0.15">
      <c r="A3" s="3"/>
      <c r="B3" s="3"/>
      <c r="C3" t="s">
        <v>49</v>
      </c>
      <c r="D3" s="2" t="s">
        <v>148</v>
      </c>
      <c r="E3" t="s">
        <v>122</v>
      </c>
    </row>
    <row r="4" spans="1:5" x14ac:dyDescent="0.15">
      <c r="A4" s="3"/>
      <c r="B4" s="3"/>
      <c r="C4" t="s">
        <v>50</v>
      </c>
      <c r="D4" s="2" t="s">
        <v>149</v>
      </c>
      <c r="E4" t="s">
        <v>126</v>
      </c>
    </row>
    <row r="5" spans="1:5" x14ac:dyDescent="0.15">
      <c r="A5" s="3"/>
      <c r="B5" s="3"/>
      <c r="C5" t="s">
        <v>51</v>
      </c>
      <c r="D5" s="2" t="s">
        <v>150</v>
      </c>
      <c r="E5" t="s">
        <v>152</v>
      </c>
    </row>
    <row r="6" spans="1:5" x14ac:dyDescent="0.15">
      <c r="A6" s="3"/>
      <c r="B6" s="3"/>
      <c r="C6" t="s">
        <v>52</v>
      </c>
      <c r="D6" s="2" t="s">
        <v>151</v>
      </c>
      <c r="E6" t="s">
        <v>153</v>
      </c>
    </row>
    <row r="7" spans="1:5" ht="28.5" x14ac:dyDescent="0.15">
      <c r="A7" s="3"/>
      <c r="B7" s="3"/>
      <c r="C7" t="s">
        <v>53</v>
      </c>
      <c r="D7" s="2" t="s">
        <v>154</v>
      </c>
      <c r="E7" t="s">
        <v>155</v>
      </c>
    </row>
    <row r="8" spans="1:5" x14ac:dyDescent="0.15">
      <c r="A8" s="3"/>
      <c r="B8" s="3"/>
      <c r="C8" t="s">
        <v>54</v>
      </c>
      <c r="D8" s="2" t="s">
        <v>157</v>
      </c>
    </row>
    <row r="9" spans="1:5" x14ac:dyDescent="0.15">
      <c r="A9" s="3"/>
      <c r="B9" s="3"/>
      <c r="C9" t="s">
        <v>55</v>
      </c>
      <c r="D9" s="2" t="s">
        <v>158</v>
      </c>
    </row>
    <row r="10" spans="1:5" ht="28.5" x14ac:dyDescent="0.15">
      <c r="A10" s="3"/>
      <c r="B10" s="3"/>
      <c r="C10" t="s">
        <v>56</v>
      </c>
      <c r="D10" s="2" t="s">
        <v>159</v>
      </c>
      <c r="E10" t="s">
        <v>160</v>
      </c>
    </row>
    <row r="11" spans="1:5" x14ac:dyDescent="0.15">
      <c r="A11" s="3"/>
      <c r="B11" s="3"/>
      <c r="C11" t="s">
        <v>57</v>
      </c>
      <c r="D11" s="2" t="s">
        <v>161</v>
      </c>
      <c r="E11" t="s">
        <v>80</v>
      </c>
    </row>
    <row r="12" spans="1:5" x14ac:dyDescent="0.15">
      <c r="A12" s="3"/>
      <c r="B12" s="3"/>
      <c r="C12" t="s">
        <v>58</v>
      </c>
      <c r="D12" s="2" t="s">
        <v>162</v>
      </c>
    </row>
    <row r="13" spans="1:5" ht="28.5" x14ac:dyDescent="0.15">
      <c r="A13" s="3"/>
      <c r="B13" s="3"/>
      <c r="C13" t="s">
        <v>59</v>
      </c>
      <c r="D13" s="2" t="s">
        <v>164</v>
      </c>
      <c r="E13" t="s">
        <v>163</v>
      </c>
    </row>
    <row r="14" spans="1:5" x14ac:dyDescent="0.15">
      <c r="A14" s="3"/>
      <c r="C14" t="s">
        <v>60</v>
      </c>
    </row>
    <row r="15" spans="1:5" x14ac:dyDescent="0.15">
      <c r="A15" s="3"/>
      <c r="C15" t="s">
        <v>61</v>
      </c>
      <c r="E15" t="s">
        <v>81</v>
      </c>
    </row>
    <row r="16" spans="1:5" x14ac:dyDescent="0.15">
      <c r="A16" s="3"/>
      <c r="C16" t="s">
        <v>62</v>
      </c>
      <c r="E16" t="s">
        <v>123</v>
      </c>
    </row>
    <row r="17" spans="1:5" x14ac:dyDescent="0.15">
      <c r="A17" s="3"/>
      <c r="C17" t="s">
        <v>63</v>
      </c>
      <c r="E17" t="s">
        <v>124</v>
      </c>
    </row>
    <row r="18" spans="1:5" x14ac:dyDescent="0.15">
      <c r="A18" s="3"/>
      <c r="C18" t="s">
        <v>64</v>
      </c>
    </row>
    <row r="19" spans="1:5" x14ac:dyDescent="0.15">
      <c r="A19" s="3"/>
      <c r="C19" t="s">
        <v>65</v>
      </c>
      <c r="E19" t="s">
        <v>117</v>
      </c>
    </row>
    <row r="20" spans="1:5" x14ac:dyDescent="0.15">
      <c r="A20" s="3"/>
      <c r="C20" t="s">
        <v>66</v>
      </c>
    </row>
    <row r="21" spans="1:5" x14ac:dyDescent="0.15">
      <c r="A21" s="3"/>
      <c r="C21" t="s">
        <v>67</v>
      </c>
    </row>
    <row r="22" spans="1:5" x14ac:dyDescent="0.15">
      <c r="A22" s="3"/>
      <c r="C22" t="s">
        <v>68</v>
      </c>
    </row>
    <row r="23" spans="1:5" x14ac:dyDescent="0.15">
      <c r="A23" s="3"/>
      <c r="C23" t="s">
        <v>69</v>
      </c>
      <c r="E23" t="s">
        <v>119</v>
      </c>
    </row>
    <row r="24" spans="1:5" x14ac:dyDescent="0.15">
      <c r="A24" s="3"/>
      <c r="C24" t="s">
        <v>70</v>
      </c>
    </row>
    <row r="25" spans="1:5" x14ac:dyDescent="0.15">
      <c r="A25" s="3"/>
      <c r="C25" t="s">
        <v>71</v>
      </c>
    </row>
    <row r="26" spans="1:5" x14ac:dyDescent="0.15">
      <c r="A26" s="3"/>
      <c r="C26" t="s">
        <v>72</v>
      </c>
      <c r="E26" t="s">
        <v>147</v>
      </c>
    </row>
    <row r="27" spans="1:5" x14ac:dyDescent="0.15">
      <c r="A27" s="3"/>
      <c r="C27" t="s">
        <v>73</v>
      </c>
    </row>
    <row r="28" spans="1:5" x14ac:dyDescent="0.15">
      <c r="A28" s="3"/>
      <c r="C28" t="s">
        <v>74</v>
      </c>
    </row>
    <row r="29" spans="1:5" x14ac:dyDescent="0.15">
      <c r="A29" s="3"/>
      <c r="C29" t="s">
        <v>75</v>
      </c>
      <c r="E29" t="s">
        <v>82</v>
      </c>
    </row>
    <row r="30" spans="1:5" x14ac:dyDescent="0.15">
      <c r="A30" s="3"/>
      <c r="C30" t="s">
        <v>76</v>
      </c>
    </row>
    <row r="31" spans="1:5" x14ac:dyDescent="0.15">
      <c r="A31" s="3"/>
      <c r="C31" t="s">
        <v>77</v>
      </c>
      <c r="E31" t="s">
        <v>83</v>
      </c>
    </row>
    <row r="32" spans="1:5" x14ac:dyDescent="0.15">
      <c r="A32" s="3" t="s">
        <v>105</v>
      </c>
      <c r="C32" t="s">
        <v>84</v>
      </c>
      <c r="E32" t="s">
        <v>156</v>
      </c>
    </row>
    <row r="33" spans="1:5" x14ac:dyDescent="0.15">
      <c r="A33" s="3"/>
      <c r="C33" t="s">
        <v>85</v>
      </c>
    </row>
    <row r="34" spans="1:5" x14ac:dyDescent="0.15">
      <c r="A34" s="3"/>
      <c r="C34" t="s">
        <v>86</v>
      </c>
      <c r="E34" t="s">
        <v>118</v>
      </c>
    </row>
    <row r="35" spans="1:5" x14ac:dyDescent="0.15">
      <c r="A35" s="3"/>
      <c r="C35" t="s">
        <v>87</v>
      </c>
    </row>
    <row r="36" spans="1:5" x14ac:dyDescent="0.15">
      <c r="A36" s="3"/>
      <c r="C36" t="s">
        <v>88</v>
      </c>
      <c r="E36" t="s">
        <v>120</v>
      </c>
    </row>
    <row r="37" spans="1:5" x14ac:dyDescent="0.15">
      <c r="A37" s="3"/>
      <c r="C37" t="s">
        <v>89</v>
      </c>
    </row>
    <row r="38" spans="1:5" x14ac:dyDescent="0.15">
      <c r="A38" s="3"/>
      <c r="C38" t="s">
        <v>90</v>
      </c>
    </row>
    <row r="39" spans="1:5" x14ac:dyDescent="0.15">
      <c r="A39" s="3"/>
      <c r="C39" t="s">
        <v>91</v>
      </c>
    </row>
    <row r="40" spans="1:5" x14ac:dyDescent="0.15">
      <c r="A40" s="3"/>
      <c r="C40" t="s">
        <v>92</v>
      </c>
    </row>
    <row r="41" spans="1:5" x14ac:dyDescent="0.15">
      <c r="A41" s="3"/>
      <c r="C41" t="s">
        <v>93</v>
      </c>
    </row>
    <row r="42" spans="1:5" x14ac:dyDescent="0.15">
      <c r="A42" s="3" t="s">
        <v>116</v>
      </c>
      <c r="C42" t="s">
        <v>94</v>
      </c>
    </row>
    <row r="43" spans="1:5" x14ac:dyDescent="0.15">
      <c r="A43" s="3"/>
      <c r="C43" t="s">
        <v>95</v>
      </c>
    </row>
    <row r="44" spans="1:5" x14ac:dyDescent="0.15">
      <c r="A44" s="3"/>
      <c r="C44" t="s">
        <v>96</v>
      </c>
    </row>
    <row r="45" spans="1:5" x14ac:dyDescent="0.15">
      <c r="A45" s="3"/>
      <c r="C45" t="s">
        <v>97</v>
      </c>
    </row>
    <row r="46" spans="1:5" x14ac:dyDescent="0.15">
      <c r="A46" s="3"/>
      <c r="C46" t="s">
        <v>98</v>
      </c>
    </row>
    <row r="47" spans="1:5" x14ac:dyDescent="0.15">
      <c r="A47" s="3"/>
      <c r="C47" t="s">
        <v>99</v>
      </c>
    </row>
    <row r="48" spans="1:5" x14ac:dyDescent="0.15">
      <c r="A48" s="3"/>
      <c r="C48" t="s">
        <v>100</v>
      </c>
    </row>
    <row r="49" spans="1:3" x14ac:dyDescent="0.15">
      <c r="A49" s="3"/>
      <c r="C49" t="s">
        <v>101</v>
      </c>
    </row>
    <row r="50" spans="1:3" x14ac:dyDescent="0.15">
      <c r="A50" s="3"/>
      <c r="C50" t="s">
        <v>102</v>
      </c>
    </row>
    <row r="51" spans="1:3" x14ac:dyDescent="0.15">
      <c r="A51" s="3"/>
      <c r="C51" t="s">
        <v>103</v>
      </c>
    </row>
    <row r="52" spans="1:3" x14ac:dyDescent="0.15">
      <c r="A52" s="3"/>
      <c r="C52" t="s">
        <v>106</v>
      </c>
    </row>
    <row r="53" spans="1:3" x14ac:dyDescent="0.15">
      <c r="A53" s="3"/>
      <c r="C53" t="s">
        <v>107</v>
      </c>
    </row>
    <row r="54" spans="1:3" x14ac:dyDescent="0.15">
      <c r="A54" s="3"/>
      <c r="C54" t="s">
        <v>108</v>
      </c>
    </row>
    <row r="55" spans="1:3" x14ac:dyDescent="0.15">
      <c r="A55" s="3"/>
      <c r="C55" t="s">
        <v>109</v>
      </c>
    </row>
    <row r="56" spans="1:3" x14ac:dyDescent="0.15">
      <c r="A56" s="3"/>
      <c r="C56" t="s">
        <v>110</v>
      </c>
    </row>
    <row r="57" spans="1:3" x14ac:dyDescent="0.15">
      <c r="A57" s="3"/>
      <c r="C57" t="s">
        <v>111</v>
      </c>
    </row>
    <row r="58" spans="1:3" x14ac:dyDescent="0.15">
      <c r="A58" s="3"/>
      <c r="C58" t="s">
        <v>112</v>
      </c>
    </row>
    <row r="59" spans="1:3" x14ac:dyDescent="0.15">
      <c r="A59" s="3"/>
      <c r="C59" t="s">
        <v>113</v>
      </c>
    </row>
    <row r="60" spans="1:3" x14ac:dyDescent="0.15">
      <c r="A60" s="3"/>
      <c r="C60" t="s">
        <v>114</v>
      </c>
    </row>
    <row r="61" spans="1:3" x14ac:dyDescent="0.15">
      <c r="A61" s="3"/>
      <c r="C61" t="s">
        <v>115</v>
      </c>
    </row>
    <row r="62" spans="1:3" x14ac:dyDescent="0.15">
      <c r="C62" t="s">
        <v>127</v>
      </c>
    </row>
    <row r="63" spans="1:3" x14ac:dyDescent="0.15">
      <c r="C63" t="s">
        <v>128</v>
      </c>
    </row>
    <row r="64" spans="1:3" x14ac:dyDescent="0.15">
      <c r="C64" t="s">
        <v>129</v>
      </c>
    </row>
    <row r="65" spans="3:3" x14ac:dyDescent="0.15">
      <c r="C65" t="s">
        <v>130</v>
      </c>
    </row>
    <row r="66" spans="3:3" x14ac:dyDescent="0.15">
      <c r="C66" t="s">
        <v>131</v>
      </c>
    </row>
    <row r="67" spans="3:3" x14ac:dyDescent="0.15">
      <c r="C67" t="s">
        <v>132</v>
      </c>
    </row>
    <row r="68" spans="3:3" x14ac:dyDescent="0.15">
      <c r="C68" t="s">
        <v>133</v>
      </c>
    </row>
    <row r="69" spans="3:3" x14ac:dyDescent="0.15">
      <c r="C69" t="s">
        <v>134</v>
      </c>
    </row>
    <row r="70" spans="3:3" x14ac:dyDescent="0.15">
      <c r="C70" t="s">
        <v>135</v>
      </c>
    </row>
    <row r="71" spans="3:3" x14ac:dyDescent="0.15">
      <c r="C71" t="s">
        <v>136</v>
      </c>
    </row>
    <row r="72" spans="3:3" x14ac:dyDescent="0.15">
      <c r="C72" t="s">
        <v>137</v>
      </c>
    </row>
    <row r="73" spans="3:3" x14ac:dyDescent="0.15">
      <c r="C73" t="s">
        <v>138</v>
      </c>
    </row>
    <row r="74" spans="3:3" x14ac:dyDescent="0.15">
      <c r="C74" t="s">
        <v>139</v>
      </c>
    </row>
    <row r="75" spans="3:3" x14ac:dyDescent="0.15">
      <c r="C75" t="s">
        <v>140</v>
      </c>
    </row>
    <row r="76" spans="3:3" x14ac:dyDescent="0.15">
      <c r="C76" t="s">
        <v>141</v>
      </c>
    </row>
    <row r="77" spans="3:3" x14ac:dyDescent="0.15">
      <c r="C77" t="s">
        <v>142</v>
      </c>
    </row>
    <row r="78" spans="3:3" x14ac:dyDescent="0.15">
      <c r="C78" t="s">
        <v>143</v>
      </c>
    </row>
    <row r="79" spans="3:3" x14ac:dyDescent="0.15">
      <c r="C79" t="s">
        <v>144</v>
      </c>
    </row>
    <row r="80" spans="3:3" x14ac:dyDescent="0.15">
      <c r="C80" t="s">
        <v>145</v>
      </c>
    </row>
    <row r="81" spans="3:3" x14ac:dyDescent="0.15">
      <c r="C81" t="s">
        <v>146</v>
      </c>
    </row>
  </sheetData>
  <mergeCells count="4">
    <mergeCell ref="A2:A31"/>
    <mergeCell ref="A32:A41"/>
    <mergeCell ref="A42:A61"/>
    <mergeCell ref="B2:B13"/>
  </mergeCells>
  <phoneticPr fontId="2" type="noConversion"/>
  <pageMargins left="0.75" right="0.75" top="1" bottom="1" header="0.5" footer="0.5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3"/>
    </sheetView>
  </sheetViews>
  <sheetFormatPr defaultRowHeight="14.25" x14ac:dyDescent="0.15"/>
  <sheetData>
    <row r="1" spans="1:3" x14ac:dyDescent="0.15">
      <c r="A1">
        <v>960</v>
      </c>
      <c r="B1">
        <v>2</v>
      </c>
      <c r="C1">
        <v>25</v>
      </c>
    </row>
    <row r="6" spans="1:3" x14ac:dyDescent="0.15">
      <c r="A6">
        <f>A1*B1*30</f>
        <v>57600</v>
      </c>
      <c r="B6">
        <f>A1*C1</f>
        <v>24000</v>
      </c>
      <c r="C6">
        <f>A6+B6</f>
        <v>81600</v>
      </c>
    </row>
    <row r="13" spans="1:3" x14ac:dyDescent="0.15">
      <c r="A13">
        <f>29*5</f>
        <v>145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伤害公式</vt:lpstr>
      <vt:lpstr>图</vt:lpstr>
      <vt:lpstr>小小军团战斗力计算研究</vt:lpstr>
      <vt:lpstr>放开那三国</vt:lpstr>
      <vt:lpstr>Sheet1</vt:lpstr>
    </vt:vector>
  </TitlesOfParts>
  <Company>大孔在线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令锴 孔</dc:creator>
  <cp:lastModifiedBy>Colin</cp:lastModifiedBy>
  <dcterms:created xsi:type="dcterms:W3CDTF">2014-05-14T02:44:33Z</dcterms:created>
  <dcterms:modified xsi:type="dcterms:W3CDTF">2014-05-15T04:02:03Z</dcterms:modified>
</cp:coreProperties>
</file>