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84" activeTab="2"/>
  </bookViews>
  <sheets>
    <sheet name="Eth" sheetId="38" r:id="rId1"/>
    <sheet name="ATTACK" sheetId="2" r:id="rId2"/>
    <sheet name="SIM" sheetId="39" r:id="rId3"/>
    <sheet name="Weekly" sheetId="35" r:id="rId4"/>
    <sheet name="Calcul" sheetId="40" r:id="rId5"/>
    <sheet name="Exemple" sheetId="22" r:id="rId6"/>
    <sheet name="Performance SPOT en 2024" sheetId="21" r:id="rId7"/>
  </sheets>
  <calcPr calcId="144525"/>
</workbook>
</file>

<file path=xl/calcChain.xml><?xml version="1.0" encoding="utf-8"?>
<calcChain xmlns="http://schemas.openxmlformats.org/spreadsheetml/2006/main">
  <c r="C9" i="2" l="1"/>
  <c r="C25" i="39"/>
  <c r="K8" i="38" l="1"/>
  <c r="K16" i="38"/>
  <c r="H17" i="38"/>
  <c r="I17" i="38"/>
  <c r="I16" i="38" l="1"/>
  <c r="H16" i="38"/>
  <c r="I15" i="38" l="1"/>
  <c r="H15" i="38"/>
  <c r="I14" i="38" l="1"/>
  <c r="I12" i="38"/>
  <c r="H14" i="38"/>
  <c r="H12" i="38"/>
  <c r="H11" i="38" l="1"/>
  <c r="I11" i="38"/>
  <c r="I9" i="38"/>
  <c r="H9" i="38" l="1"/>
  <c r="D3" i="40" l="1"/>
  <c r="C3" i="40"/>
  <c r="D5" i="40"/>
  <c r="C5" i="40"/>
  <c r="D4" i="40"/>
  <c r="C4" i="40"/>
  <c r="I8" i="38"/>
  <c r="H8" i="38"/>
  <c r="H6" i="38"/>
  <c r="I6" i="38" l="1"/>
  <c r="C3" i="21" l="1"/>
  <c r="I5" i="38"/>
  <c r="H5" i="38"/>
  <c r="I4" i="38" l="1"/>
  <c r="H4" i="38"/>
  <c r="I4" i="35" l="1"/>
  <c r="H4" i="35"/>
  <c r="D3" i="21" l="1"/>
  <c r="H10" i="35" l="1"/>
  <c r="I10" i="35"/>
  <c r="K8" i="35" l="1"/>
  <c r="H9" i="35"/>
  <c r="I9" i="35"/>
  <c r="I7" i="35" l="1"/>
  <c r="H7" i="35"/>
  <c r="I6" i="35" l="1"/>
  <c r="H6" i="35"/>
  <c r="I5" i="35" l="1"/>
  <c r="H5" i="35"/>
  <c r="K16" i="35" l="1"/>
  <c r="G28" i="22" l="1"/>
  <c r="H28" i="22"/>
  <c r="G27" i="22"/>
  <c r="H27" i="22"/>
  <c r="D5" i="21" l="1"/>
  <c r="J16" i="22" l="1"/>
  <c r="G26" i="22" l="1"/>
  <c r="H26" i="22"/>
  <c r="G24" i="22"/>
  <c r="H24" i="22"/>
  <c r="C5" i="21" l="1"/>
  <c r="D4" i="21"/>
  <c r="H12" i="22"/>
  <c r="H21" i="22"/>
  <c r="G21" i="22"/>
  <c r="G13" i="22"/>
  <c r="H13" i="22"/>
  <c r="H23" i="22" l="1"/>
  <c r="G23" i="22"/>
  <c r="G22" i="22" l="1"/>
  <c r="H22" i="22"/>
  <c r="H17" i="22" l="1"/>
  <c r="G17" i="22"/>
  <c r="H19" i="22" l="1"/>
  <c r="G19" i="22"/>
  <c r="H18" i="22" l="1"/>
  <c r="G18" i="22"/>
  <c r="G7" i="22" l="1"/>
  <c r="G6" i="22"/>
  <c r="G8" i="22"/>
  <c r="H8" i="22"/>
  <c r="H14" i="22" l="1"/>
  <c r="H15" i="22"/>
  <c r="G14" i="22"/>
  <c r="G15" i="22"/>
  <c r="G10" i="22" l="1"/>
  <c r="H10" i="22"/>
  <c r="H4" i="22" l="1"/>
  <c r="G12" i="22"/>
  <c r="C4" i="21" s="1"/>
  <c r="G4" i="22"/>
  <c r="G9" i="22"/>
  <c r="H9" i="22" l="1"/>
  <c r="H7" i="22" l="1"/>
  <c r="H5" i="22" l="1"/>
  <c r="H6" i="22"/>
  <c r="G5" i="22" l="1"/>
  <c r="J8" i="22" l="1"/>
</calcChain>
</file>

<file path=xl/sharedStrings.xml><?xml version="1.0" encoding="utf-8"?>
<sst xmlns="http://schemas.openxmlformats.org/spreadsheetml/2006/main" count="170" uniqueCount="107">
  <si>
    <t xml:space="preserve">Titrit </t>
  </si>
  <si>
    <t>Amgala</t>
  </si>
  <si>
    <t>Thaghzart</t>
  </si>
  <si>
    <t>Amtar</t>
  </si>
  <si>
    <t>Bou3arfa</t>
  </si>
  <si>
    <t>Guelmin</t>
  </si>
  <si>
    <t>Thifraz</t>
  </si>
  <si>
    <t>Fiyiy</t>
  </si>
  <si>
    <t>Tamda</t>
  </si>
  <si>
    <t>Gains récupérés</t>
  </si>
  <si>
    <t>Anir</t>
  </si>
  <si>
    <t>Amenzu</t>
  </si>
  <si>
    <t>Ameloul</t>
  </si>
  <si>
    <t xml:space="preserve">Tazro </t>
  </si>
  <si>
    <t>Ayt Meloul</t>
  </si>
  <si>
    <t>Dakhla</t>
  </si>
  <si>
    <t>Azaro</t>
  </si>
  <si>
    <t>Laayoun</t>
  </si>
  <si>
    <t>Amelol</t>
  </si>
  <si>
    <t>Ghazo</t>
  </si>
  <si>
    <t>Tagda</t>
  </si>
  <si>
    <t>Crypto</t>
  </si>
  <si>
    <t>Montant investi</t>
  </si>
  <si>
    <t>Mois</t>
  </si>
  <si>
    <t>Aghraf</t>
  </si>
  <si>
    <t>Aghbar</t>
  </si>
  <si>
    <t xml:space="preserve">Date d'entrée </t>
  </si>
  <si>
    <t>Date de sortie</t>
  </si>
  <si>
    <t>PROFIT - €</t>
  </si>
  <si>
    <t>VARIATION - %</t>
  </si>
  <si>
    <t xml:space="preserve">MAGIC </t>
  </si>
  <si>
    <t xml:space="preserve">NTRN </t>
  </si>
  <si>
    <t>MOIS DE JANVIER 2024</t>
  </si>
  <si>
    <t>MOIS DE FEVRIER 2024</t>
  </si>
  <si>
    <t>Janvier 2024</t>
  </si>
  <si>
    <t xml:space="preserve">Dividende </t>
  </si>
  <si>
    <t xml:space="preserve">Ratio </t>
  </si>
  <si>
    <t>Profit</t>
  </si>
  <si>
    <t>Montant récupéré</t>
  </si>
  <si>
    <t>Taux de variation</t>
  </si>
  <si>
    <t>WLD</t>
  </si>
  <si>
    <t>GAS</t>
  </si>
  <si>
    <t>T</t>
  </si>
  <si>
    <t>ENS</t>
  </si>
  <si>
    <t>NFP</t>
  </si>
  <si>
    <t>UMA</t>
  </si>
  <si>
    <t>FXS</t>
  </si>
  <si>
    <t>DENT</t>
  </si>
  <si>
    <t>Février 2024</t>
  </si>
  <si>
    <t>POWR</t>
  </si>
  <si>
    <t>PIXEL</t>
  </si>
  <si>
    <t>LPT</t>
  </si>
  <si>
    <t>!!!!! BONUS !!!!!</t>
  </si>
  <si>
    <t>MOIS DE MARS 2024</t>
  </si>
  <si>
    <t xml:space="preserve">MANTA </t>
  </si>
  <si>
    <t>CHR</t>
  </si>
  <si>
    <t>COTI</t>
  </si>
  <si>
    <t>Mars 2024</t>
  </si>
  <si>
    <t>AUDIO</t>
  </si>
  <si>
    <t>TRB</t>
  </si>
  <si>
    <t>KLAY</t>
  </si>
  <si>
    <t>GALA</t>
  </si>
  <si>
    <t>SAGA</t>
  </si>
  <si>
    <t>ACH</t>
  </si>
  <si>
    <t>23h52</t>
  </si>
  <si>
    <t>TYPE</t>
  </si>
  <si>
    <t>SHORT</t>
  </si>
  <si>
    <t xml:space="preserve">SHORT </t>
  </si>
  <si>
    <t>OK</t>
  </si>
  <si>
    <t>TAO</t>
  </si>
  <si>
    <t>YGG</t>
  </si>
  <si>
    <t>17h33</t>
  </si>
  <si>
    <t>LEVER</t>
  </si>
  <si>
    <t>LONG</t>
  </si>
  <si>
    <t>MOIS D'OCTOBRE 2024</t>
  </si>
  <si>
    <t>MOIS DE NOVEMBRE 2024</t>
  </si>
  <si>
    <t>SPELL</t>
  </si>
  <si>
    <t>POLYX</t>
  </si>
  <si>
    <t>SHORT/ LONG*</t>
  </si>
  <si>
    <t>MOIS DE DECEMBRE  2024</t>
  </si>
  <si>
    <t>MOIS DE JANVIER  2025</t>
  </si>
  <si>
    <t>19/07/23</t>
  </si>
  <si>
    <t>15h34</t>
  </si>
  <si>
    <t>MOIS DE FEVRIER 2025</t>
  </si>
  <si>
    <t>- Incursion sur la coline d'Aghraf</t>
  </si>
  <si>
    <t>- Le village de Amtar et la coline de Tamda ont été libérés</t>
  </si>
  <si>
    <t>MOIS DE MARS 2025</t>
  </si>
  <si>
    <t>- Les villages de Titrit, Fiyiy, Anir, Ameloul et la coline de Aghraf ont été libérés</t>
  </si>
  <si>
    <t>- Les villages d'Amenzu et Tazro ont été libérés</t>
  </si>
  <si>
    <t>- Les localités de Aghbar et Tagda ont été libérés</t>
  </si>
  <si>
    <t>Date d'analyse</t>
  </si>
  <si>
    <t>*</t>
  </si>
  <si>
    <t xml:space="preserve">- Les villages de Azaro et Ghazo ont été libérés </t>
  </si>
  <si>
    <t>22-12-2024 - 23h30</t>
  </si>
  <si>
    <t>24-12-2024 - 23h30</t>
  </si>
  <si>
    <t>26-12-2024 - 23h30</t>
  </si>
  <si>
    <t>13-01-2025 - 23h30</t>
  </si>
  <si>
    <t>14-01-2025 - 23h30</t>
  </si>
  <si>
    <t>09-02-2025 - 23h30</t>
  </si>
  <si>
    <t xml:space="preserve">09-02-2025- 23h30 </t>
  </si>
  <si>
    <t>01-03-2025 - 23h30</t>
  </si>
  <si>
    <t>06-03-2025 - 23h30</t>
  </si>
  <si>
    <t>09-03-2025 - 23h30</t>
  </si>
  <si>
    <t>12-03-2025 - 23h30</t>
  </si>
  <si>
    <t>Date d'entrée</t>
  </si>
  <si>
    <t xml:space="preserve">- Les villes d'Amgala et Ayt Meloul ont été libérés </t>
  </si>
  <si>
    <t>- La ville d'Amelol a été liberé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</si>
</sst>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17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rgb="FF00B050"/>
      <name val="Cambria"/>
      <family val="1"/>
      <scheme val="major"/>
    </font>
    <font>
      <sz val="16"/>
      <color rgb="FF00B050"/>
      <name val="Cambria"/>
      <family val="1"/>
      <scheme val="maj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81"/>
        <bgColor indexed="64"/>
      </patternFill>
    </fill>
    <fill>
      <patternFill patternType="solid">
        <fgColor rgb="FFDAFFB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2" fontId="7" fillId="5" borderId="12" xfId="0" applyNumberFormat="1" applyFont="1" applyFill="1" applyBorder="1" applyAlignment="1">
      <alignment horizontal="center" vertical="center"/>
    </xf>
    <xf numFmtId="10" fontId="6" fillId="5" borderId="18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10" fontId="6" fillId="5" borderId="21" xfId="0" applyNumberFormat="1" applyFont="1" applyFill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2" fontId="7" fillId="5" borderId="23" xfId="0" applyNumberFormat="1" applyFont="1" applyFill="1" applyBorder="1" applyAlignment="1">
      <alignment horizontal="center" vertical="center"/>
    </xf>
    <xf numFmtId="14" fontId="7" fillId="5" borderId="1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2" fontId="7" fillId="5" borderId="24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2" fontId="6" fillId="2" borderId="12" xfId="0" applyNumberFormat="1" applyFont="1" applyFill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164" fontId="6" fillId="5" borderId="20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10" fontId="6" fillId="2" borderId="18" xfId="0" applyNumberFormat="1" applyFont="1" applyFill="1" applyBorder="1" applyAlignment="1">
      <alignment horizontal="center" vertical="center"/>
    </xf>
    <xf numFmtId="14" fontId="7" fillId="5" borderId="25" xfId="0" applyNumberFormat="1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/>
    </xf>
    <xf numFmtId="10" fontId="6" fillId="2" borderId="22" xfId="0" applyNumberFormat="1" applyFont="1" applyFill="1" applyBorder="1" applyAlignment="1">
      <alignment horizontal="center" vertical="center"/>
    </xf>
    <xf numFmtId="14" fontId="7" fillId="5" borderId="13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center" vertical="center"/>
    </xf>
    <xf numFmtId="14" fontId="0" fillId="0" borderId="0" xfId="0" applyNumberFormat="1"/>
    <xf numFmtId="14" fontId="7" fillId="5" borderId="26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4" fontId="7" fillId="2" borderId="12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14" fontId="7" fillId="2" borderId="26" xfId="0" applyNumberFormat="1" applyFont="1" applyFill="1" applyBorder="1" applyAlignment="1">
      <alignment horizontal="center" vertical="center"/>
    </xf>
    <xf numFmtId="10" fontId="6" fillId="5" borderId="12" xfId="0" applyNumberFormat="1" applyFont="1" applyFill="1" applyBorder="1" applyAlignment="1">
      <alignment horizontal="center" vertical="center"/>
    </xf>
    <xf numFmtId="10" fontId="6" fillId="2" borderId="12" xfId="0" applyNumberFormat="1" applyFont="1" applyFill="1" applyBorder="1" applyAlignment="1">
      <alignment horizontal="center" vertical="center"/>
    </xf>
    <xf numFmtId="14" fontId="7" fillId="2" borderId="14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9" fontId="6" fillId="5" borderId="14" xfId="0" applyNumberFormat="1" applyFont="1" applyFill="1" applyBorder="1" applyAlignment="1">
      <alignment horizontal="center" vertical="center"/>
    </xf>
    <xf numFmtId="2" fontId="6" fillId="5" borderId="14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/>
    </xf>
    <xf numFmtId="9" fontId="6" fillId="2" borderId="14" xfId="0" applyNumberFormat="1" applyFont="1" applyFill="1" applyBorder="1" applyAlignment="1">
      <alignment horizontal="center" vertical="center"/>
    </xf>
    <xf numFmtId="9" fontId="6" fillId="2" borderId="12" xfId="0" applyNumberFormat="1" applyFont="1" applyFill="1" applyBorder="1" applyAlignment="1">
      <alignment horizontal="center" vertical="center"/>
    </xf>
    <xf numFmtId="164" fontId="7" fillId="5" borderId="14" xfId="0" applyNumberFormat="1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4" fontId="7" fillId="5" borderId="14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14" fontId="7" fillId="8" borderId="26" xfId="0" applyNumberFormat="1" applyFont="1" applyFill="1" applyBorder="1" applyAlignment="1">
      <alignment horizontal="center" vertical="center"/>
    </xf>
    <xf numFmtId="14" fontId="7" fillId="8" borderId="12" xfId="0" applyNumberFormat="1" applyFont="1" applyFill="1" applyBorder="1" applyAlignment="1">
      <alignment horizontal="center" vertical="center"/>
    </xf>
    <xf numFmtId="14" fontId="7" fillId="8" borderId="14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2" fontId="7" fillId="8" borderId="12" xfId="0" applyNumberFormat="1" applyFont="1" applyFill="1" applyBorder="1" applyAlignment="1">
      <alignment horizontal="center" vertical="center"/>
    </xf>
    <xf numFmtId="2" fontId="6" fillId="8" borderId="14" xfId="0" applyNumberFormat="1" applyFont="1" applyFill="1" applyBorder="1" applyAlignment="1">
      <alignment horizontal="center" vertical="center"/>
    </xf>
    <xf numFmtId="164" fontId="7" fillId="8" borderId="14" xfId="0" applyNumberFormat="1" applyFont="1" applyFill="1" applyBorder="1" applyAlignment="1">
      <alignment horizontal="center" vertical="center"/>
    </xf>
    <xf numFmtId="9" fontId="6" fillId="8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center"/>
    </xf>
    <xf numFmtId="10" fontId="6" fillId="2" borderId="14" xfId="0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8" fillId="4" borderId="15" xfId="0" applyNumberFormat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20" fontId="0" fillId="3" borderId="2" xfId="0" applyNumberForma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14" fontId="6" fillId="5" borderId="26" xfId="0" applyNumberFormat="1" applyFont="1" applyFill="1" applyBorder="1" applyAlignment="1">
      <alignment horizontal="center" vertical="center"/>
    </xf>
    <xf numFmtId="14" fontId="7" fillId="5" borderId="24" xfId="0" applyNumberFormat="1" applyFont="1" applyFill="1" applyBorder="1" applyAlignment="1">
      <alignment horizontal="center" vertical="center"/>
    </xf>
    <xf numFmtId="14" fontId="7" fillId="5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CBD0C"/>
      <color rgb="FFDAFFB9"/>
      <color rgb="FFFFFF8B"/>
      <color rgb="FFFCD0D0"/>
      <color rgb="FFFF9981"/>
      <color rgb="FFF8CC74"/>
      <color rgb="FFFFF7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workbookViewId="0">
      <selection activeCell="C27" sqref="C27"/>
    </sheetView>
  </sheetViews>
  <sheetFormatPr baseColWidth="10" defaultRowHeight="15" x14ac:dyDescent="0.25"/>
  <cols>
    <col min="1" max="1" width="3.85546875" customWidth="1"/>
    <col min="2" max="2" width="22" customWidth="1"/>
    <col min="3" max="4" width="21" customWidth="1"/>
    <col min="5" max="5" width="21" style="2" customWidth="1"/>
    <col min="6" max="9" width="21" customWidth="1"/>
    <col min="10" max="10" width="2.28515625" customWidth="1"/>
    <col min="11" max="13" width="15" customWidth="1"/>
  </cols>
  <sheetData>
    <row r="1" spans="2:14" ht="15.75" thickBot="1" x14ac:dyDescent="0.3">
      <c r="K1" s="1"/>
      <c r="L1" s="1"/>
      <c r="M1" s="1"/>
    </row>
    <row r="2" spans="2:14" ht="27.75" customHeight="1" thickBot="1" x14ac:dyDescent="0.3">
      <c r="B2" s="15" t="s">
        <v>90</v>
      </c>
      <c r="C2" s="15" t="s">
        <v>104</v>
      </c>
      <c r="D2" s="15" t="s">
        <v>27</v>
      </c>
      <c r="E2" s="15" t="s">
        <v>65</v>
      </c>
      <c r="F2" s="15" t="s">
        <v>22</v>
      </c>
      <c r="G2" s="15" t="s">
        <v>37</v>
      </c>
      <c r="H2" s="15" t="s">
        <v>38</v>
      </c>
      <c r="I2" s="15" t="s">
        <v>39</v>
      </c>
      <c r="J2" s="12"/>
      <c r="K2" s="101"/>
      <c r="L2" s="102"/>
      <c r="M2" s="103"/>
      <c r="N2" s="10"/>
    </row>
    <row r="3" spans="2:14" ht="21" customHeight="1" thickBot="1" x14ac:dyDescent="0.3">
      <c r="B3" s="104" t="s">
        <v>79</v>
      </c>
      <c r="C3" s="105"/>
      <c r="D3" s="105"/>
      <c r="E3" s="105"/>
      <c r="F3" s="105"/>
      <c r="G3" s="105"/>
      <c r="H3" s="105"/>
      <c r="I3" s="106"/>
      <c r="J3" s="83"/>
      <c r="K3" s="1"/>
      <c r="L3" s="2" t="s">
        <v>82</v>
      </c>
      <c r="M3" s="1"/>
      <c r="N3" s="10"/>
    </row>
    <row r="4" spans="2:14" ht="15" customHeight="1" x14ac:dyDescent="0.25">
      <c r="B4" s="53" t="s">
        <v>93</v>
      </c>
      <c r="C4" s="55">
        <v>45648</v>
      </c>
      <c r="D4" s="53">
        <v>45648</v>
      </c>
      <c r="E4" s="59" t="s">
        <v>66</v>
      </c>
      <c r="F4" s="36">
        <v>100</v>
      </c>
      <c r="G4" s="62">
        <v>17</v>
      </c>
      <c r="H4" s="66">
        <f>SUM(F4+G4)</f>
        <v>117</v>
      </c>
      <c r="I4" s="63">
        <f>(G4/F4)*1</f>
        <v>0.17</v>
      </c>
      <c r="J4" s="83"/>
      <c r="K4" s="107" t="s">
        <v>28</v>
      </c>
      <c r="L4" s="108"/>
      <c r="M4" s="109"/>
    </row>
    <row r="5" spans="2:14" ht="15" customHeight="1" x14ac:dyDescent="0.25">
      <c r="B5" s="53" t="s">
        <v>94</v>
      </c>
      <c r="C5" s="55">
        <v>46015</v>
      </c>
      <c r="D5" s="53">
        <v>45650</v>
      </c>
      <c r="E5" s="59" t="s">
        <v>73</v>
      </c>
      <c r="F5" s="87">
        <v>224</v>
      </c>
      <c r="G5" s="62">
        <v>44</v>
      </c>
      <c r="H5" s="66">
        <f>SUM(F5+G5)</f>
        <v>268</v>
      </c>
      <c r="I5" s="63">
        <f>(G5/F5)*1</f>
        <v>0.19642857142857142</v>
      </c>
      <c r="J5" s="83"/>
      <c r="K5" s="110"/>
      <c r="L5" s="111"/>
      <c r="M5" s="112"/>
    </row>
    <row r="6" spans="2:14" ht="15" customHeight="1" thickBot="1" x14ac:dyDescent="0.3">
      <c r="B6" s="53" t="s">
        <v>95</v>
      </c>
      <c r="C6" s="55">
        <v>46017</v>
      </c>
      <c r="D6" s="55">
        <v>45659</v>
      </c>
      <c r="E6" s="59" t="s">
        <v>73</v>
      </c>
      <c r="F6" s="87">
        <v>225</v>
      </c>
      <c r="G6" s="62">
        <v>20</v>
      </c>
      <c r="H6" s="66">
        <f>SUM(F6+G6)</f>
        <v>245</v>
      </c>
      <c r="I6" s="63">
        <f>(G6/F6)*1</f>
        <v>8.8888888888888892E-2</v>
      </c>
      <c r="J6" s="83"/>
      <c r="K6" s="113"/>
      <c r="L6" s="114"/>
      <c r="M6" s="115"/>
    </row>
    <row r="7" spans="2:14" ht="21" customHeight="1" thickBot="1" x14ac:dyDescent="0.3">
      <c r="B7" s="104" t="s">
        <v>80</v>
      </c>
      <c r="C7" s="105"/>
      <c r="D7" s="105"/>
      <c r="E7" s="105"/>
      <c r="F7" s="105"/>
      <c r="G7" s="105"/>
      <c r="H7" s="105"/>
      <c r="I7" s="106"/>
      <c r="J7" s="83"/>
    </row>
    <row r="8" spans="2:14" ht="15" customHeight="1" x14ac:dyDescent="0.25">
      <c r="B8" s="55" t="s">
        <v>96</v>
      </c>
      <c r="C8" s="53">
        <v>45670</v>
      </c>
      <c r="D8" s="55">
        <v>45670</v>
      </c>
      <c r="E8" s="59" t="s">
        <v>66</v>
      </c>
      <c r="F8" s="36">
        <v>438</v>
      </c>
      <c r="G8" s="62">
        <v>174</v>
      </c>
      <c r="H8" s="66">
        <f>SUM(F8+G8)</f>
        <v>612</v>
      </c>
      <c r="I8" s="63">
        <f>(G8/F8)*1</f>
        <v>0.39726027397260272</v>
      </c>
      <c r="J8" s="83"/>
      <c r="K8" s="116">
        <f>SUM(G4:G25)</f>
        <v>4883</v>
      </c>
      <c r="L8" s="117"/>
      <c r="M8" s="118"/>
    </row>
    <row r="9" spans="2:14" ht="15" customHeight="1" thickBot="1" x14ac:dyDescent="0.3">
      <c r="B9" s="55" t="s">
        <v>97</v>
      </c>
      <c r="C9" s="53">
        <v>45671</v>
      </c>
      <c r="D9" s="53">
        <v>45684</v>
      </c>
      <c r="E9" s="59" t="s">
        <v>67</v>
      </c>
      <c r="F9" s="36">
        <v>860</v>
      </c>
      <c r="G9" s="62">
        <v>245</v>
      </c>
      <c r="H9" s="66">
        <f>SUM(F9+G9)</f>
        <v>1105</v>
      </c>
      <c r="I9" s="63">
        <f>(G9/F9)*1</f>
        <v>0.28488372093023256</v>
      </c>
      <c r="J9" s="83"/>
      <c r="K9" s="119"/>
      <c r="L9" s="120"/>
      <c r="M9" s="121"/>
    </row>
    <row r="10" spans="2:14" ht="21" customHeight="1" thickBot="1" x14ac:dyDescent="0.3">
      <c r="B10" s="104" t="s">
        <v>83</v>
      </c>
      <c r="C10" s="105"/>
      <c r="D10" s="105"/>
      <c r="E10" s="105"/>
      <c r="F10" s="105"/>
      <c r="G10" s="105"/>
      <c r="H10" s="105"/>
      <c r="I10" s="106"/>
      <c r="J10" s="83"/>
      <c r="K10" s="122"/>
      <c r="L10" s="123"/>
      <c r="M10" s="124"/>
    </row>
    <row r="11" spans="2:14" ht="15.75" customHeight="1" thickBot="1" x14ac:dyDescent="0.3">
      <c r="B11" s="55" t="s">
        <v>98</v>
      </c>
      <c r="C11" s="58">
        <v>45697</v>
      </c>
      <c r="D11" s="53">
        <v>45697</v>
      </c>
      <c r="E11" s="59" t="s">
        <v>67</v>
      </c>
      <c r="F11" s="36">
        <v>143</v>
      </c>
      <c r="G11" s="62">
        <v>150</v>
      </c>
      <c r="H11" s="66">
        <f>SUM(F11+G11)</f>
        <v>293</v>
      </c>
      <c r="I11" s="63">
        <f>(G11/F11)*1</f>
        <v>1.048951048951049</v>
      </c>
      <c r="J11" s="83"/>
    </row>
    <row r="12" spans="2:14" ht="15.75" customHeight="1" thickBot="1" x14ac:dyDescent="0.3">
      <c r="B12" s="55" t="s">
        <v>99</v>
      </c>
      <c r="C12" s="58">
        <v>45697</v>
      </c>
      <c r="D12" s="53">
        <v>45714</v>
      </c>
      <c r="E12" s="59" t="s">
        <v>67</v>
      </c>
      <c r="F12" s="36">
        <v>271</v>
      </c>
      <c r="G12" s="62">
        <v>520</v>
      </c>
      <c r="H12" s="66">
        <f>SUM(F12+G12)</f>
        <v>791</v>
      </c>
      <c r="I12" s="63">
        <f>(G12/F12)*1</f>
        <v>1.9188191881918819</v>
      </c>
      <c r="J12" s="83"/>
      <c r="K12" s="107" t="s">
        <v>29</v>
      </c>
      <c r="L12" s="108"/>
      <c r="M12" s="109"/>
    </row>
    <row r="13" spans="2:14" ht="21" customHeight="1" thickBot="1" x14ac:dyDescent="0.3">
      <c r="B13" s="104" t="s">
        <v>86</v>
      </c>
      <c r="C13" s="105"/>
      <c r="D13" s="105"/>
      <c r="E13" s="105"/>
      <c r="F13" s="105"/>
      <c r="G13" s="105"/>
      <c r="H13" s="105"/>
      <c r="I13" s="106"/>
      <c r="J13" s="83"/>
      <c r="K13" s="110"/>
      <c r="L13" s="111"/>
      <c r="M13" s="112"/>
    </row>
    <row r="14" spans="2:14" ht="15" customHeight="1" thickBot="1" x14ac:dyDescent="0.3">
      <c r="B14" s="55" t="s">
        <v>100</v>
      </c>
      <c r="C14" s="58">
        <v>45718</v>
      </c>
      <c r="D14" s="53">
        <v>45720</v>
      </c>
      <c r="E14" s="59" t="s">
        <v>67</v>
      </c>
      <c r="F14" s="36">
        <v>263</v>
      </c>
      <c r="G14" s="62">
        <v>1069</v>
      </c>
      <c r="H14" s="66">
        <f>SUM(F14+G14)</f>
        <v>1332</v>
      </c>
      <c r="I14" s="91">
        <f>(G14/F14)*1</f>
        <v>4.0646387832699622</v>
      </c>
      <c r="J14" s="83"/>
      <c r="K14" s="113"/>
      <c r="L14" s="114"/>
      <c r="M14" s="115"/>
    </row>
    <row r="15" spans="2:14" ht="15" customHeight="1" thickBot="1" x14ac:dyDescent="0.3">
      <c r="B15" s="55" t="s">
        <v>101</v>
      </c>
      <c r="C15" s="58">
        <v>45723</v>
      </c>
      <c r="D15" s="53">
        <v>45723</v>
      </c>
      <c r="E15" s="59" t="s">
        <v>66</v>
      </c>
      <c r="F15" s="36">
        <v>302</v>
      </c>
      <c r="G15" s="62">
        <v>838</v>
      </c>
      <c r="H15" s="66">
        <f>SUM(F15+G15)</f>
        <v>1140</v>
      </c>
      <c r="I15" s="91">
        <f>(G15/F15)*1</f>
        <v>2.7748344370860929</v>
      </c>
      <c r="J15" s="83" t="s">
        <v>91</v>
      </c>
    </row>
    <row r="16" spans="2:14" ht="15.75" customHeight="1" x14ac:dyDescent="0.25">
      <c r="B16" s="53" t="s">
        <v>102</v>
      </c>
      <c r="C16" s="58">
        <v>45726</v>
      </c>
      <c r="D16" s="53">
        <v>45726</v>
      </c>
      <c r="E16" s="59" t="s">
        <v>66</v>
      </c>
      <c r="F16" s="36">
        <v>343</v>
      </c>
      <c r="G16" s="62">
        <v>1137</v>
      </c>
      <c r="H16" s="66">
        <f>SUM(F16+G16)</f>
        <v>1480</v>
      </c>
      <c r="I16" s="91">
        <f>(G16/F16)*1</f>
        <v>3.314868804664723</v>
      </c>
      <c r="J16" s="83" t="s">
        <v>91</v>
      </c>
      <c r="K16" s="92">
        <f>SUM(I4:I24)</f>
        <v>16.337213468936799</v>
      </c>
      <c r="L16" s="93"/>
      <c r="M16" s="94"/>
    </row>
    <row r="17" spans="2:13" ht="15" customHeight="1" x14ac:dyDescent="0.25">
      <c r="B17" s="55" t="s">
        <v>103</v>
      </c>
      <c r="C17" s="58">
        <v>45729</v>
      </c>
      <c r="D17" s="58">
        <v>45731</v>
      </c>
      <c r="E17" s="59" t="s">
        <v>73</v>
      </c>
      <c r="F17" s="36">
        <v>322</v>
      </c>
      <c r="G17" s="62">
        <v>669</v>
      </c>
      <c r="H17" s="66">
        <f>SUM(F17+G17)</f>
        <v>991</v>
      </c>
      <c r="I17" s="63">
        <f>(G17/F17)*1</f>
        <v>2.0776397515527951</v>
      </c>
      <c r="J17" s="83"/>
      <c r="K17" s="95"/>
      <c r="L17" s="96"/>
      <c r="M17" s="97"/>
    </row>
    <row r="18" spans="2:13" ht="15" customHeight="1" thickBot="1" x14ac:dyDescent="0.3">
      <c r="B18" s="55"/>
      <c r="C18" s="58"/>
      <c r="D18" s="58"/>
      <c r="E18" s="59"/>
      <c r="F18" s="36"/>
      <c r="G18" s="62"/>
      <c r="H18" s="66"/>
      <c r="I18" s="63"/>
      <c r="J18" s="2"/>
      <c r="K18" s="98"/>
      <c r="L18" s="99"/>
      <c r="M18" s="100"/>
    </row>
    <row r="19" spans="2:13" ht="15" customHeight="1" x14ac:dyDescent="0.25">
      <c r="B19" s="55"/>
      <c r="C19" s="58"/>
      <c r="D19" s="58"/>
      <c r="E19" s="59"/>
      <c r="F19" s="36"/>
      <c r="G19" s="62"/>
      <c r="H19" s="66"/>
      <c r="I19" s="63"/>
      <c r="J19" s="2"/>
    </row>
    <row r="20" spans="2:13" ht="15" customHeight="1" x14ac:dyDescent="0.25">
      <c r="B20" s="55"/>
      <c r="C20" s="58"/>
      <c r="D20" s="58"/>
      <c r="E20" s="59"/>
      <c r="F20" s="36"/>
      <c r="G20" s="62"/>
      <c r="H20" s="66"/>
      <c r="I20" s="63"/>
      <c r="J20" s="2"/>
    </row>
    <row r="21" spans="2:13" ht="15" customHeight="1" x14ac:dyDescent="0.25">
      <c r="B21" s="55"/>
      <c r="C21" s="58"/>
      <c r="D21" s="58"/>
      <c r="E21" s="59"/>
      <c r="F21" s="36"/>
      <c r="G21" s="62"/>
      <c r="H21" s="66"/>
      <c r="I21" s="63"/>
      <c r="J21" s="2"/>
    </row>
    <row r="22" spans="2:13" ht="15.75" customHeight="1" x14ac:dyDescent="0.25">
      <c r="B22" s="55"/>
      <c r="C22" s="58"/>
      <c r="D22" s="58"/>
      <c r="E22" s="59"/>
      <c r="F22" s="36"/>
      <c r="G22" s="62"/>
      <c r="H22" s="66"/>
      <c r="I22" s="63"/>
      <c r="J22" s="2"/>
    </row>
    <row r="23" spans="2:13" ht="15.75" customHeight="1" x14ac:dyDescent="0.25">
      <c r="B23" s="55"/>
      <c r="C23" s="58"/>
      <c r="D23" s="58"/>
      <c r="E23" s="59"/>
      <c r="F23" s="36"/>
      <c r="G23" s="62"/>
      <c r="H23" s="66"/>
      <c r="I23" s="63"/>
      <c r="J23" s="2"/>
    </row>
    <row r="24" spans="2:13" x14ac:dyDescent="0.25">
      <c r="B24" s="55"/>
      <c r="C24" s="58"/>
      <c r="D24" s="58"/>
      <c r="E24" s="59"/>
      <c r="F24" s="36"/>
      <c r="G24" s="62"/>
      <c r="H24" s="66"/>
      <c r="I24" s="63"/>
      <c r="J24" s="2"/>
      <c r="K24" s="2"/>
      <c r="L24" s="2"/>
      <c r="M24" s="1"/>
    </row>
    <row r="25" spans="2:13" x14ac:dyDescent="0.25">
      <c r="B25" s="55"/>
      <c r="C25" s="58"/>
      <c r="D25" s="58"/>
      <c r="E25" s="59"/>
      <c r="F25" s="36"/>
      <c r="G25" s="62"/>
      <c r="H25" s="66"/>
      <c r="I25" s="63"/>
      <c r="J25" s="2"/>
    </row>
    <row r="26" spans="2:13" x14ac:dyDescent="0.25">
      <c r="B26" s="55"/>
      <c r="C26" s="53"/>
      <c r="D26" s="53"/>
      <c r="E26" s="52"/>
      <c r="F26" s="36"/>
      <c r="G26" s="35"/>
      <c r="H26" s="67"/>
      <c r="I26" s="64"/>
      <c r="J26" s="2"/>
    </row>
    <row r="27" spans="2:13" x14ac:dyDescent="0.25">
      <c r="B27" s="55"/>
      <c r="C27" s="53"/>
      <c r="D27" s="53"/>
      <c r="E27" s="52"/>
      <c r="F27" s="36"/>
      <c r="G27" s="35"/>
      <c r="H27" s="67"/>
      <c r="I27" s="57"/>
      <c r="J27" s="2"/>
    </row>
    <row r="28" spans="2:13" x14ac:dyDescent="0.25">
      <c r="C28" s="50"/>
      <c r="D28" s="50"/>
    </row>
  </sheetData>
  <mergeCells count="9">
    <mergeCell ref="K16:M18"/>
    <mergeCell ref="K2:M2"/>
    <mergeCell ref="B3:I3"/>
    <mergeCell ref="K4:M6"/>
    <mergeCell ref="B7:I7"/>
    <mergeCell ref="K8:M10"/>
    <mergeCell ref="K12:M14"/>
    <mergeCell ref="B10:I10"/>
    <mergeCell ref="B13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zoomScale="115" zoomScaleNormal="115" workbookViewId="0">
      <selection activeCell="B28" sqref="B28"/>
    </sheetView>
  </sheetViews>
  <sheetFormatPr baseColWidth="10" defaultColWidth="9.140625" defaultRowHeight="15" x14ac:dyDescent="0.25"/>
  <cols>
    <col min="1" max="1" width="4.7109375" customWidth="1"/>
    <col min="2" max="2" width="17.28515625" customWidth="1"/>
    <col min="3" max="3" width="19.5703125" customWidth="1"/>
    <col min="4" max="4" width="10.5703125" customWidth="1"/>
    <col min="8" max="8" width="11.28515625" customWidth="1"/>
    <col min="9" max="9" width="9.5703125" bestFit="1" customWidth="1"/>
    <col min="16" max="18" width="8.7109375" customWidth="1"/>
  </cols>
  <sheetData>
    <row r="1" spans="2:13" x14ac:dyDescent="0.25">
      <c r="B1" s="2"/>
      <c r="C1" s="2"/>
    </row>
    <row r="2" spans="2:13" x14ac:dyDescent="0.25">
      <c r="B2" s="7">
        <v>44713</v>
      </c>
      <c r="C2" s="6">
        <v>2500</v>
      </c>
      <c r="D2" s="6" t="s">
        <v>4</v>
      </c>
      <c r="E2" s="6"/>
    </row>
    <row r="3" spans="2:13" x14ac:dyDescent="0.25">
      <c r="B3" s="7">
        <v>44869</v>
      </c>
      <c r="C3" s="6">
        <v>50</v>
      </c>
      <c r="D3" s="6" t="s">
        <v>2</v>
      </c>
      <c r="E3" s="6">
        <v>550</v>
      </c>
    </row>
    <row r="4" spans="2:13" x14ac:dyDescent="0.25">
      <c r="B4" s="7">
        <v>44876</v>
      </c>
      <c r="C4" s="6">
        <v>3500</v>
      </c>
      <c r="D4" s="6" t="s">
        <v>5</v>
      </c>
      <c r="E4" s="6"/>
    </row>
    <row r="5" spans="2:13" x14ac:dyDescent="0.25">
      <c r="B5" s="7">
        <v>44952</v>
      </c>
      <c r="C5" s="6">
        <v>1000</v>
      </c>
      <c r="D5" s="6" t="s">
        <v>6</v>
      </c>
      <c r="E5" s="6"/>
    </row>
    <row r="6" spans="2:13" x14ac:dyDescent="0.25">
      <c r="B6" s="7">
        <v>45063</v>
      </c>
      <c r="C6" s="6">
        <v>500</v>
      </c>
      <c r="D6" s="8" t="s">
        <v>15</v>
      </c>
      <c r="E6" s="6"/>
    </row>
    <row r="7" spans="2:13" x14ac:dyDescent="0.25">
      <c r="B7" s="7">
        <v>45096</v>
      </c>
      <c r="C7" s="6">
        <v>1200</v>
      </c>
      <c r="D7" s="8" t="s">
        <v>17</v>
      </c>
      <c r="E7" s="6"/>
      <c r="H7" s="5"/>
    </row>
    <row r="8" spans="2:13" x14ac:dyDescent="0.25">
      <c r="H8" s="5"/>
      <c r="I8" s="5"/>
    </row>
    <row r="9" spans="2:13" x14ac:dyDescent="0.25">
      <c r="B9" s="4" t="s">
        <v>9</v>
      </c>
      <c r="C9" s="11">
        <f>SUM(B15:B24)</f>
        <v>2658</v>
      </c>
      <c r="F9" s="3"/>
      <c r="H9" s="5"/>
      <c r="I9" s="5"/>
    </row>
    <row r="10" spans="2:13" x14ac:dyDescent="0.25">
      <c r="B10" s="125"/>
      <c r="C10" s="126"/>
      <c r="H10" s="5"/>
      <c r="I10" s="5"/>
    </row>
    <row r="11" spans="2:13" x14ac:dyDescent="0.25">
      <c r="H11" s="5"/>
      <c r="I11" s="5"/>
    </row>
    <row r="12" spans="2:13" x14ac:dyDescent="0.25">
      <c r="H12" s="5"/>
      <c r="I12" s="5"/>
    </row>
    <row r="13" spans="2:13" x14ac:dyDescent="0.25">
      <c r="H13" s="5"/>
      <c r="I13" s="5"/>
      <c r="M13" s="50">
        <v>45126</v>
      </c>
    </row>
    <row r="14" spans="2:13" x14ac:dyDescent="0.25">
      <c r="H14" s="5"/>
      <c r="I14" s="5"/>
    </row>
    <row r="15" spans="2:13" x14ac:dyDescent="0.25">
      <c r="B15">
        <v>118</v>
      </c>
    </row>
    <row r="16" spans="2:13" x14ac:dyDescent="0.25">
      <c r="B16">
        <v>40</v>
      </c>
    </row>
    <row r="17" spans="2:3" x14ac:dyDescent="0.25">
      <c r="B17">
        <v>400</v>
      </c>
    </row>
    <row r="18" spans="2:3" x14ac:dyDescent="0.25">
      <c r="B18">
        <v>300</v>
      </c>
    </row>
    <row r="19" spans="2:3" x14ac:dyDescent="0.25">
      <c r="B19">
        <v>500</v>
      </c>
    </row>
    <row r="20" spans="2:3" x14ac:dyDescent="0.25">
      <c r="B20">
        <v>300</v>
      </c>
    </row>
    <row r="21" spans="2:3" x14ac:dyDescent="0.25">
      <c r="B21">
        <v>300</v>
      </c>
    </row>
    <row r="22" spans="2:3" x14ac:dyDescent="0.25">
      <c r="B22">
        <v>300</v>
      </c>
    </row>
    <row r="23" spans="2:3" x14ac:dyDescent="0.25">
      <c r="B23">
        <v>350</v>
      </c>
    </row>
    <row r="24" spans="2:3" x14ac:dyDescent="0.25">
      <c r="B24">
        <v>50</v>
      </c>
      <c r="C24" t="s">
        <v>91</v>
      </c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zoomScale="115" zoomScaleNormal="115" workbookViewId="0">
      <selection activeCell="H23" sqref="H23"/>
    </sheetView>
  </sheetViews>
  <sheetFormatPr baseColWidth="10" defaultColWidth="9.140625" defaultRowHeight="15" x14ac:dyDescent="0.25"/>
  <cols>
    <col min="1" max="1" width="4.7109375" customWidth="1"/>
    <col min="2" max="2" width="17.28515625" customWidth="1"/>
    <col min="3" max="3" width="19.5703125" customWidth="1"/>
    <col min="4" max="4" width="10.5703125" customWidth="1"/>
    <col min="8" max="8" width="101.7109375" customWidth="1"/>
    <col min="9" max="9" width="9.5703125" bestFit="1" customWidth="1"/>
    <col min="16" max="18" width="8.7109375" customWidth="1"/>
  </cols>
  <sheetData>
    <row r="1" spans="2:18" x14ac:dyDescent="0.25">
      <c r="B1" s="2"/>
      <c r="C1" s="2"/>
    </row>
    <row r="2" spans="2:18" x14ac:dyDescent="0.25">
      <c r="B2" s="7">
        <v>44713</v>
      </c>
      <c r="C2" s="6">
        <v>2500</v>
      </c>
      <c r="D2" s="6" t="s">
        <v>4</v>
      </c>
      <c r="E2" s="6"/>
      <c r="G2" s="50">
        <v>45715</v>
      </c>
      <c r="H2" s="89" t="s">
        <v>85</v>
      </c>
    </row>
    <row r="3" spans="2:18" x14ac:dyDescent="0.25">
      <c r="B3" s="69">
        <v>44862</v>
      </c>
      <c r="C3" s="70">
        <v>100</v>
      </c>
      <c r="D3" s="70" t="s">
        <v>3</v>
      </c>
      <c r="E3" s="70" t="s">
        <v>68</v>
      </c>
      <c r="H3" s="88" t="s">
        <v>84</v>
      </c>
    </row>
    <row r="4" spans="2:18" x14ac:dyDescent="0.25">
      <c r="B4" s="7">
        <v>44869</v>
      </c>
      <c r="C4" s="6">
        <v>550</v>
      </c>
      <c r="D4" s="6" t="s">
        <v>2</v>
      </c>
      <c r="E4" s="6"/>
      <c r="H4" s="88"/>
    </row>
    <row r="5" spans="2:18" x14ac:dyDescent="0.25">
      <c r="B5" s="7">
        <v>44876</v>
      </c>
      <c r="C5" s="6">
        <v>3500</v>
      </c>
      <c r="D5" s="6" t="s">
        <v>5</v>
      </c>
      <c r="E5" s="6"/>
      <c r="G5" s="50">
        <v>45720</v>
      </c>
      <c r="H5" s="88" t="s">
        <v>87</v>
      </c>
    </row>
    <row r="6" spans="2:18" x14ac:dyDescent="0.25">
      <c r="B6" s="72">
        <v>44908</v>
      </c>
      <c r="C6" s="73">
        <v>300</v>
      </c>
      <c r="D6" s="73" t="s">
        <v>1</v>
      </c>
      <c r="E6" s="73" t="s">
        <v>68</v>
      </c>
      <c r="H6" s="88"/>
    </row>
    <row r="7" spans="2:18" x14ac:dyDescent="0.25">
      <c r="B7" s="72">
        <v>44942</v>
      </c>
      <c r="C7" s="73">
        <v>100</v>
      </c>
      <c r="D7" s="73" t="s">
        <v>0</v>
      </c>
      <c r="E7" s="73" t="s">
        <v>68</v>
      </c>
      <c r="G7" s="50">
        <v>45723</v>
      </c>
      <c r="H7" s="88" t="s">
        <v>88</v>
      </c>
    </row>
    <row r="8" spans="2:18" x14ac:dyDescent="0.25">
      <c r="B8" s="72">
        <v>44945</v>
      </c>
      <c r="C8" s="73">
        <v>300</v>
      </c>
      <c r="D8" s="73" t="s">
        <v>14</v>
      </c>
      <c r="E8" s="73" t="s">
        <v>68</v>
      </c>
      <c r="H8" s="88"/>
    </row>
    <row r="9" spans="2:18" x14ac:dyDescent="0.25">
      <c r="B9" s="7">
        <v>44952</v>
      </c>
      <c r="C9" s="6">
        <v>1000</v>
      </c>
      <c r="D9" s="6" t="s">
        <v>6</v>
      </c>
      <c r="E9" s="6"/>
      <c r="G9" s="50">
        <v>45726</v>
      </c>
      <c r="H9" s="88" t="s">
        <v>89</v>
      </c>
    </row>
    <row r="10" spans="2:18" x14ac:dyDescent="0.25">
      <c r="B10" s="72">
        <v>44956</v>
      </c>
      <c r="C10" s="73">
        <v>100</v>
      </c>
      <c r="D10" s="73" t="s">
        <v>7</v>
      </c>
      <c r="E10" s="73" t="s">
        <v>68</v>
      </c>
      <c r="H10" s="88"/>
    </row>
    <row r="11" spans="2:18" x14ac:dyDescent="0.25">
      <c r="B11" s="72">
        <v>44967</v>
      </c>
      <c r="C11" s="73">
        <v>150</v>
      </c>
      <c r="D11" s="73" t="s">
        <v>11</v>
      </c>
      <c r="E11" s="73" t="s">
        <v>68</v>
      </c>
      <c r="G11" s="50">
        <v>45731</v>
      </c>
      <c r="H11" s="88" t="s">
        <v>92</v>
      </c>
    </row>
    <row r="12" spans="2:18" x14ac:dyDescent="0.25">
      <c r="B12" s="69">
        <v>44977</v>
      </c>
      <c r="C12" s="70">
        <v>10</v>
      </c>
      <c r="D12" s="70" t="s">
        <v>8</v>
      </c>
      <c r="E12" s="70" t="s">
        <v>68</v>
      </c>
      <c r="H12" s="88"/>
    </row>
    <row r="13" spans="2:18" x14ac:dyDescent="0.25">
      <c r="B13" s="69">
        <v>44977</v>
      </c>
      <c r="C13" s="70">
        <v>40</v>
      </c>
      <c r="D13" s="70" t="s">
        <v>24</v>
      </c>
      <c r="E13" s="70" t="s">
        <v>68</v>
      </c>
      <c r="G13" s="50">
        <v>45807</v>
      </c>
      <c r="H13" s="88" t="s">
        <v>105</v>
      </c>
    </row>
    <row r="14" spans="2:18" x14ac:dyDescent="0.25">
      <c r="B14" s="72">
        <v>44981</v>
      </c>
      <c r="C14" s="73">
        <v>100</v>
      </c>
      <c r="D14" s="73" t="s">
        <v>10</v>
      </c>
      <c r="E14" s="73" t="s">
        <v>68</v>
      </c>
      <c r="H14" s="88"/>
      <c r="R14" s="88" t="s">
        <v>81</v>
      </c>
    </row>
    <row r="15" spans="2:18" x14ac:dyDescent="0.25">
      <c r="B15" s="72">
        <v>45010</v>
      </c>
      <c r="C15" s="73">
        <v>100</v>
      </c>
      <c r="D15" s="74" t="s">
        <v>12</v>
      </c>
      <c r="E15" s="73" t="s">
        <v>68</v>
      </c>
      <c r="G15" s="50">
        <v>45808</v>
      </c>
      <c r="H15" s="88" t="s">
        <v>106</v>
      </c>
    </row>
    <row r="16" spans="2:18" x14ac:dyDescent="0.25">
      <c r="B16" s="72">
        <v>45019</v>
      </c>
      <c r="C16" s="73">
        <v>150</v>
      </c>
      <c r="D16" s="74" t="s">
        <v>13</v>
      </c>
      <c r="E16" s="73" t="s">
        <v>68</v>
      </c>
      <c r="H16" s="88"/>
    </row>
    <row r="17" spans="2:9" x14ac:dyDescent="0.25">
      <c r="B17" s="7">
        <v>45063</v>
      </c>
      <c r="C17" s="6">
        <v>500</v>
      </c>
      <c r="D17" s="8" t="s">
        <v>15</v>
      </c>
      <c r="E17" s="6"/>
      <c r="H17" s="88"/>
    </row>
    <row r="18" spans="2:9" x14ac:dyDescent="0.25">
      <c r="B18" s="72">
        <v>45068</v>
      </c>
      <c r="C18" s="73">
        <v>150</v>
      </c>
      <c r="D18" s="74" t="s">
        <v>16</v>
      </c>
      <c r="E18" s="73" t="s">
        <v>68</v>
      </c>
      <c r="H18" s="88"/>
    </row>
    <row r="19" spans="2:9" x14ac:dyDescent="0.25">
      <c r="B19" s="7">
        <v>45096</v>
      </c>
      <c r="C19" s="6">
        <v>1200</v>
      </c>
      <c r="D19" s="8" t="s">
        <v>17</v>
      </c>
      <c r="E19" s="6"/>
      <c r="H19" s="90"/>
    </row>
    <row r="20" spans="2:9" x14ac:dyDescent="0.25">
      <c r="B20" s="72">
        <v>45103</v>
      </c>
      <c r="C20" s="73">
        <v>350</v>
      </c>
      <c r="D20" s="74" t="s">
        <v>18</v>
      </c>
      <c r="E20" s="73" t="s">
        <v>68</v>
      </c>
      <c r="H20" s="90"/>
    </row>
    <row r="21" spans="2:9" x14ac:dyDescent="0.25">
      <c r="B21" s="72">
        <v>45110</v>
      </c>
      <c r="C21" s="73">
        <v>250</v>
      </c>
      <c r="D21" s="74" t="s">
        <v>25</v>
      </c>
      <c r="E21" s="73" t="s">
        <v>68</v>
      </c>
      <c r="H21" s="90"/>
    </row>
    <row r="22" spans="2:9" x14ac:dyDescent="0.25">
      <c r="B22" s="72">
        <v>45118</v>
      </c>
      <c r="C22" s="73">
        <v>150</v>
      </c>
      <c r="D22" s="74" t="s">
        <v>19</v>
      </c>
      <c r="E22" s="73" t="s">
        <v>68</v>
      </c>
      <c r="H22" s="90"/>
      <c r="I22" s="5"/>
    </row>
    <row r="23" spans="2:9" x14ac:dyDescent="0.25">
      <c r="B23" s="72">
        <v>45126</v>
      </c>
      <c r="C23" s="73">
        <v>250</v>
      </c>
      <c r="D23" s="74" t="s">
        <v>20</v>
      </c>
      <c r="E23" s="73" t="s">
        <v>68</v>
      </c>
      <c r="H23" s="90"/>
      <c r="I23" s="5"/>
    </row>
    <row r="24" spans="2:9" x14ac:dyDescent="0.25">
      <c r="H24" s="90"/>
      <c r="I24" s="5"/>
    </row>
    <row r="25" spans="2:9" x14ac:dyDescent="0.25">
      <c r="B25" s="4" t="s">
        <v>9</v>
      </c>
      <c r="C25" s="11">
        <f>SUM(C3,C6:C8,C10:C16,C18,C21:C23)</f>
        <v>2250</v>
      </c>
      <c r="F25" s="3"/>
      <c r="H25" s="90"/>
      <c r="I25" s="5"/>
    </row>
    <row r="26" spans="2:9" x14ac:dyDescent="0.25">
      <c r="B26" s="125"/>
      <c r="C26" s="126"/>
      <c r="H26" s="90"/>
      <c r="I26" s="5"/>
    </row>
    <row r="27" spans="2:9" x14ac:dyDescent="0.25">
      <c r="H27" s="90"/>
      <c r="I27" s="5"/>
    </row>
    <row r="28" spans="2:9" x14ac:dyDescent="0.25">
      <c r="H28" s="5"/>
      <c r="I28" s="5"/>
    </row>
    <row r="29" spans="2:9" x14ac:dyDescent="0.25">
      <c r="H29" s="5"/>
      <c r="I29" s="5"/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workbookViewId="0">
      <selection activeCell="E17" sqref="E17"/>
    </sheetView>
  </sheetViews>
  <sheetFormatPr baseColWidth="10" defaultRowHeight="15" x14ac:dyDescent="0.25"/>
  <cols>
    <col min="1" max="1" width="3.85546875" customWidth="1"/>
    <col min="2" max="4" width="21" customWidth="1"/>
    <col min="5" max="5" width="21" style="2" customWidth="1"/>
    <col min="6" max="9" width="21" customWidth="1"/>
    <col min="10" max="10" width="3" customWidth="1"/>
    <col min="11" max="13" width="15" customWidth="1"/>
  </cols>
  <sheetData>
    <row r="1" spans="2:14" ht="15.75" thickBot="1" x14ac:dyDescent="0.3">
      <c r="K1" s="1"/>
      <c r="L1" s="1"/>
      <c r="M1" s="1"/>
    </row>
    <row r="2" spans="2:14" ht="27.75" customHeight="1" thickBot="1" x14ac:dyDescent="0.3">
      <c r="B2" s="15" t="s">
        <v>26</v>
      </c>
      <c r="C2" s="15" t="s">
        <v>27</v>
      </c>
      <c r="D2" s="15" t="s">
        <v>21</v>
      </c>
      <c r="E2" s="15" t="s">
        <v>65</v>
      </c>
      <c r="F2" s="15" t="s">
        <v>22</v>
      </c>
      <c r="G2" s="15" t="s">
        <v>37</v>
      </c>
      <c r="H2" s="15" t="s">
        <v>38</v>
      </c>
      <c r="I2" s="15" t="s">
        <v>39</v>
      </c>
      <c r="J2" s="12"/>
      <c r="K2" s="101"/>
      <c r="L2" s="102"/>
      <c r="M2" s="103"/>
      <c r="N2" s="10"/>
    </row>
    <row r="3" spans="2:14" ht="21" customHeight="1" thickBot="1" x14ac:dyDescent="0.3">
      <c r="B3" s="104" t="s">
        <v>74</v>
      </c>
      <c r="C3" s="105"/>
      <c r="D3" s="105"/>
      <c r="E3" s="105"/>
      <c r="F3" s="105"/>
      <c r="G3" s="105"/>
      <c r="H3" s="105"/>
      <c r="I3" s="106"/>
      <c r="J3" s="83"/>
      <c r="K3" s="1"/>
      <c r="L3" s="1"/>
      <c r="M3" s="1"/>
      <c r="N3" s="10"/>
    </row>
    <row r="4" spans="2:14" ht="15" customHeight="1" x14ac:dyDescent="0.25">
      <c r="B4" s="28">
        <v>45566</v>
      </c>
      <c r="C4" s="28">
        <v>45568</v>
      </c>
      <c r="D4" s="29" t="s">
        <v>63</v>
      </c>
      <c r="E4" s="29" t="s">
        <v>66</v>
      </c>
      <c r="F4" s="13">
        <v>151</v>
      </c>
      <c r="G4" s="61">
        <v>42</v>
      </c>
      <c r="H4" s="65">
        <f>SUM(F4+G4)</f>
        <v>193</v>
      </c>
      <c r="I4" s="60">
        <f>(G4/F4)*1</f>
        <v>0.27814569536423839</v>
      </c>
      <c r="J4" s="86">
        <v>5</v>
      </c>
      <c r="K4" s="107" t="s">
        <v>28</v>
      </c>
      <c r="L4" s="108"/>
      <c r="M4" s="109"/>
    </row>
    <row r="5" spans="2:14" ht="15.75" customHeight="1" x14ac:dyDescent="0.25">
      <c r="B5" s="51">
        <v>45574</v>
      </c>
      <c r="C5" s="51">
        <v>45575</v>
      </c>
      <c r="D5" s="68" t="s">
        <v>62</v>
      </c>
      <c r="E5" s="68" t="s">
        <v>67</v>
      </c>
      <c r="F5" s="13">
        <v>190</v>
      </c>
      <c r="G5" s="61">
        <v>132</v>
      </c>
      <c r="H5" s="65">
        <f>SUM(F5+G5)</f>
        <v>322</v>
      </c>
      <c r="I5" s="60">
        <f>(G5/F5)*1</f>
        <v>0.69473684210526321</v>
      </c>
      <c r="J5" s="86">
        <v>2</v>
      </c>
      <c r="K5" s="110"/>
      <c r="L5" s="111"/>
      <c r="M5" s="112"/>
    </row>
    <row r="6" spans="2:14" ht="15.75" customHeight="1" thickBot="1" x14ac:dyDescent="0.3">
      <c r="B6" s="51">
        <v>45578</v>
      </c>
      <c r="C6" s="28">
        <v>45580</v>
      </c>
      <c r="D6" s="71" t="s">
        <v>69</v>
      </c>
      <c r="E6" s="68" t="s">
        <v>66</v>
      </c>
      <c r="F6" s="13">
        <v>319</v>
      </c>
      <c r="G6" s="61">
        <v>138</v>
      </c>
      <c r="H6" s="65">
        <f>SUM(F6+G6)</f>
        <v>457</v>
      </c>
      <c r="I6" s="60">
        <f>(G6/F6)*1</f>
        <v>0.43260188087774293</v>
      </c>
      <c r="J6" s="86">
        <v>9</v>
      </c>
      <c r="K6" s="113"/>
      <c r="L6" s="114"/>
      <c r="M6" s="115"/>
    </row>
    <row r="7" spans="2:14" ht="15.75" thickBot="1" x14ac:dyDescent="0.3">
      <c r="B7" s="51">
        <v>45587</v>
      </c>
      <c r="C7" s="51">
        <v>45588</v>
      </c>
      <c r="D7" s="71" t="s">
        <v>70</v>
      </c>
      <c r="E7" s="68" t="s">
        <v>66</v>
      </c>
      <c r="F7" s="13">
        <v>456</v>
      </c>
      <c r="G7" s="61">
        <v>283</v>
      </c>
      <c r="H7" s="65">
        <f>SUM(F7+G7)</f>
        <v>739</v>
      </c>
      <c r="I7" s="60">
        <f>(G7/F7)*1</f>
        <v>0.62061403508771928</v>
      </c>
      <c r="J7" s="84">
        <v>12</v>
      </c>
    </row>
    <row r="8" spans="2:14" ht="21" customHeight="1" thickBot="1" x14ac:dyDescent="0.3">
      <c r="B8" s="104" t="s">
        <v>75</v>
      </c>
      <c r="C8" s="105"/>
      <c r="D8" s="105"/>
      <c r="E8" s="105"/>
      <c r="F8" s="105"/>
      <c r="G8" s="105"/>
      <c r="H8" s="105"/>
      <c r="I8" s="106"/>
      <c r="J8" s="2"/>
      <c r="K8" s="116">
        <f>SUM(G4:G12)</f>
        <v>1735</v>
      </c>
      <c r="L8" s="117"/>
      <c r="M8" s="118"/>
    </row>
    <row r="9" spans="2:14" ht="15" customHeight="1" x14ac:dyDescent="0.25">
      <c r="B9" s="51">
        <v>45600</v>
      </c>
      <c r="C9" s="28">
        <v>45601</v>
      </c>
      <c r="D9" s="71" t="s">
        <v>72</v>
      </c>
      <c r="E9" s="68" t="s">
        <v>73</v>
      </c>
      <c r="F9" s="13">
        <v>740</v>
      </c>
      <c r="G9" s="61">
        <v>368</v>
      </c>
      <c r="H9" s="65">
        <f>SUM(F9+G9)</f>
        <v>1108</v>
      </c>
      <c r="I9" s="60">
        <f>(G9/F9)*1</f>
        <v>0.49729729729729732</v>
      </c>
      <c r="J9" s="85">
        <v>4</v>
      </c>
      <c r="K9" s="119"/>
      <c r="L9" s="120"/>
      <c r="M9" s="121"/>
    </row>
    <row r="10" spans="2:14" ht="15" customHeight="1" thickBot="1" x14ac:dyDescent="0.3">
      <c r="B10" s="51">
        <v>45608</v>
      </c>
      <c r="C10" s="28">
        <v>45608</v>
      </c>
      <c r="D10" s="71" t="s">
        <v>76</v>
      </c>
      <c r="E10" s="68" t="s">
        <v>66</v>
      </c>
      <c r="F10" s="13">
        <v>1108</v>
      </c>
      <c r="G10" s="61">
        <v>772</v>
      </c>
      <c r="H10" s="65">
        <f>SUM(F10+G10)</f>
        <v>1880</v>
      </c>
      <c r="I10" s="60">
        <f>(G10/F10)*1</f>
        <v>0.69675090252707583</v>
      </c>
      <c r="J10" s="84">
        <v>31</v>
      </c>
      <c r="K10" s="122"/>
      <c r="L10" s="123"/>
      <c r="M10" s="124"/>
    </row>
    <row r="11" spans="2:14" ht="15.75" customHeight="1" thickBot="1" x14ac:dyDescent="0.3">
      <c r="B11" s="75">
        <v>45614</v>
      </c>
      <c r="C11" s="76">
        <v>45614</v>
      </c>
      <c r="D11" s="77" t="s">
        <v>77</v>
      </c>
      <c r="E11" s="78" t="s">
        <v>78</v>
      </c>
      <c r="F11" s="79"/>
      <c r="G11" s="80"/>
      <c r="H11" s="81"/>
      <c r="I11" s="82"/>
      <c r="J11" s="84">
        <v>19</v>
      </c>
    </row>
    <row r="12" spans="2:14" ht="15.75" customHeight="1" x14ac:dyDescent="0.25">
      <c r="B12" s="55"/>
      <c r="C12" s="53"/>
      <c r="D12" s="58"/>
      <c r="E12" s="59"/>
      <c r="F12" s="36"/>
      <c r="G12" s="62"/>
      <c r="H12" s="66"/>
      <c r="I12" s="63"/>
      <c r="J12" s="84"/>
      <c r="K12" s="107" t="s">
        <v>29</v>
      </c>
      <c r="L12" s="108"/>
      <c r="M12" s="109"/>
    </row>
    <row r="13" spans="2:14" ht="15.75" customHeight="1" x14ac:dyDescent="0.25">
      <c r="B13" s="55"/>
      <c r="C13" s="53"/>
      <c r="D13" s="58"/>
      <c r="E13" s="59"/>
      <c r="F13" s="36"/>
      <c r="G13" s="62"/>
      <c r="H13" s="66"/>
      <c r="I13" s="63"/>
      <c r="J13" s="2"/>
      <c r="K13" s="110"/>
      <c r="L13" s="111"/>
      <c r="M13" s="112"/>
    </row>
    <row r="14" spans="2:14" ht="15" customHeight="1" thickBot="1" x14ac:dyDescent="0.3">
      <c r="B14" s="55"/>
      <c r="C14" s="53"/>
      <c r="D14" s="58"/>
      <c r="E14" s="59"/>
      <c r="F14" s="36"/>
      <c r="G14" s="62"/>
      <c r="H14" s="66"/>
      <c r="I14" s="63"/>
      <c r="K14" s="113"/>
      <c r="L14" s="114"/>
      <c r="M14" s="115"/>
    </row>
    <row r="15" spans="2:14" ht="15" customHeight="1" thickBot="1" x14ac:dyDescent="0.3">
      <c r="B15" s="55"/>
      <c r="C15" s="53"/>
      <c r="D15" s="58"/>
      <c r="E15" s="59"/>
      <c r="F15" s="36"/>
      <c r="G15" s="62"/>
      <c r="H15" s="66"/>
      <c r="I15" s="63"/>
    </row>
    <row r="16" spans="2:14" ht="15.75" customHeight="1" x14ac:dyDescent="0.25">
      <c r="B16" s="55"/>
      <c r="C16" s="53"/>
      <c r="D16" s="58"/>
      <c r="E16" s="59"/>
      <c r="F16" s="36"/>
      <c r="G16" s="62"/>
      <c r="H16" s="66"/>
      <c r="I16" s="63"/>
      <c r="K16" s="92">
        <f>SUM(I4:I24)</f>
        <v>3.220146653259337</v>
      </c>
      <c r="L16" s="93"/>
      <c r="M16" s="94"/>
    </row>
    <row r="17" spans="2:13" ht="15" customHeight="1" x14ac:dyDescent="0.25">
      <c r="B17" s="55"/>
      <c r="C17" s="58"/>
      <c r="D17" s="58"/>
      <c r="E17" s="59"/>
      <c r="F17" s="36"/>
      <c r="G17" s="62"/>
      <c r="H17" s="66"/>
      <c r="I17" s="63"/>
      <c r="K17" s="95"/>
      <c r="L17" s="96"/>
      <c r="M17" s="97"/>
    </row>
    <row r="18" spans="2:13" ht="15" customHeight="1" thickBot="1" x14ac:dyDescent="0.3">
      <c r="B18" s="55"/>
      <c r="C18" s="58"/>
      <c r="D18" s="58"/>
      <c r="E18" s="59"/>
      <c r="F18" s="36"/>
      <c r="G18" s="62"/>
      <c r="H18" s="66"/>
      <c r="I18" s="63"/>
      <c r="K18" s="98"/>
      <c r="L18" s="99"/>
      <c r="M18" s="100"/>
    </row>
    <row r="19" spans="2:13" ht="15" customHeight="1" x14ac:dyDescent="0.25">
      <c r="B19" s="55"/>
      <c r="C19" s="58"/>
      <c r="D19" s="58"/>
      <c r="E19" s="59"/>
      <c r="F19" s="36"/>
      <c r="G19" s="62"/>
      <c r="H19" s="66"/>
      <c r="I19" s="63"/>
    </row>
    <row r="20" spans="2:13" ht="15" customHeight="1" x14ac:dyDescent="0.25">
      <c r="B20" s="55"/>
      <c r="C20" s="58"/>
      <c r="D20" s="58"/>
      <c r="E20" s="59"/>
      <c r="F20" s="36"/>
      <c r="G20" s="62"/>
      <c r="H20" s="66"/>
      <c r="I20" s="63"/>
      <c r="K20" s="2">
        <v>50</v>
      </c>
      <c r="L20" s="2">
        <v>20</v>
      </c>
    </row>
    <row r="21" spans="2:13" ht="15" customHeight="1" x14ac:dyDescent="0.25">
      <c r="B21" s="55"/>
      <c r="C21" s="58"/>
      <c r="D21" s="58"/>
      <c r="E21" s="59"/>
      <c r="F21" s="36"/>
      <c r="G21" s="62"/>
      <c r="H21" s="66"/>
      <c r="I21" s="63"/>
      <c r="K21" s="2"/>
      <c r="L21" s="2"/>
    </row>
    <row r="22" spans="2:13" ht="15.75" customHeight="1" x14ac:dyDescent="0.25">
      <c r="B22" s="55"/>
      <c r="C22" s="58"/>
      <c r="D22" s="58"/>
      <c r="E22" s="59"/>
      <c r="F22" s="36"/>
      <c r="G22" s="62"/>
      <c r="H22" s="66"/>
      <c r="I22" s="63"/>
      <c r="K22" s="2"/>
      <c r="L22" s="2"/>
    </row>
    <row r="23" spans="2:13" ht="15.75" customHeight="1" x14ac:dyDescent="0.25">
      <c r="B23" s="55"/>
      <c r="C23" s="58"/>
      <c r="D23" s="58"/>
      <c r="E23" s="59"/>
      <c r="F23" s="36"/>
      <c r="G23" s="62"/>
      <c r="H23" s="66"/>
      <c r="I23" s="63"/>
      <c r="K23" s="2" t="s">
        <v>64</v>
      </c>
      <c r="L23" s="2" t="s">
        <v>71</v>
      </c>
    </row>
    <row r="24" spans="2:13" x14ac:dyDescent="0.25">
      <c r="B24" s="55"/>
      <c r="C24" s="58"/>
      <c r="D24" s="58"/>
      <c r="E24" s="59"/>
      <c r="F24" s="36"/>
      <c r="G24" s="62"/>
      <c r="H24" s="66"/>
      <c r="I24" s="63"/>
      <c r="K24" s="2"/>
      <c r="L24" s="2"/>
      <c r="M24" s="1"/>
    </row>
    <row r="25" spans="2:13" x14ac:dyDescent="0.25">
      <c r="B25" s="55"/>
      <c r="C25" s="58"/>
      <c r="D25" s="58"/>
      <c r="E25" s="59"/>
      <c r="F25" s="36"/>
      <c r="G25" s="62"/>
      <c r="H25" s="66"/>
      <c r="I25" s="63"/>
    </row>
    <row r="26" spans="2:13" x14ac:dyDescent="0.25">
      <c r="B26" s="55"/>
      <c r="C26" s="53"/>
      <c r="D26" s="53"/>
      <c r="E26" s="52"/>
      <c r="F26" s="36"/>
      <c r="G26" s="35"/>
      <c r="H26" s="67"/>
      <c r="I26" s="64"/>
    </row>
    <row r="27" spans="2:13" x14ac:dyDescent="0.25">
      <c r="B27" s="55"/>
      <c r="C27" s="53"/>
      <c r="D27" s="53"/>
      <c r="E27" s="52"/>
      <c r="F27" s="36"/>
      <c r="G27" s="35"/>
      <c r="H27" s="67"/>
      <c r="I27" s="57"/>
    </row>
    <row r="28" spans="2:13" x14ac:dyDescent="0.25">
      <c r="C28" s="50"/>
      <c r="D28" s="50"/>
    </row>
  </sheetData>
  <mergeCells count="7">
    <mergeCell ref="K16:M18"/>
    <mergeCell ref="K2:M2"/>
    <mergeCell ref="B3:I3"/>
    <mergeCell ref="K4:M6"/>
    <mergeCell ref="K8:M10"/>
    <mergeCell ref="K12:M14"/>
    <mergeCell ref="B8:I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C22" sqref="C22"/>
    </sheetView>
  </sheetViews>
  <sheetFormatPr baseColWidth="10" defaultRowHeight="15" x14ac:dyDescent="0.25"/>
  <cols>
    <col min="2" max="2" width="31.7109375" style="2" customWidth="1"/>
    <col min="3" max="3" width="31" customWidth="1"/>
    <col min="4" max="4" width="31.5703125" customWidth="1"/>
  </cols>
  <sheetData>
    <row r="2" spans="2:11" ht="30" customHeight="1" x14ac:dyDescent="0.25">
      <c r="B2" s="31" t="s">
        <v>23</v>
      </c>
      <c r="C2" s="31" t="s">
        <v>35</v>
      </c>
      <c r="D2" s="31" t="s">
        <v>36</v>
      </c>
      <c r="G2" s="10"/>
      <c r="H2" s="9"/>
      <c r="I2" s="9"/>
      <c r="J2" s="9"/>
      <c r="K2" s="10"/>
    </row>
    <row r="3" spans="2:11" ht="24" customHeight="1" x14ac:dyDescent="0.3">
      <c r="B3" s="32" t="s">
        <v>34</v>
      </c>
      <c r="C3" s="48" t="e">
        <f>SUM(Eth!G4:G8) + SUM(#REF!)</f>
        <v>#REF!</v>
      </c>
      <c r="D3" s="33">
        <f>SUM(Exemple!H4:H10)</f>
        <v>0.88728571428571434</v>
      </c>
      <c r="H3" s="9"/>
      <c r="I3" s="9"/>
      <c r="J3" s="9"/>
    </row>
    <row r="4" spans="2:11" ht="24" customHeight="1" x14ac:dyDescent="0.3">
      <c r="B4" s="32" t="s">
        <v>48</v>
      </c>
      <c r="C4" s="48">
        <f>SUM(Exemple!G12:G19)</f>
        <v>342</v>
      </c>
      <c r="D4" s="33">
        <f>SUM(Exemple!H12:H19)</f>
        <v>0.75711648536648535</v>
      </c>
      <c r="H4" s="9"/>
      <c r="I4" s="9"/>
      <c r="J4" s="9"/>
    </row>
    <row r="5" spans="2:11" ht="24" customHeight="1" x14ac:dyDescent="0.3">
      <c r="B5" s="32" t="s">
        <v>57</v>
      </c>
      <c r="C5" s="48">
        <f>SUM(Exemple!G21:G27)</f>
        <v>378</v>
      </c>
      <c r="D5" s="33">
        <f>SUM(Exemple!H21:H27)</f>
        <v>0.69895054031225468</v>
      </c>
      <c r="H5" s="9"/>
      <c r="I5" s="9"/>
      <c r="J5" s="9"/>
    </row>
    <row r="6" spans="2:11" ht="24" customHeight="1" x14ac:dyDescent="0.3">
      <c r="B6" s="32"/>
      <c r="C6" s="43"/>
      <c r="D6" s="34"/>
      <c r="H6" s="9"/>
      <c r="I6" s="9"/>
      <c r="J6" s="9"/>
    </row>
    <row r="7" spans="2:11" ht="24" customHeight="1" x14ac:dyDescent="0.3">
      <c r="B7" s="32"/>
      <c r="C7" s="43"/>
      <c r="D7" s="34"/>
      <c r="H7" s="9"/>
      <c r="I7" s="9"/>
      <c r="J7" s="9"/>
    </row>
    <row r="8" spans="2:11" ht="24" customHeight="1" x14ac:dyDescent="0.3">
      <c r="B8" s="32"/>
      <c r="C8" s="43"/>
      <c r="D8" s="34"/>
      <c r="H8" s="9"/>
      <c r="I8" s="9"/>
      <c r="J8" s="9"/>
    </row>
    <row r="9" spans="2:11" ht="24" customHeight="1" x14ac:dyDescent="0.3">
      <c r="B9" s="32"/>
      <c r="C9" s="43"/>
      <c r="D9" s="34"/>
      <c r="H9" s="9"/>
      <c r="I9" s="9"/>
      <c r="J9" s="9"/>
    </row>
    <row r="10" spans="2:11" ht="24" customHeight="1" x14ac:dyDescent="0.3">
      <c r="B10" s="32"/>
      <c r="C10" s="43"/>
      <c r="D10" s="34"/>
      <c r="H10" s="9"/>
      <c r="I10" s="9"/>
      <c r="J10" s="9"/>
    </row>
    <row r="11" spans="2:11" ht="24" customHeight="1" x14ac:dyDescent="0.3">
      <c r="B11" s="32"/>
      <c r="C11" s="43"/>
      <c r="D11" s="34"/>
      <c r="H11" s="9"/>
      <c r="I11" s="9"/>
      <c r="J11" s="9"/>
    </row>
    <row r="12" spans="2:11" ht="24" customHeight="1" x14ac:dyDescent="0.3">
      <c r="B12" s="32"/>
      <c r="C12" s="43"/>
      <c r="D12" s="34"/>
      <c r="H12" s="9"/>
      <c r="I12" s="9"/>
      <c r="J12" s="9"/>
    </row>
    <row r="13" spans="2:11" ht="24" customHeight="1" x14ac:dyDescent="0.3">
      <c r="B13" s="32"/>
      <c r="C13" s="43"/>
      <c r="D13" s="34"/>
      <c r="H13" s="9"/>
      <c r="I13" s="9"/>
      <c r="J13" s="9"/>
    </row>
    <row r="14" spans="2:11" ht="24" customHeight="1" x14ac:dyDescent="0.3">
      <c r="B14" s="32"/>
      <c r="C14" s="43"/>
      <c r="D14" s="34"/>
    </row>
    <row r="15" spans="2:11" ht="24" customHeight="1" x14ac:dyDescent="0.3">
      <c r="B15" s="32"/>
      <c r="C15" s="43"/>
      <c r="D15" s="34"/>
    </row>
    <row r="16" spans="2:11" ht="20.25" x14ac:dyDescent="0.3">
      <c r="B16" s="32"/>
      <c r="C16" s="43"/>
      <c r="D16" s="34"/>
    </row>
    <row r="17" spans="2:4" ht="20.25" x14ac:dyDescent="0.3">
      <c r="B17" s="32"/>
      <c r="C17" s="34"/>
      <c r="D17" s="34"/>
    </row>
    <row r="18" spans="2:4" ht="20.25" x14ac:dyDescent="0.3">
      <c r="B18" s="32"/>
      <c r="C18" s="34"/>
      <c r="D18" s="34"/>
    </row>
    <row r="19" spans="2:4" x14ac:dyDescent="0.25">
      <c r="B19"/>
    </row>
    <row r="20" spans="2:4" x14ac:dyDescent="0.25">
      <c r="B20"/>
    </row>
    <row r="21" spans="2:4" x14ac:dyDescent="0.25">
      <c r="B21"/>
    </row>
    <row r="22" spans="2:4" x14ac:dyDescent="0.25">
      <c r="B22"/>
    </row>
    <row r="23" spans="2:4" x14ac:dyDescent="0.25">
      <c r="B23"/>
    </row>
    <row r="24" spans="2:4" x14ac:dyDescent="0.25">
      <c r="B24"/>
    </row>
    <row r="25" spans="2:4" x14ac:dyDescent="0.25">
      <c r="B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workbookViewId="0">
      <selection activeCell="C22" sqref="C22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3.14062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15" t="s">
        <v>26</v>
      </c>
      <c r="C2" s="15" t="s">
        <v>27</v>
      </c>
      <c r="D2" s="15" t="s">
        <v>21</v>
      </c>
      <c r="E2" s="15" t="s">
        <v>22</v>
      </c>
      <c r="F2" s="15" t="s">
        <v>38</v>
      </c>
      <c r="G2" s="15" t="s">
        <v>37</v>
      </c>
      <c r="H2" s="15" t="s">
        <v>39</v>
      </c>
      <c r="I2" s="12"/>
      <c r="J2" s="101"/>
      <c r="K2" s="102"/>
      <c r="L2" s="103"/>
      <c r="M2" s="10"/>
    </row>
    <row r="3" spans="2:13" ht="21" customHeight="1" thickBot="1" x14ac:dyDescent="0.3">
      <c r="B3" s="104" t="s">
        <v>32</v>
      </c>
      <c r="C3" s="105"/>
      <c r="D3" s="105"/>
      <c r="E3" s="105"/>
      <c r="F3" s="105"/>
      <c r="G3" s="105"/>
      <c r="H3" s="106"/>
      <c r="I3" s="12"/>
      <c r="J3" s="1"/>
      <c r="K3" s="1"/>
      <c r="L3" s="1"/>
      <c r="M3" s="10"/>
    </row>
    <row r="4" spans="2:13" ht="15" customHeight="1" x14ac:dyDescent="0.25">
      <c r="B4" s="24">
        <v>45299</v>
      </c>
      <c r="C4" s="24">
        <v>45303</v>
      </c>
      <c r="D4" s="25" t="s">
        <v>40</v>
      </c>
      <c r="E4" s="26">
        <v>250</v>
      </c>
      <c r="F4" s="27">
        <v>297</v>
      </c>
      <c r="G4" s="38">
        <f>F4-E4</f>
        <v>47</v>
      </c>
      <c r="H4" s="16">
        <f>(F4-E4)/E4*1</f>
        <v>0.188</v>
      </c>
      <c r="I4" s="12"/>
      <c r="J4" s="107" t="s">
        <v>28</v>
      </c>
      <c r="K4" s="108"/>
      <c r="L4" s="109"/>
    </row>
    <row r="5" spans="2:13" ht="15.75" customHeight="1" x14ac:dyDescent="0.25">
      <c r="B5" s="28">
        <v>45299</v>
      </c>
      <c r="C5" s="28">
        <v>45303</v>
      </c>
      <c r="D5" s="29" t="s">
        <v>41</v>
      </c>
      <c r="E5" s="13">
        <v>250</v>
      </c>
      <c r="F5" s="30">
        <v>276</v>
      </c>
      <c r="G5" s="39">
        <f t="shared" ref="G5" si="0">F5-E5</f>
        <v>26</v>
      </c>
      <c r="H5" s="14">
        <f t="shared" ref="H5" si="1">(F5-E5)/E5*1</f>
        <v>0.104</v>
      </c>
      <c r="I5" s="12"/>
      <c r="J5" s="110"/>
      <c r="K5" s="111"/>
      <c r="L5" s="112"/>
    </row>
    <row r="6" spans="2:13" ht="15.75" customHeight="1" thickBot="1" x14ac:dyDescent="0.3">
      <c r="B6" s="28">
        <v>45301</v>
      </c>
      <c r="C6" s="28">
        <v>45302</v>
      </c>
      <c r="D6" s="29" t="s">
        <v>42</v>
      </c>
      <c r="E6" s="13">
        <v>56</v>
      </c>
      <c r="F6" s="30">
        <v>61</v>
      </c>
      <c r="G6" s="39">
        <f>F6-E6</f>
        <v>5</v>
      </c>
      <c r="H6" s="14">
        <f>(F6-E6)/E6*1</f>
        <v>8.9285714285714288E-2</v>
      </c>
      <c r="I6" s="12"/>
      <c r="J6" s="113"/>
      <c r="K6" s="114"/>
      <c r="L6" s="115"/>
    </row>
    <row r="7" spans="2:13" ht="15.75" thickBot="1" x14ac:dyDescent="0.3">
      <c r="B7" s="28">
        <v>45313</v>
      </c>
      <c r="C7" s="28">
        <v>45328</v>
      </c>
      <c r="D7" s="29" t="s">
        <v>43</v>
      </c>
      <c r="E7" s="13">
        <v>500</v>
      </c>
      <c r="F7" s="30">
        <v>605</v>
      </c>
      <c r="G7" s="39">
        <f>F7-E7</f>
        <v>105</v>
      </c>
      <c r="H7" s="14">
        <f>(F7-E7)/E7*1</f>
        <v>0.21</v>
      </c>
      <c r="I7" s="1"/>
    </row>
    <row r="8" spans="2:13" x14ac:dyDescent="0.25">
      <c r="B8" s="28">
        <v>45313</v>
      </c>
      <c r="C8" s="28">
        <v>45337</v>
      </c>
      <c r="D8" s="29" t="s">
        <v>42</v>
      </c>
      <c r="E8" s="13">
        <v>250</v>
      </c>
      <c r="F8" s="30">
        <v>264</v>
      </c>
      <c r="G8" s="39">
        <f>F8-E8</f>
        <v>14</v>
      </c>
      <c r="H8" s="14">
        <f>(F8-E8)/E8*1</f>
        <v>5.6000000000000001E-2</v>
      </c>
      <c r="I8" s="1"/>
      <c r="J8" s="116">
        <f>SUM(G4:G30)</f>
        <v>1012</v>
      </c>
      <c r="K8" s="117"/>
      <c r="L8" s="118"/>
    </row>
    <row r="9" spans="2:13" ht="15" customHeight="1" x14ac:dyDescent="0.25">
      <c r="B9" s="28">
        <v>45313</v>
      </c>
      <c r="C9" s="28">
        <v>45333</v>
      </c>
      <c r="D9" s="29" t="s">
        <v>44</v>
      </c>
      <c r="E9" s="13">
        <v>250</v>
      </c>
      <c r="F9" s="30">
        <v>271</v>
      </c>
      <c r="G9" s="39">
        <f t="shared" ref="G9" si="2">F9-E9</f>
        <v>21</v>
      </c>
      <c r="H9" s="14">
        <f>(F9-E9)/E9*1</f>
        <v>8.4000000000000005E-2</v>
      </c>
      <c r="J9" s="119"/>
      <c r="K9" s="120"/>
      <c r="L9" s="121"/>
    </row>
    <row r="10" spans="2:13" ht="15" customHeight="1" thickBot="1" x14ac:dyDescent="0.3">
      <c r="B10" s="45">
        <v>45313</v>
      </c>
      <c r="C10" s="45">
        <v>45335</v>
      </c>
      <c r="D10" s="46" t="s">
        <v>31</v>
      </c>
      <c r="E10" s="47">
        <v>250</v>
      </c>
      <c r="F10" s="30">
        <v>289</v>
      </c>
      <c r="G10" s="39">
        <f>F10-E10</f>
        <v>39</v>
      </c>
      <c r="H10" s="14">
        <f>(F10-E10)/E10*1</f>
        <v>0.156</v>
      </c>
      <c r="J10" s="122"/>
      <c r="K10" s="123"/>
      <c r="L10" s="124"/>
    </row>
    <row r="11" spans="2:13" ht="21" customHeight="1" thickBot="1" x14ac:dyDescent="0.3">
      <c r="B11" s="104" t="s">
        <v>33</v>
      </c>
      <c r="C11" s="105"/>
      <c r="D11" s="105"/>
      <c r="E11" s="105"/>
      <c r="F11" s="105"/>
      <c r="G11" s="105"/>
      <c r="H11" s="106"/>
    </row>
    <row r="12" spans="2:13" x14ac:dyDescent="0.25">
      <c r="B12" s="41">
        <v>45327</v>
      </c>
      <c r="C12" s="24">
        <v>45334</v>
      </c>
      <c r="D12" s="25" t="s">
        <v>45</v>
      </c>
      <c r="E12" s="26">
        <v>195</v>
      </c>
      <c r="F12" s="26">
        <v>219</v>
      </c>
      <c r="G12" s="42">
        <f>F12-E12</f>
        <v>24</v>
      </c>
      <c r="H12" s="14">
        <f>(F12-E12)/E12*1</f>
        <v>0.12307692307692308</v>
      </c>
      <c r="J12" s="107" t="s">
        <v>29</v>
      </c>
      <c r="K12" s="108"/>
      <c r="L12" s="109"/>
    </row>
    <row r="13" spans="2:13" ht="15" customHeight="1" x14ac:dyDescent="0.25">
      <c r="B13" s="51">
        <v>45334</v>
      </c>
      <c r="C13" s="28">
        <v>45360</v>
      </c>
      <c r="D13" s="29" t="s">
        <v>46</v>
      </c>
      <c r="E13" s="13">
        <v>250</v>
      </c>
      <c r="F13" s="13">
        <v>260</v>
      </c>
      <c r="G13" s="42">
        <f>F13-E13</f>
        <v>10</v>
      </c>
      <c r="H13" s="14">
        <f>(F13-E13)/E13*1</f>
        <v>0.04</v>
      </c>
      <c r="J13" s="110"/>
      <c r="K13" s="111"/>
      <c r="L13" s="112"/>
    </row>
    <row r="14" spans="2:13" ht="15" customHeight="1" thickBot="1" x14ac:dyDescent="0.3">
      <c r="B14" s="51">
        <v>45334</v>
      </c>
      <c r="C14" s="28">
        <v>45336</v>
      </c>
      <c r="D14" s="29" t="s">
        <v>47</v>
      </c>
      <c r="E14" s="13">
        <v>250</v>
      </c>
      <c r="F14" s="13">
        <v>278</v>
      </c>
      <c r="G14" s="42">
        <f t="shared" ref="G14:G18" si="3">F14-E14</f>
        <v>28</v>
      </c>
      <c r="H14" s="14">
        <f t="shared" ref="H14:H24" si="4">(F14-E14)/E14*1</f>
        <v>0.112</v>
      </c>
      <c r="J14" s="113"/>
      <c r="K14" s="114"/>
      <c r="L14" s="115"/>
    </row>
    <row r="15" spans="2:13" ht="15" customHeight="1" thickBot="1" x14ac:dyDescent="0.3">
      <c r="B15" s="51">
        <v>45334</v>
      </c>
      <c r="C15" s="28">
        <v>45336</v>
      </c>
      <c r="D15" s="29" t="s">
        <v>30</v>
      </c>
      <c r="E15" s="13">
        <v>250</v>
      </c>
      <c r="F15" s="13">
        <v>274</v>
      </c>
      <c r="G15" s="42">
        <f t="shared" si="3"/>
        <v>24</v>
      </c>
      <c r="H15" s="14">
        <f t="shared" si="4"/>
        <v>9.6000000000000002E-2</v>
      </c>
    </row>
    <row r="16" spans="2:13" ht="15.75" customHeight="1" x14ac:dyDescent="0.25">
      <c r="B16" s="127" t="s">
        <v>52</v>
      </c>
      <c r="C16" s="128"/>
      <c r="D16" s="128"/>
      <c r="E16" s="128"/>
      <c r="F16" s="129"/>
      <c r="G16" s="42">
        <v>100</v>
      </c>
      <c r="H16" s="14">
        <v>0</v>
      </c>
      <c r="J16" s="92">
        <f>SUM(H4:H30)</f>
        <v>2.3937124521946709</v>
      </c>
      <c r="K16" s="93"/>
      <c r="L16" s="94"/>
    </row>
    <row r="17" spans="2:12" ht="15" customHeight="1" x14ac:dyDescent="0.25">
      <c r="B17" s="51">
        <v>45340</v>
      </c>
      <c r="C17" s="28">
        <v>45353</v>
      </c>
      <c r="D17" s="29" t="s">
        <v>49</v>
      </c>
      <c r="E17" s="13">
        <v>1000</v>
      </c>
      <c r="F17" s="13">
        <v>1080</v>
      </c>
      <c r="G17" s="42">
        <f t="shared" si="3"/>
        <v>80</v>
      </c>
      <c r="H17" s="14">
        <f t="shared" si="4"/>
        <v>0.08</v>
      </c>
      <c r="J17" s="95"/>
      <c r="K17" s="96"/>
      <c r="L17" s="97"/>
    </row>
    <row r="18" spans="2:12" ht="15" customHeight="1" thickBot="1" x14ac:dyDescent="0.3">
      <c r="B18" s="51">
        <v>45341</v>
      </c>
      <c r="C18" s="28">
        <v>45341</v>
      </c>
      <c r="D18" s="29" t="s">
        <v>50</v>
      </c>
      <c r="E18" s="13">
        <v>160</v>
      </c>
      <c r="F18" s="13">
        <v>199</v>
      </c>
      <c r="G18" s="42">
        <f t="shared" si="3"/>
        <v>39</v>
      </c>
      <c r="H18" s="14">
        <f t="shared" si="4"/>
        <v>0.24374999999999999</v>
      </c>
      <c r="J18" s="98"/>
      <c r="K18" s="99"/>
      <c r="L18" s="100"/>
    </row>
    <row r="19" spans="2:12" ht="15" customHeight="1" thickBot="1" x14ac:dyDescent="0.3">
      <c r="B19" s="51">
        <v>45347</v>
      </c>
      <c r="C19" s="28">
        <v>45350</v>
      </c>
      <c r="D19" s="29" t="s">
        <v>51</v>
      </c>
      <c r="E19" s="13">
        <v>594</v>
      </c>
      <c r="F19" s="13">
        <v>631</v>
      </c>
      <c r="G19" s="42">
        <f>F19-E19</f>
        <v>37</v>
      </c>
      <c r="H19" s="14">
        <f t="shared" si="4"/>
        <v>6.2289562289562291E-2</v>
      </c>
    </row>
    <row r="20" spans="2:12" ht="21" customHeight="1" thickBot="1" x14ac:dyDescent="0.3">
      <c r="B20" s="104" t="s">
        <v>53</v>
      </c>
      <c r="C20" s="105"/>
      <c r="D20" s="105"/>
      <c r="E20" s="105"/>
      <c r="F20" s="105"/>
      <c r="G20" s="105"/>
      <c r="H20" s="106"/>
    </row>
    <row r="21" spans="2:12" ht="15" customHeight="1" x14ac:dyDescent="0.25">
      <c r="B21" s="51">
        <v>45354</v>
      </c>
      <c r="C21" s="28">
        <v>45360</v>
      </c>
      <c r="D21" s="29" t="s">
        <v>40</v>
      </c>
      <c r="E21" s="13">
        <v>471</v>
      </c>
      <c r="F21" s="13">
        <v>619</v>
      </c>
      <c r="G21" s="42">
        <f>F21-E21</f>
        <v>148</v>
      </c>
      <c r="H21" s="14">
        <f t="shared" si="4"/>
        <v>0.31422505307855625</v>
      </c>
      <c r="K21" s="1"/>
    </row>
    <row r="22" spans="2:12" ht="15" customHeight="1" x14ac:dyDescent="0.25">
      <c r="B22" s="51">
        <v>45354</v>
      </c>
      <c r="C22" s="28">
        <v>45356</v>
      </c>
      <c r="D22" s="29" t="s">
        <v>54</v>
      </c>
      <c r="E22" s="13">
        <v>479</v>
      </c>
      <c r="F22" s="13">
        <v>528</v>
      </c>
      <c r="G22" s="42">
        <f>F22-E22</f>
        <v>49</v>
      </c>
      <c r="H22" s="14">
        <f t="shared" si="4"/>
        <v>0.1022964509394572</v>
      </c>
      <c r="K22" s="1"/>
    </row>
    <row r="23" spans="2:12" ht="15" customHeight="1" x14ac:dyDescent="0.25">
      <c r="B23" s="51">
        <v>45354</v>
      </c>
      <c r="C23" s="28">
        <v>45356</v>
      </c>
      <c r="D23" s="29" t="s">
        <v>55</v>
      </c>
      <c r="E23" s="13">
        <v>479</v>
      </c>
      <c r="F23" s="13">
        <v>500</v>
      </c>
      <c r="G23" s="42">
        <f>F23-E23</f>
        <v>21</v>
      </c>
      <c r="H23" s="14">
        <f t="shared" si="4"/>
        <v>4.3841336116910233E-2</v>
      </c>
      <c r="K23" s="1"/>
    </row>
    <row r="24" spans="2:12" ht="15" customHeight="1" x14ac:dyDescent="0.25">
      <c r="B24" s="51">
        <v>45362</v>
      </c>
      <c r="C24" s="51">
        <v>45362</v>
      </c>
      <c r="D24" s="29" t="s">
        <v>58</v>
      </c>
      <c r="E24" s="13">
        <v>667</v>
      </c>
      <c r="F24" s="13">
        <v>715</v>
      </c>
      <c r="G24" s="54">
        <f>F24-E24</f>
        <v>48</v>
      </c>
      <c r="H24" s="56">
        <f t="shared" si="4"/>
        <v>7.1964017991004492E-2</v>
      </c>
      <c r="K24" s="1"/>
    </row>
    <row r="25" spans="2:12" ht="15" customHeight="1" x14ac:dyDescent="0.25">
      <c r="B25" s="55">
        <v>45362</v>
      </c>
      <c r="C25" s="17"/>
      <c r="D25" s="18" t="s">
        <v>59</v>
      </c>
      <c r="E25" s="20">
        <v>660</v>
      </c>
      <c r="F25" s="36"/>
      <c r="G25" s="35"/>
      <c r="H25" s="57"/>
      <c r="K25" s="1"/>
    </row>
    <row r="26" spans="2:12" ht="15" customHeight="1" x14ac:dyDescent="0.25">
      <c r="B26" s="51">
        <v>45362</v>
      </c>
      <c r="C26" s="51">
        <v>45362</v>
      </c>
      <c r="D26" s="29" t="s">
        <v>60</v>
      </c>
      <c r="E26" s="13">
        <v>636</v>
      </c>
      <c r="F26" s="13">
        <v>677</v>
      </c>
      <c r="G26" s="54">
        <f t="shared" ref="G26:G28" si="5">F26-E26</f>
        <v>41</v>
      </c>
      <c r="H26" s="56">
        <f t="shared" ref="H26:H28" si="6">(F26-E26)/E26*1</f>
        <v>6.4465408805031446E-2</v>
      </c>
      <c r="K26" s="1"/>
    </row>
    <row r="27" spans="2:12" ht="15" customHeight="1" x14ac:dyDescent="0.25">
      <c r="B27" s="51">
        <v>45369</v>
      </c>
      <c r="C27" s="28">
        <v>45376</v>
      </c>
      <c r="D27" s="29" t="s">
        <v>61</v>
      </c>
      <c r="E27" s="13">
        <v>695</v>
      </c>
      <c r="F27" s="13">
        <v>766</v>
      </c>
      <c r="G27" s="54">
        <f t="shared" si="5"/>
        <v>71</v>
      </c>
      <c r="H27" s="14">
        <f t="shared" si="6"/>
        <v>0.10215827338129496</v>
      </c>
      <c r="K27" s="1"/>
    </row>
    <row r="28" spans="2:12" ht="15" customHeight="1" x14ac:dyDescent="0.25">
      <c r="B28" s="51">
        <v>45369</v>
      </c>
      <c r="C28" s="28">
        <v>45376</v>
      </c>
      <c r="D28" s="29" t="s">
        <v>56</v>
      </c>
      <c r="E28" s="13">
        <v>695</v>
      </c>
      <c r="F28" s="13">
        <v>730</v>
      </c>
      <c r="G28" s="54">
        <f t="shared" si="5"/>
        <v>35</v>
      </c>
      <c r="H28" s="14">
        <f t="shared" si="6"/>
        <v>5.0359712230215826E-2</v>
      </c>
      <c r="K28" s="1"/>
    </row>
    <row r="29" spans="2:12" ht="15.75" customHeight="1" x14ac:dyDescent="0.25">
      <c r="B29" s="22"/>
      <c r="C29" s="17"/>
      <c r="D29" s="18"/>
      <c r="E29" s="20"/>
      <c r="F29" s="20"/>
      <c r="G29" s="35"/>
      <c r="H29" s="40"/>
    </row>
    <row r="30" spans="2:12" ht="15.75" thickBot="1" x14ac:dyDescent="0.3">
      <c r="B30" s="23"/>
      <c r="C30" s="49"/>
      <c r="D30" s="19"/>
      <c r="E30" s="21"/>
      <c r="F30" s="21"/>
      <c r="G30" s="37"/>
      <c r="H30" s="44"/>
      <c r="L30" s="1"/>
    </row>
    <row r="31" spans="2:12" x14ac:dyDescent="0.25">
      <c r="C31" s="50"/>
    </row>
    <row r="32" spans="2:12" x14ac:dyDescent="0.25">
      <c r="C32" s="50"/>
    </row>
    <row r="33" spans="3:3" x14ac:dyDescent="0.25">
      <c r="C33" s="50"/>
    </row>
    <row r="34" spans="3:3" x14ac:dyDescent="0.25">
      <c r="C34" s="50"/>
    </row>
    <row r="35" spans="3:3" x14ac:dyDescent="0.25">
      <c r="C35" s="50"/>
    </row>
    <row r="36" spans="3:3" x14ac:dyDescent="0.25">
      <c r="C36" s="50"/>
    </row>
    <row r="37" spans="3:3" x14ac:dyDescent="0.25">
      <c r="C37" s="50"/>
    </row>
  </sheetData>
  <mergeCells count="9">
    <mergeCell ref="B20:H20"/>
    <mergeCell ref="J2:L2"/>
    <mergeCell ref="J12:L14"/>
    <mergeCell ref="J16:L18"/>
    <mergeCell ref="J8:L10"/>
    <mergeCell ref="B11:H11"/>
    <mergeCell ref="B3:H3"/>
    <mergeCell ref="J4:L6"/>
    <mergeCell ref="B16:F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C15" sqref="C15"/>
    </sheetView>
  </sheetViews>
  <sheetFormatPr baseColWidth="10" defaultRowHeight="15" x14ac:dyDescent="0.25"/>
  <cols>
    <col min="2" max="2" width="31.7109375" style="2" customWidth="1"/>
    <col min="3" max="3" width="31" customWidth="1"/>
    <col min="4" max="4" width="31.5703125" customWidth="1"/>
  </cols>
  <sheetData>
    <row r="2" spans="2:11" ht="30" customHeight="1" x14ac:dyDescent="0.25">
      <c r="B2" s="31" t="s">
        <v>23</v>
      </c>
      <c r="C2" s="31" t="s">
        <v>35</v>
      </c>
      <c r="D2" s="31" t="s">
        <v>36</v>
      </c>
      <c r="G2" s="10"/>
      <c r="H2" s="9"/>
      <c r="I2" s="9"/>
      <c r="J2" s="9"/>
      <c r="K2" s="10"/>
    </row>
    <row r="3" spans="2:11" ht="24" customHeight="1" x14ac:dyDescent="0.3">
      <c r="B3" s="32" t="s">
        <v>34</v>
      </c>
      <c r="C3" s="48">
        <f>SUM(Exemple!G4:G10)</f>
        <v>257</v>
      </c>
      <c r="D3" s="33">
        <f>SUM(Exemple!H4:H10)</f>
        <v>0.88728571428571434</v>
      </c>
      <c r="H3" s="9"/>
      <c r="I3" s="9"/>
      <c r="J3" s="9"/>
    </row>
    <row r="4" spans="2:11" ht="24" customHeight="1" x14ac:dyDescent="0.3">
      <c r="B4" s="32" t="s">
        <v>48</v>
      </c>
      <c r="C4" s="48">
        <f>SUM(Exemple!G12:G19)</f>
        <v>342</v>
      </c>
      <c r="D4" s="33">
        <f>SUM(Exemple!H12:H19)</f>
        <v>0.75711648536648535</v>
      </c>
      <c r="H4" s="9"/>
      <c r="I4" s="9"/>
      <c r="J4" s="9"/>
    </row>
    <row r="5" spans="2:11" ht="24" customHeight="1" x14ac:dyDescent="0.3">
      <c r="B5" s="32" t="s">
        <v>57</v>
      </c>
      <c r="C5" s="48">
        <f>SUM(Exemple!G21:G27)</f>
        <v>378</v>
      </c>
      <c r="D5" s="33">
        <f>SUM(Exemple!H21:H27)</f>
        <v>0.69895054031225468</v>
      </c>
      <c r="H5" s="9"/>
      <c r="I5" s="9"/>
      <c r="J5" s="9"/>
    </row>
    <row r="6" spans="2:11" ht="24" customHeight="1" x14ac:dyDescent="0.3">
      <c r="B6" s="32"/>
      <c r="C6" s="43"/>
      <c r="D6" s="34"/>
      <c r="H6" s="9"/>
      <c r="I6" s="9"/>
      <c r="J6" s="9"/>
    </row>
    <row r="7" spans="2:11" ht="24" customHeight="1" x14ac:dyDescent="0.3">
      <c r="B7" s="32"/>
      <c r="C7" s="43"/>
      <c r="D7" s="34"/>
      <c r="H7" s="9"/>
      <c r="I7" s="9"/>
      <c r="J7" s="9"/>
    </row>
    <row r="8" spans="2:11" ht="24" customHeight="1" x14ac:dyDescent="0.3">
      <c r="B8" s="32"/>
      <c r="C8" s="43"/>
      <c r="D8" s="34"/>
      <c r="H8" s="9"/>
      <c r="I8" s="9"/>
      <c r="J8" s="9"/>
    </row>
    <row r="9" spans="2:11" ht="24" customHeight="1" x14ac:dyDescent="0.3">
      <c r="B9" s="32"/>
      <c r="C9" s="43"/>
      <c r="D9" s="34"/>
      <c r="H9" s="9"/>
      <c r="I9" s="9"/>
      <c r="J9" s="9"/>
    </row>
    <row r="10" spans="2:11" ht="24" customHeight="1" x14ac:dyDescent="0.3">
      <c r="B10" s="32"/>
      <c r="C10" s="43"/>
      <c r="D10" s="34"/>
      <c r="H10" s="9"/>
      <c r="I10" s="9"/>
      <c r="J10" s="9"/>
    </row>
    <row r="11" spans="2:11" ht="24" customHeight="1" x14ac:dyDescent="0.3">
      <c r="B11" s="32"/>
      <c r="C11" s="43"/>
      <c r="D11" s="34"/>
      <c r="H11" s="9"/>
      <c r="I11" s="9"/>
      <c r="J11" s="9"/>
    </row>
    <row r="12" spans="2:11" ht="24" customHeight="1" x14ac:dyDescent="0.3">
      <c r="B12" s="32"/>
      <c r="C12" s="43"/>
      <c r="D12" s="34"/>
      <c r="H12" s="9"/>
      <c r="I12" s="9"/>
      <c r="J12" s="9"/>
    </row>
    <row r="13" spans="2:11" ht="24" customHeight="1" x14ac:dyDescent="0.3">
      <c r="B13" s="32"/>
      <c r="C13" s="43"/>
      <c r="D13" s="34"/>
      <c r="H13" s="9"/>
      <c r="I13" s="9"/>
      <c r="J13" s="9"/>
    </row>
    <row r="14" spans="2:11" ht="24" customHeight="1" x14ac:dyDescent="0.3">
      <c r="B14" s="32"/>
      <c r="C14" s="43"/>
      <c r="D14" s="34"/>
    </row>
    <row r="15" spans="2:11" ht="24" customHeight="1" x14ac:dyDescent="0.3">
      <c r="B15" s="32"/>
      <c r="C15" s="43"/>
      <c r="D15" s="34"/>
    </row>
    <row r="16" spans="2:11" ht="20.25" x14ac:dyDescent="0.3">
      <c r="B16" s="32"/>
      <c r="C16" s="43"/>
      <c r="D16" s="34"/>
    </row>
    <row r="17" spans="2:4" ht="20.25" x14ac:dyDescent="0.3">
      <c r="B17" s="32"/>
      <c r="C17" s="34"/>
      <c r="D17" s="34"/>
    </row>
    <row r="18" spans="2:4" ht="20.25" x14ac:dyDescent="0.3">
      <c r="B18" s="32"/>
      <c r="C18" s="34"/>
      <c r="D18" s="34"/>
    </row>
    <row r="19" spans="2:4" x14ac:dyDescent="0.25">
      <c r="B19"/>
    </row>
    <row r="20" spans="2:4" x14ac:dyDescent="0.25">
      <c r="B20"/>
    </row>
    <row r="21" spans="2:4" x14ac:dyDescent="0.25">
      <c r="B21"/>
    </row>
    <row r="22" spans="2:4" x14ac:dyDescent="0.25">
      <c r="B22"/>
    </row>
    <row r="23" spans="2:4" x14ac:dyDescent="0.25">
      <c r="B23"/>
    </row>
    <row r="24" spans="2:4" x14ac:dyDescent="0.25">
      <c r="B24"/>
    </row>
    <row r="25" spans="2:4" x14ac:dyDescent="0.25">
      <c r="B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Eth</vt:lpstr>
      <vt:lpstr>ATTACK</vt:lpstr>
      <vt:lpstr>SIM</vt:lpstr>
      <vt:lpstr>Weekly</vt:lpstr>
      <vt:lpstr>Calcul</vt:lpstr>
      <vt:lpstr>Exemple</vt:lpstr>
      <vt:lpstr>Performance SPOT en 2024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2025-06-05T23:21:06Z</dcterms:modified>
</cp:coreProperties>
</file>