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uladonos\source\repos\Python\Other\Data\mavir_PSGA\"/>
    </mc:Choice>
  </mc:AlternateContent>
  <xr:revisionPtr revIDLastSave="0" documentId="13_ncr:1_{0754C518-C852-4F7B-8448-40531ACAC2B6}" xr6:coauthVersionLast="47" xr6:coauthVersionMax="47" xr10:uidLastSave="{00000000-0000-0000-0000-000000000000}"/>
  <bookViews>
    <workbookView xWindow="22932" yWindow="-96" windowWidth="23256" windowHeight="12576" activeTab="1" xr2:uid="{00000000-000D-0000-FFFF-FFFF00000000}"/>
  </bookViews>
  <sheets>
    <sheet name="IB" sheetId="1" r:id="rId1"/>
    <sheet name="00" sheetId="2" r:id="rId2"/>
  </sheets>
  <externalReferences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IB!$F$7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" i="1" l="1"/>
  <c r="F98" i="1"/>
  <c r="L98" i="1" s="1"/>
  <c r="M97" i="1"/>
  <c r="P97" i="1" s="1"/>
  <c r="R97" i="1" s="1"/>
  <c r="L97" i="1"/>
  <c r="M99" i="1" s="1"/>
  <c r="F97" i="1"/>
  <c r="F96" i="1"/>
  <c r="L96" i="1" s="1"/>
  <c r="N95" i="1"/>
  <c r="L95" i="1"/>
  <c r="F95" i="1"/>
  <c r="F94" i="1"/>
  <c r="L94" i="1" s="1"/>
  <c r="L93" i="1"/>
  <c r="F93" i="1"/>
  <c r="M92" i="1"/>
  <c r="L92" i="1"/>
  <c r="N92" i="1" s="1"/>
  <c r="F92" i="1"/>
  <c r="N91" i="1"/>
  <c r="L91" i="1"/>
  <c r="F91" i="1"/>
  <c r="R90" i="1"/>
  <c r="M90" i="1"/>
  <c r="P90" i="1" s="1"/>
  <c r="L90" i="1"/>
  <c r="N90" i="1" s="1"/>
  <c r="F90" i="1"/>
  <c r="N89" i="1"/>
  <c r="L89" i="1"/>
  <c r="F89" i="1"/>
  <c r="N88" i="1"/>
  <c r="F88" i="1"/>
  <c r="L88" i="1" s="1"/>
  <c r="F87" i="1"/>
  <c r="L87" i="1" s="1"/>
  <c r="M86" i="1"/>
  <c r="L86" i="1"/>
  <c r="N86" i="1" s="1"/>
  <c r="F86" i="1"/>
  <c r="N85" i="1"/>
  <c r="L85" i="1"/>
  <c r="F85" i="1"/>
  <c r="N84" i="1"/>
  <c r="F84" i="1"/>
  <c r="L84" i="1" s="1"/>
  <c r="F83" i="1"/>
  <c r="L83" i="1" s="1"/>
  <c r="M82" i="1"/>
  <c r="P82" i="1" s="1"/>
  <c r="R82" i="1" s="1"/>
  <c r="L82" i="1"/>
  <c r="N82" i="1" s="1"/>
  <c r="F82" i="1"/>
  <c r="N81" i="1"/>
  <c r="L81" i="1"/>
  <c r="F81" i="1"/>
  <c r="T80" i="1"/>
  <c r="N80" i="1"/>
  <c r="M80" i="1"/>
  <c r="P80" i="1" s="1"/>
  <c r="R80" i="1" s="1"/>
  <c r="F80" i="1"/>
  <c r="L80" i="1" s="1"/>
  <c r="Q80" i="1" s="1"/>
  <c r="F79" i="1"/>
  <c r="L79" i="1" s="1"/>
  <c r="Q78" i="1"/>
  <c r="M78" i="1"/>
  <c r="P78" i="1" s="1"/>
  <c r="R78" i="1" s="1"/>
  <c r="L78" i="1"/>
  <c r="N78" i="1" s="1"/>
  <c r="F78" i="1"/>
  <c r="N77" i="1"/>
  <c r="L77" i="1"/>
  <c r="F77" i="1"/>
  <c r="N76" i="1"/>
  <c r="F76" i="1"/>
  <c r="L76" i="1" s="1"/>
  <c r="F75" i="1"/>
  <c r="L75" i="1" s="1"/>
  <c r="M74" i="1"/>
  <c r="P74" i="1" s="1"/>
  <c r="R74" i="1" s="1"/>
  <c r="L74" i="1"/>
  <c r="N74" i="1" s="1"/>
  <c r="F74" i="1"/>
  <c r="F73" i="1"/>
  <c r="L73" i="1" s="1"/>
  <c r="F72" i="1"/>
  <c r="L72" i="1" s="1"/>
  <c r="L71" i="1"/>
  <c r="F71" i="1"/>
  <c r="L70" i="1"/>
  <c r="F70" i="1"/>
  <c r="L69" i="1"/>
  <c r="F69" i="1"/>
  <c r="N68" i="1"/>
  <c r="L68" i="1"/>
  <c r="M70" i="1" s="1"/>
  <c r="P70" i="1" s="1"/>
  <c r="R70" i="1" s="1"/>
  <c r="S70" i="1" s="1"/>
  <c r="F68" i="1"/>
  <c r="R67" i="1"/>
  <c r="F67" i="1"/>
  <c r="L67" i="1" s="1"/>
  <c r="L66" i="1"/>
  <c r="F66" i="1"/>
  <c r="M65" i="1"/>
  <c r="P65" i="1" s="1"/>
  <c r="R65" i="1" s="1"/>
  <c r="L65" i="1"/>
  <c r="M67" i="1" s="1"/>
  <c r="P67" i="1" s="1"/>
  <c r="F65" i="1"/>
  <c r="N64" i="1"/>
  <c r="F64" i="1"/>
  <c r="L64" i="1" s="1"/>
  <c r="T63" i="1"/>
  <c r="F63" i="1"/>
  <c r="L63" i="1" s="1"/>
  <c r="L62" i="1"/>
  <c r="F62" i="1"/>
  <c r="M61" i="1"/>
  <c r="L61" i="1"/>
  <c r="M63" i="1" s="1"/>
  <c r="P63" i="1" s="1"/>
  <c r="R63" i="1" s="1"/>
  <c r="F61" i="1"/>
  <c r="F60" i="1"/>
  <c r="L60" i="1" s="1"/>
  <c r="L59" i="1"/>
  <c r="F59" i="1"/>
  <c r="L58" i="1"/>
  <c r="F58" i="1"/>
  <c r="F57" i="1"/>
  <c r="L57" i="1" s="1"/>
  <c r="M59" i="1" s="1"/>
  <c r="N56" i="1"/>
  <c r="F56" i="1"/>
  <c r="L56" i="1" s="1"/>
  <c r="L55" i="1"/>
  <c r="F55" i="1"/>
  <c r="F54" i="1"/>
  <c r="L54" i="1" s="1"/>
  <c r="F53" i="1"/>
  <c r="L53" i="1" s="1"/>
  <c r="F52" i="1"/>
  <c r="L52" i="1" s="1"/>
  <c r="L51" i="1"/>
  <c r="F51" i="1"/>
  <c r="F50" i="1"/>
  <c r="L50" i="1" s="1"/>
  <c r="M49" i="1"/>
  <c r="P49" i="1" s="1"/>
  <c r="R49" i="1" s="1"/>
  <c r="F49" i="1"/>
  <c r="L49" i="1" s="1"/>
  <c r="F48" i="1"/>
  <c r="L48" i="1" s="1"/>
  <c r="L47" i="1"/>
  <c r="F47" i="1"/>
  <c r="F46" i="1"/>
  <c r="L46" i="1" s="1"/>
  <c r="F45" i="1"/>
  <c r="L45" i="1" s="1"/>
  <c r="N44" i="1"/>
  <c r="M44" i="1"/>
  <c r="P44" i="1" s="1"/>
  <c r="R44" i="1" s="1"/>
  <c r="S44" i="1" s="1"/>
  <c r="L44" i="1"/>
  <c r="F44" i="1"/>
  <c r="L43" i="1"/>
  <c r="F43" i="1"/>
  <c r="F42" i="1"/>
  <c r="L42" i="1" s="1"/>
  <c r="F41" i="1"/>
  <c r="L41" i="1" s="1"/>
  <c r="N40" i="1"/>
  <c r="M40" i="1"/>
  <c r="P40" i="1" s="1"/>
  <c r="R40" i="1" s="1"/>
  <c r="S40" i="1" s="1"/>
  <c r="L40" i="1"/>
  <c r="F40" i="1"/>
  <c r="L39" i="1"/>
  <c r="F39" i="1"/>
  <c r="F38" i="1"/>
  <c r="L38" i="1" s="1"/>
  <c r="F37" i="1"/>
  <c r="L37" i="1" s="1"/>
  <c r="F36" i="1"/>
  <c r="L36" i="1" s="1"/>
  <c r="N36" i="1" s="1"/>
  <c r="N35" i="1"/>
  <c r="F35" i="1"/>
  <c r="L35" i="1" s="1"/>
  <c r="N34" i="1"/>
  <c r="L34" i="1"/>
  <c r="M36" i="1" s="1"/>
  <c r="P36" i="1" s="1"/>
  <c r="R36" i="1" s="1"/>
  <c r="S36" i="1" s="1"/>
  <c r="F34" i="1"/>
  <c r="L33" i="1"/>
  <c r="F33" i="1"/>
  <c r="F32" i="1"/>
  <c r="L32" i="1" s="1"/>
  <c r="M34" i="1" s="1"/>
  <c r="N31" i="1"/>
  <c r="F31" i="1"/>
  <c r="L31" i="1" s="1"/>
  <c r="AK30" i="1"/>
  <c r="L30" i="1"/>
  <c r="F30" i="1"/>
  <c r="AK29" i="1"/>
  <c r="AC29" i="1"/>
  <c r="L29" i="1"/>
  <c r="F29" i="1"/>
  <c r="M28" i="1"/>
  <c r="P28" i="1" s="1"/>
  <c r="R28" i="1" s="1"/>
  <c r="F28" i="1"/>
  <c r="L28" i="1" s="1"/>
  <c r="T28" i="1" s="1"/>
  <c r="N27" i="1"/>
  <c r="L27" i="1"/>
  <c r="F27" i="1"/>
  <c r="F26" i="1"/>
  <c r="L26" i="1" s="1"/>
  <c r="N26" i="1" s="1"/>
  <c r="L25" i="1"/>
  <c r="N25" i="1" s="1"/>
  <c r="F25" i="1"/>
  <c r="F24" i="1"/>
  <c r="L24" i="1" s="1"/>
  <c r="N24" i="1" s="1"/>
  <c r="N23" i="1"/>
  <c r="L23" i="1"/>
  <c r="F23" i="1"/>
  <c r="N22" i="1"/>
  <c r="L22" i="1"/>
  <c r="M24" i="1" s="1"/>
  <c r="P24" i="1" s="1"/>
  <c r="R24" i="1" s="1"/>
  <c r="F22" i="1"/>
  <c r="M21" i="1"/>
  <c r="P21" i="1" s="1"/>
  <c r="R21" i="1" s="1"/>
  <c r="F21" i="1"/>
  <c r="L21" i="1" s="1"/>
  <c r="Q21" i="1" s="1"/>
  <c r="L20" i="1"/>
  <c r="F20" i="1"/>
  <c r="F19" i="1"/>
  <c r="L19" i="1" s="1"/>
  <c r="N19" i="1" s="1"/>
  <c r="N18" i="1"/>
  <c r="L18" i="1"/>
  <c r="F18" i="1"/>
  <c r="M17" i="1"/>
  <c r="P17" i="1" s="1"/>
  <c r="R17" i="1" s="1"/>
  <c r="F17" i="1"/>
  <c r="L17" i="1" s="1"/>
  <c r="N17" i="1" s="1"/>
  <c r="O17" i="1" s="1"/>
  <c r="L16" i="1"/>
  <c r="F16" i="1"/>
  <c r="F15" i="1"/>
  <c r="L15" i="1" s="1"/>
  <c r="N15" i="1" s="1"/>
  <c r="N14" i="1"/>
  <c r="L14" i="1"/>
  <c r="F14" i="1"/>
  <c r="M13" i="1"/>
  <c r="P13" i="1" s="1"/>
  <c r="R13" i="1" s="1"/>
  <c r="F13" i="1"/>
  <c r="L13" i="1" s="1"/>
  <c r="N13" i="1" s="1"/>
  <c r="O13" i="1" s="1"/>
  <c r="L12" i="1"/>
  <c r="F12" i="1"/>
  <c r="F11" i="1"/>
  <c r="L11" i="1" s="1"/>
  <c r="N11" i="1" s="1"/>
  <c r="N10" i="1"/>
  <c r="L10" i="1"/>
  <c r="F10" i="1"/>
  <c r="F9" i="1"/>
  <c r="L9" i="1" s="1"/>
  <c r="N8" i="1"/>
  <c r="L8" i="1"/>
  <c r="F8" i="1"/>
  <c r="F7" i="1"/>
  <c r="L7" i="1" s="1"/>
  <c r="M6" i="1"/>
  <c r="P6" i="1" s="1"/>
  <c r="R6" i="1" s="1"/>
  <c r="L6" i="1"/>
  <c r="N6" i="1" s="1"/>
  <c r="F6" i="1"/>
  <c r="F5" i="1"/>
  <c r="L5" i="1" s="1"/>
  <c r="N4" i="1"/>
  <c r="L4" i="1"/>
  <c r="F4" i="1"/>
  <c r="P3" i="1"/>
  <c r="R3" i="1" s="1"/>
  <c r="F3" i="1"/>
  <c r="L3" i="1" s="1"/>
  <c r="P2" i="1"/>
  <c r="R2" i="1" s="1"/>
  <c r="F2" i="1"/>
  <c r="L2" i="1" s="1"/>
  <c r="O6" i="1" l="1"/>
  <c r="W6" i="1"/>
  <c r="U6" i="1" s="1"/>
  <c r="V6" i="1" s="1"/>
  <c r="M4" i="1"/>
  <c r="T2" i="1"/>
  <c r="N2" i="1"/>
  <c r="Q2" i="1"/>
  <c r="W36" i="1"/>
  <c r="U36" i="1" s="1"/>
  <c r="V36" i="1" s="1"/>
  <c r="O36" i="1"/>
  <c r="X36" i="1" s="1"/>
  <c r="T3" i="1"/>
  <c r="N3" i="1"/>
  <c r="M5" i="1"/>
  <c r="P5" i="1" s="1"/>
  <c r="R5" i="1" s="1"/>
  <c r="Q3" i="1"/>
  <c r="W14" i="1"/>
  <c r="P34" i="1"/>
  <c r="R34" i="1" s="1"/>
  <c r="S34" i="1" s="1"/>
  <c r="Q34" i="1"/>
  <c r="Q5" i="1"/>
  <c r="N7" i="1"/>
  <c r="M9" i="1"/>
  <c r="P9" i="1" s="1"/>
  <c r="R9" i="1" s="1"/>
  <c r="Q7" i="1"/>
  <c r="Q9" i="1"/>
  <c r="W24" i="1"/>
  <c r="U24" i="1" s="1"/>
  <c r="V24" i="1" s="1"/>
  <c r="M35" i="1"/>
  <c r="P35" i="1" s="1"/>
  <c r="R35" i="1" s="1"/>
  <c r="S35" i="1" s="1"/>
  <c r="N33" i="1"/>
  <c r="O4" i="1"/>
  <c r="O8" i="1"/>
  <c r="T11" i="1"/>
  <c r="M14" i="1"/>
  <c r="P14" i="1" s="1"/>
  <c r="R14" i="1" s="1"/>
  <c r="M18" i="1"/>
  <c r="P18" i="1" s="1"/>
  <c r="R18" i="1" s="1"/>
  <c r="W18" i="1" s="1"/>
  <c r="U18" i="1" s="1"/>
  <c r="V18" i="1" s="1"/>
  <c r="T19" i="1"/>
  <c r="M22" i="1"/>
  <c r="P22" i="1" s="1"/>
  <c r="R22" i="1" s="1"/>
  <c r="M31" i="1"/>
  <c r="P31" i="1" s="1"/>
  <c r="R31" i="1" s="1"/>
  <c r="S31" i="1" s="1"/>
  <c r="M39" i="1"/>
  <c r="N38" i="1"/>
  <c r="T38" i="1"/>
  <c r="W40" i="1"/>
  <c r="U40" i="1" s="1"/>
  <c r="V40" i="1" s="1"/>
  <c r="M43" i="1"/>
  <c r="N42" i="1"/>
  <c r="W44" i="1"/>
  <c r="U44" i="1" s="1"/>
  <c r="V44" i="1" s="1"/>
  <c r="M47" i="1"/>
  <c r="N46" i="1"/>
  <c r="M56" i="1"/>
  <c r="P56" i="1" s="1"/>
  <c r="R56" i="1" s="1"/>
  <c r="S56" i="1" s="1"/>
  <c r="N54" i="1"/>
  <c r="M64" i="1"/>
  <c r="P64" i="1" s="1"/>
  <c r="R64" i="1" s="1"/>
  <c r="N62" i="1"/>
  <c r="O10" i="1"/>
  <c r="O22" i="1"/>
  <c r="T24" i="1"/>
  <c r="N28" i="1"/>
  <c r="M30" i="1"/>
  <c r="Q36" i="1"/>
  <c r="M38" i="1"/>
  <c r="P38" i="1" s="1"/>
  <c r="R38" i="1" s="1"/>
  <c r="S38" i="1" s="1"/>
  <c r="T36" i="1"/>
  <c r="P59" i="1"/>
  <c r="R59" i="1" s="1"/>
  <c r="S59" i="1" s="1"/>
  <c r="Q59" i="1"/>
  <c r="N5" i="1"/>
  <c r="M7" i="1"/>
  <c r="P7" i="1" s="1"/>
  <c r="R7" i="1" s="1"/>
  <c r="N9" i="1"/>
  <c r="T9" i="1"/>
  <c r="M11" i="1"/>
  <c r="N12" i="1"/>
  <c r="Q13" i="1"/>
  <c r="M15" i="1"/>
  <c r="N16" i="1"/>
  <c r="Q17" i="1"/>
  <c r="M19" i="1"/>
  <c r="N20" i="1"/>
  <c r="M25" i="1"/>
  <c r="P25" i="1" s="1"/>
  <c r="R25" i="1" s="1"/>
  <c r="W25" i="1" s="1"/>
  <c r="U25" i="1" s="1"/>
  <c r="V25" i="1" s="1"/>
  <c r="O24" i="1"/>
  <c r="T27" i="1"/>
  <c r="M29" i="1"/>
  <c r="P29" i="1" s="1"/>
  <c r="R29" i="1" s="1"/>
  <c r="N29" i="1"/>
  <c r="M32" i="1"/>
  <c r="P32" i="1" s="1"/>
  <c r="R32" i="1" s="1"/>
  <c r="S32" i="1" s="1"/>
  <c r="N30" i="1"/>
  <c r="Q30" i="1"/>
  <c r="N37" i="1"/>
  <c r="M41" i="1"/>
  <c r="P41" i="1" s="1"/>
  <c r="R41" i="1" s="1"/>
  <c r="S41" i="1" s="1"/>
  <c r="N39" i="1"/>
  <c r="Q39" i="1"/>
  <c r="Q40" i="1"/>
  <c r="N41" i="1"/>
  <c r="M45" i="1"/>
  <c r="P45" i="1" s="1"/>
  <c r="R45" i="1" s="1"/>
  <c r="S45" i="1" s="1"/>
  <c r="N43" i="1"/>
  <c r="Q43" i="1"/>
  <c r="Q44" i="1"/>
  <c r="N45" i="1"/>
  <c r="N47" i="1"/>
  <c r="Q47" i="1"/>
  <c r="M50" i="1"/>
  <c r="P50" i="1" s="1"/>
  <c r="R50" i="1" s="1"/>
  <c r="S50" i="1" s="1"/>
  <c r="N48" i="1"/>
  <c r="N50" i="1"/>
  <c r="Q50" i="1"/>
  <c r="M52" i="1"/>
  <c r="U64" i="1"/>
  <c r="V64" i="1" s="1"/>
  <c r="O64" i="1"/>
  <c r="W64" i="1"/>
  <c r="O14" i="1"/>
  <c r="W22" i="1"/>
  <c r="Q25" i="1"/>
  <c r="M27" i="1"/>
  <c r="P27" i="1" s="1"/>
  <c r="R27" i="1" s="1"/>
  <c r="T25" i="1"/>
  <c r="Q4" i="1"/>
  <c r="M8" i="1"/>
  <c r="T6" i="1"/>
  <c r="Q6" i="1"/>
  <c r="Q8" i="1"/>
  <c r="M10" i="1"/>
  <c r="P10" i="1" s="1"/>
  <c r="R10" i="1" s="1"/>
  <c r="W10" i="1" s="1"/>
  <c r="U10" i="1" s="1"/>
  <c r="V10" i="1" s="1"/>
  <c r="M12" i="1"/>
  <c r="P12" i="1" s="1"/>
  <c r="R12" i="1" s="1"/>
  <c r="Q10" i="1"/>
  <c r="U13" i="1"/>
  <c r="V13" i="1" s="1"/>
  <c r="W13" i="1"/>
  <c r="T13" i="1"/>
  <c r="Z13" i="1" s="1"/>
  <c r="M16" i="1"/>
  <c r="P16" i="1" s="1"/>
  <c r="R16" i="1" s="1"/>
  <c r="T14" i="1"/>
  <c r="Q14" i="1"/>
  <c r="U14" i="1"/>
  <c r="V14" i="1" s="1"/>
  <c r="U17" i="1"/>
  <c r="V17" i="1" s="1"/>
  <c r="W17" i="1"/>
  <c r="T17" i="1"/>
  <c r="M20" i="1"/>
  <c r="P20" i="1" s="1"/>
  <c r="R20" i="1" s="1"/>
  <c r="M23" i="1"/>
  <c r="P23" i="1" s="1"/>
  <c r="R23" i="1" s="1"/>
  <c r="W23" i="1" s="1"/>
  <c r="U23" i="1" s="1"/>
  <c r="V23" i="1" s="1"/>
  <c r="N21" i="1"/>
  <c r="T21" i="1"/>
  <c r="T22" i="1"/>
  <c r="Q22" i="1"/>
  <c r="U22" i="1"/>
  <c r="V22" i="1" s="1"/>
  <c r="Q24" i="1"/>
  <c r="M26" i="1"/>
  <c r="T26" i="1" s="1"/>
  <c r="O27" i="1"/>
  <c r="W27" i="1"/>
  <c r="U27" i="1" s="1"/>
  <c r="V27" i="1" s="1"/>
  <c r="Q28" i="1"/>
  <c r="M33" i="1"/>
  <c r="P33" i="1" s="1"/>
  <c r="R33" i="1" s="1"/>
  <c r="S33" i="1" s="1"/>
  <c r="N32" i="1"/>
  <c r="W34" i="1"/>
  <c r="U34" i="1" s="1"/>
  <c r="V34" i="1" s="1"/>
  <c r="M37" i="1"/>
  <c r="P37" i="1" s="1"/>
  <c r="R37" i="1" s="1"/>
  <c r="S37" i="1" s="1"/>
  <c r="T40" i="1"/>
  <c r="Z40" i="1" s="1"/>
  <c r="T44" i="1"/>
  <c r="Z44" i="1" s="1"/>
  <c r="M48" i="1"/>
  <c r="T48" i="1" s="1"/>
  <c r="T49" i="1"/>
  <c r="Q49" i="1"/>
  <c r="M51" i="1"/>
  <c r="N49" i="1"/>
  <c r="W56" i="1"/>
  <c r="U56" i="1" s="1"/>
  <c r="V56" i="1" s="1"/>
  <c r="O56" i="1"/>
  <c r="X56" i="1" s="1"/>
  <c r="M60" i="1"/>
  <c r="P60" i="1" s="1"/>
  <c r="R60" i="1" s="1"/>
  <c r="N58" i="1"/>
  <c r="T58" i="1"/>
  <c r="P61" i="1"/>
  <c r="R61" i="1" s="1"/>
  <c r="Q61" i="1"/>
  <c r="M53" i="1"/>
  <c r="P53" i="1" s="1"/>
  <c r="R53" i="1" s="1"/>
  <c r="S53" i="1" s="1"/>
  <c r="N51" i="1"/>
  <c r="T52" i="1"/>
  <c r="M54" i="1"/>
  <c r="P54" i="1" s="1"/>
  <c r="R54" i="1" s="1"/>
  <c r="S54" i="1" s="1"/>
  <c r="Q53" i="1"/>
  <c r="T53" i="1"/>
  <c r="M57" i="1"/>
  <c r="P57" i="1" s="1"/>
  <c r="R57" i="1" s="1"/>
  <c r="S57" i="1" s="1"/>
  <c r="N55" i="1"/>
  <c r="T59" i="1"/>
  <c r="M68" i="1"/>
  <c r="T66" i="1"/>
  <c r="N66" i="1"/>
  <c r="M73" i="1"/>
  <c r="P73" i="1" s="1"/>
  <c r="R73" i="1" s="1"/>
  <c r="S73" i="1" s="1"/>
  <c r="N71" i="1"/>
  <c r="M75" i="1"/>
  <c r="P75" i="1" s="1"/>
  <c r="R75" i="1" s="1"/>
  <c r="Q73" i="1"/>
  <c r="T73" i="1"/>
  <c r="N73" i="1"/>
  <c r="P92" i="1"/>
  <c r="R92" i="1" s="1"/>
  <c r="T92" i="1"/>
  <c r="M98" i="1"/>
  <c r="P98" i="1" s="1"/>
  <c r="R98" i="1" s="1"/>
  <c r="N96" i="1"/>
  <c r="O34" i="1"/>
  <c r="X34" i="1" s="1"/>
  <c r="O40" i="1"/>
  <c r="X40" i="1" s="1"/>
  <c r="M42" i="1"/>
  <c r="P42" i="1" s="1"/>
  <c r="R42" i="1" s="1"/>
  <c r="S42" i="1" s="1"/>
  <c r="O44" i="1"/>
  <c r="X44" i="1" s="1"/>
  <c r="M46" i="1"/>
  <c r="P46" i="1" s="1"/>
  <c r="R46" i="1" s="1"/>
  <c r="S46" i="1" s="1"/>
  <c r="N53" i="1"/>
  <c r="M55" i="1"/>
  <c r="M62" i="1"/>
  <c r="P62" i="1" s="1"/>
  <c r="R62" i="1" s="1"/>
  <c r="T60" i="1"/>
  <c r="Q65" i="1"/>
  <c r="N70" i="1"/>
  <c r="M72" i="1"/>
  <c r="P72" i="1" s="1"/>
  <c r="R72" i="1" s="1"/>
  <c r="S72" i="1" s="1"/>
  <c r="Q70" i="1"/>
  <c r="M77" i="1"/>
  <c r="P77" i="1" s="1"/>
  <c r="R77" i="1" s="1"/>
  <c r="T75" i="1"/>
  <c r="N75" i="1"/>
  <c r="P86" i="1"/>
  <c r="R86" i="1" s="1"/>
  <c r="T86" i="1"/>
  <c r="T34" i="1"/>
  <c r="Z34" i="1" s="1"/>
  <c r="N52" i="1"/>
  <c r="Q56" i="1"/>
  <c r="T56" i="1"/>
  <c r="M58" i="1"/>
  <c r="P58" i="1" s="1"/>
  <c r="R58" i="1" s="1"/>
  <c r="S58" i="1" s="1"/>
  <c r="N57" i="1"/>
  <c r="Q57" i="1"/>
  <c r="T57" i="1"/>
  <c r="N60" i="1"/>
  <c r="N63" i="1"/>
  <c r="Q63" i="1"/>
  <c r="Q64" i="1"/>
  <c r="M66" i="1"/>
  <c r="P66" i="1" s="1"/>
  <c r="R66" i="1" s="1"/>
  <c r="T64" i="1"/>
  <c r="T70" i="1"/>
  <c r="Q72" i="1"/>
  <c r="T99" i="1"/>
  <c r="Q99" i="1"/>
  <c r="P99" i="1"/>
  <c r="R99" i="1" s="1"/>
  <c r="W99" i="1" s="1"/>
  <c r="U99" i="1" s="1"/>
  <c r="V99" i="1" s="1"/>
  <c r="N59" i="1"/>
  <c r="N61" i="1"/>
  <c r="N65" i="1"/>
  <c r="Q67" i="1"/>
  <c r="T67" i="1"/>
  <c r="N69" i="1"/>
  <c r="M71" i="1"/>
  <c r="P71" i="1" s="1"/>
  <c r="R71" i="1" s="1"/>
  <c r="S71" i="1" s="1"/>
  <c r="Q74" i="1"/>
  <c r="W77" i="1"/>
  <c r="U77" i="1" s="1"/>
  <c r="V77" i="1" s="1"/>
  <c r="T78" i="1"/>
  <c r="N94" i="1"/>
  <c r="T94" i="1"/>
  <c r="M96" i="1"/>
  <c r="P96" i="1" s="1"/>
  <c r="R96" i="1" s="1"/>
  <c r="T61" i="1"/>
  <c r="T65" i="1"/>
  <c r="N67" i="1"/>
  <c r="M69" i="1"/>
  <c r="T74" i="1"/>
  <c r="M76" i="1"/>
  <c r="W78" i="1"/>
  <c r="U78" i="1" s="1"/>
  <c r="V78" i="1" s="1"/>
  <c r="O78" i="1"/>
  <c r="U80" i="1"/>
  <c r="V80" i="1" s="1"/>
  <c r="W80" i="1"/>
  <c r="O80" i="1"/>
  <c r="T82" i="1"/>
  <c r="Q84" i="1"/>
  <c r="M89" i="1"/>
  <c r="P89" i="1" s="1"/>
  <c r="R89" i="1" s="1"/>
  <c r="N87" i="1"/>
  <c r="W89" i="1"/>
  <c r="O90" i="1"/>
  <c r="W90" i="1"/>
  <c r="U90" i="1" s="1"/>
  <c r="V90" i="1" s="1"/>
  <c r="O68" i="1"/>
  <c r="N72" i="1"/>
  <c r="W74" i="1"/>
  <c r="U74" i="1" s="1"/>
  <c r="V74" i="1" s="1"/>
  <c r="O74" i="1"/>
  <c r="M81" i="1"/>
  <c r="P81" i="1" s="1"/>
  <c r="R81" i="1" s="1"/>
  <c r="W81" i="1" s="1"/>
  <c r="U81" i="1" s="1"/>
  <c r="V81" i="1" s="1"/>
  <c r="N79" i="1"/>
  <c r="M85" i="1"/>
  <c r="P85" i="1" s="1"/>
  <c r="R85" i="1" s="1"/>
  <c r="W85" i="1" s="1"/>
  <c r="U85" i="1" s="1"/>
  <c r="V85" i="1" s="1"/>
  <c r="N83" i="1"/>
  <c r="M95" i="1"/>
  <c r="N93" i="1"/>
  <c r="T93" i="1"/>
  <c r="N98" i="1"/>
  <c r="T68" i="1"/>
  <c r="M79" i="1"/>
  <c r="P79" i="1" s="1"/>
  <c r="R79" i="1" s="1"/>
  <c r="M83" i="1"/>
  <c r="P83" i="1" s="1"/>
  <c r="R83" i="1" s="1"/>
  <c r="O82" i="1"/>
  <c r="M87" i="1"/>
  <c r="P87" i="1" s="1"/>
  <c r="R87" i="1" s="1"/>
  <c r="O86" i="1"/>
  <c r="T89" i="1"/>
  <c r="Q89" i="1"/>
  <c r="O92" i="1"/>
  <c r="M93" i="1"/>
  <c r="N97" i="1"/>
  <c r="M91" i="1"/>
  <c r="P91" i="1" s="1"/>
  <c r="R91" i="1" s="1"/>
  <c r="W91" i="1" s="1"/>
  <c r="U91" i="1" s="1"/>
  <c r="V91" i="1" s="1"/>
  <c r="M94" i="1"/>
  <c r="P94" i="1" s="1"/>
  <c r="R94" i="1" s="1"/>
  <c r="W82" i="1"/>
  <c r="U82" i="1" s="1"/>
  <c r="V82" i="1" s="1"/>
  <c r="Q82" i="1"/>
  <c r="M84" i="1"/>
  <c r="W86" i="1"/>
  <c r="U86" i="1" s="1"/>
  <c r="V86" i="1" s="1"/>
  <c r="Q86" i="1"/>
  <c r="M88" i="1"/>
  <c r="O88" i="1" s="1"/>
  <c r="O89" i="1"/>
  <c r="U89" i="1"/>
  <c r="V89" i="1" s="1"/>
  <c r="T90" i="1"/>
  <c r="Q90" i="1"/>
  <c r="W92" i="1"/>
  <c r="U92" i="1" s="1"/>
  <c r="V92" i="1" s="1"/>
  <c r="Q92" i="1"/>
  <c r="Q95" i="1"/>
  <c r="T97" i="1"/>
  <c r="Q97" i="1"/>
  <c r="O99" i="1"/>
  <c r="Z68" i="1" l="1"/>
  <c r="O87" i="1"/>
  <c r="W87" i="1"/>
  <c r="U87" i="1" s="1"/>
  <c r="V87" i="1" s="1"/>
  <c r="P76" i="1"/>
  <c r="R76" i="1" s="1"/>
  <c r="W76" i="1" s="1"/>
  <c r="U76" i="1" s="1"/>
  <c r="V76" i="1" s="1"/>
  <c r="T76" i="1"/>
  <c r="Z56" i="1"/>
  <c r="U73" i="1"/>
  <c r="V73" i="1" s="1"/>
  <c r="O73" i="1"/>
  <c r="X73" i="1" s="1"/>
  <c r="W73" i="1"/>
  <c r="Q71" i="1"/>
  <c r="P51" i="1"/>
  <c r="R51" i="1" s="1"/>
  <c r="S51" i="1" s="1"/>
  <c r="Q51" i="1"/>
  <c r="W32" i="1"/>
  <c r="U32" i="1" s="1"/>
  <c r="V32" i="1" s="1"/>
  <c r="O32" i="1"/>
  <c r="X32" i="1" s="1"/>
  <c r="Z25" i="1"/>
  <c r="W50" i="1"/>
  <c r="U50" i="1" s="1"/>
  <c r="V50" i="1" s="1"/>
  <c r="O50" i="1"/>
  <c r="X50" i="1" s="1"/>
  <c r="U37" i="1"/>
  <c r="V37" i="1" s="1"/>
  <c r="W37" i="1"/>
  <c r="O37" i="1"/>
  <c r="X37" i="1" s="1"/>
  <c r="Z27" i="1"/>
  <c r="O20" i="1"/>
  <c r="W20" i="1"/>
  <c r="U20" i="1"/>
  <c r="V20" i="1" s="1"/>
  <c r="Z9" i="1"/>
  <c r="O5" i="1"/>
  <c r="W5" i="1"/>
  <c r="U5" i="1" s="1"/>
  <c r="V5" i="1" s="1"/>
  <c r="W28" i="1"/>
  <c r="U28" i="1" s="1"/>
  <c r="O28" i="1"/>
  <c r="O91" i="1"/>
  <c r="O97" i="1"/>
  <c r="W97" i="1"/>
  <c r="U97" i="1"/>
  <c r="V97" i="1" s="1"/>
  <c r="T91" i="1"/>
  <c r="Z91" i="1" s="1"/>
  <c r="Q85" i="1"/>
  <c r="Q77" i="1"/>
  <c r="Q98" i="1"/>
  <c r="W93" i="1"/>
  <c r="U93" i="1" s="1"/>
  <c r="V93" i="1" s="1"/>
  <c r="O93" i="1"/>
  <c r="Q83" i="1"/>
  <c r="Q79" i="1"/>
  <c r="W72" i="1"/>
  <c r="U72" i="1" s="1"/>
  <c r="V72" i="1" s="1"/>
  <c r="O72" i="1"/>
  <c r="X72" i="1" s="1"/>
  <c r="T87" i="1"/>
  <c r="Z82" i="1"/>
  <c r="Z74" i="1"/>
  <c r="W94" i="1"/>
  <c r="U94" i="1" s="1"/>
  <c r="O94" i="1"/>
  <c r="O77" i="1"/>
  <c r="O69" i="1"/>
  <c r="U65" i="1"/>
  <c r="V65" i="1" s="1"/>
  <c r="O65" i="1"/>
  <c r="W65" i="1"/>
  <c r="Q75" i="1"/>
  <c r="U70" i="1"/>
  <c r="V70" i="1" s="1"/>
  <c r="W70" i="1"/>
  <c r="O70" i="1"/>
  <c r="X70" i="1" s="1"/>
  <c r="Q60" i="1"/>
  <c r="Q96" i="1"/>
  <c r="W71" i="1"/>
  <c r="O71" i="1"/>
  <c r="X71" i="1" s="1"/>
  <c r="U71" i="1"/>
  <c r="V71" i="1" s="1"/>
  <c r="P68" i="1"/>
  <c r="R68" i="1" s="1"/>
  <c r="W68" i="1" s="1"/>
  <c r="U68" i="1" s="1"/>
  <c r="V68" i="1" s="1"/>
  <c r="Q68" i="1"/>
  <c r="Q58" i="1"/>
  <c r="Z17" i="1"/>
  <c r="T10" i="1"/>
  <c r="Z10" i="1" s="1"/>
  <c r="O31" i="1"/>
  <c r="X31" i="1" s="1"/>
  <c r="T50" i="1"/>
  <c r="O48" i="1"/>
  <c r="O47" i="1"/>
  <c r="X47" i="1" s="1"/>
  <c r="O43" i="1"/>
  <c r="T33" i="1"/>
  <c r="O29" i="1"/>
  <c r="W29" i="1"/>
  <c r="U29" i="1"/>
  <c r="V29" i="1" s="1"/>
  <c r="Q23" i="1"/>
  <c r="P19" i="1"/>
  <c r="R19" i="1" s="1"/>
  <c r="W19" i="1" s="1"/>
  <c r="U19" i="1" s="1"/>
  <c r="V19" i="1" s="1"/>
  <c r="O19" i="1"/>
  <c r="Q19" i="1"/>
  <c r="U9" i="1"/>
  <c r="V9" i="1" s="1"/>
  <c r="O9" i="1"/>
  <c r="W9" i="1"/>
  <c r="Z24" i="1"/>
  <c r="Z80" i="1"/>
  <c r="P47" i="1"/>
  <c r="R47" i="1" s="1"/>
  <c r="S47" i="1" s="1"/>
  <c r="T47" i="1"/>
  <c r="T42" i="1"/>
  <c r="T41" i="1"/>
  <c r="Q38" i="1"/>
  <c r="Q37" i="1"/>
  <c r="T20" i="1"/>
  <c r="Z20" i="1" s="1"/>
  <c r="Q16" i="1"/>
  <c r="T12" i="1"/>
  <c r="W3" i="1"/>
  <c r="U3" i="1"/>
  <c r="V3" i="1" s="1"/>
  <c r="O3" i="1"/>
  <c r="Q91" i="1"/>
  <c r="Z65" i="1"/>
  <c r="P15" i="1"/>
  <c r="R15" i="1" s="1"/>
  <c r="W15" i="1" s="1"/>
  <c r="U15" i="1" s="1"/>
  <c r="V15" i="1" s="1"/>
  <c r="O15" i="1"/>
  <c r="Q15" i="1"/>
  <c r="Z36" i="1"/>
  <c r="T62" i="1"/>
  <c r="U54" i="1"/>
  <c r="V54" i="1" s="1"/>
  <c r="W54" i="1"/>
  <c r="O54" i="1"/>
  <c r="X54" i="1" s="1"/>
  <c r="U46" i="1"/>
  <c r="V46" i="1" s="1"/>
  <c r="O46" i="1"/>
  <c r="X46" i="1" s="1"/>
  <c r="W46" i="1"/>
  <c r="P43" i="1"/>
  <c r="R43" i="1" s="1"/>
  <c r="S43" i="1" s="1"/>
  <c r="T43" i="1"/>
  <c r="T37" i="1"/>
  <c r="Z37" i="1" s="1"/>
  <c r="W35" i="1"/>
  <c r="U35" i="1" s="1"/>
  <c r="V35" i="1" s="1"/>
  <c r="AC28" i="1"/>
  <c r="AC30" i="1" s="1"/>
  <c r="AG28" i="1"/>
  <c r="O2" i="1"/>
  <c r="U2" i="1"/>
  <c r="V2" i="1" s="1"/>
  <c r="W2" i="1"/>
  <c r="P88" i="1"/>
  <c r="R88" i="1" s="1"/>
  <c r="W88" i="1" s="1"/>
  <c r="U88" i="1" s="1"/>
  <c r="V88" i="1" s="1"/>
  <c r="T88" i="1"/>
  <c r="O85" i="1"/>
  <c r="P93" i="1"/>
  <c r="R93" i="1" s="1"/>
  <c r="Q93" i="1"/>
  <c r="T85" i="1"/>
  <c r="Z85" i="1" s="1"/>
  <c r="Q81" i="1"/>
  <c r="T77" i="1"/>
  <c r="Z77" i="1" s="1"/>
  <c r="T98" i="1"/>
  <c r="P95" i="1"/>
  <c r="R95" i="1" s="1"/>
  <c r="W95" i="1" s="1"/>
  <c r="U95" i="1" s="1"/>
  <c r="V95" i="1" s="1"/>
  <c r="T95" i="1"/>
  <c r="Z95" i="1" s="1"/>
  <c r="U83" i="1"/>
  <c r="V83" i="1" s="1"/>
  <c r="O83" i="1"/>
  <c r="W83" i="1"/>
  <c r="W79" i="1"/>
  <c r="U79" i="1" s="1"/>
  <c r="V79" i="1" s="1"/>
  <c r="O79" i="1"/>
  <c r="T72" i="1"/>
  <c r="O95" i="1"/>
  <c r="P69" i="1"/>
  <c r="R69" i="1" s="1"/>
  <c r="W69" i="1" s="1"/>
  <c r="U69" i="1" s="1"/>
  <c r="V69" i="1" s="1"/>
  <c r="Q69" i="1"/>
  <c r="Q94" i="1"/>
  <c r="Q88" i="1"/>
  <c r="Q76" i="1"/>
  <c r="T69" i="1"/>
  <c r="O61" i="1"/>
  <c r="W61" i="1"/>
  <c r="U61" i="1" s="1"/>
  <c r="Z99" i="1"/>
  <c r="Z64" i="1"/>
  <c r="W63" i="1"/>
  <c r="U63" i="1" s="1"/>
  <c r="O63" i="1"/>
  <c r="W57" i="1"/>
  <c r="U57" i="1" s="1"/>
  <c r="O57" i="1"/>
  <c r="X57" i="1" s="1"/>
  <c r="O52" i="1"/>
  <c r="U75" i="1"/>
  <c r="V75" i="1" s="1"/>
  <c r="O75" i="1"/>
  <c r="W75" i="1"/>
  <c r="T71" i="1"/>
  <c r="Z71" i="1" s="1"/>
  <c r="P55" i="1"/>
  <c r="R55" i="1" s="1"/>
  <c r="S55" i="1" s="1"/>
  <c r="Q55" i="1"/>
  <c r="O96" i="1"/>
  <c r="W96" i="1"/>
  <c r="U96" i="1" s="1"/>
  <c r="V96" i="1" s="1"/>
  <c r="Q66" i="1"/>
  <c r="T55" i="1"/>
  <c r="W58" i="1"/>
  <c r="U58" i="1" s="1"/>
  <c r="O58" i="1"/>
  <c r="X58" i="1" s="1"/>
  <c r="T35" i="1"/>
  <c r="T32" i="1"/>
  <c r="T31" i="1"/>
  <c r="O23" i="1"/>
  <c r="Q18" i="1"/>
  <c r="Z14" i="1"/>
  <c r="Z6" i="1"/>
  <c r="W31" i="1"/>
  <c r="U31" i="1" s="1"/>
  <c r="V31" i="1" s="1"/>
  <c r="P52" i="1"/>
  <c r="R52" i="1" s="1"/>
  <c r="S52" i="1" s="1"/>
  <c r="Q52" i="1"/>
  <c r="U45" i="1"/>
  <c r="V45" i="1" s="1"/>
  <c r="W45" i="1"/>
  <c r="O45" i="1"/>
  <c r="X45" i="1" s="1"/>
  <c r="O39" i="1"/>
  <c r="X39" i="1" s="1"/>
  <c r="Q27" i="1"/>
  <c r="T23" i="1"/>
  <c r="Z23" i="1" s="1"/>
  <c r="O12" i="1"/>
  <c r="W12" i="1"/>
  <c r="U12" i="1" s="1"/>
  <c r="V12" i="1" s="1"/>
  <c r="Q62" i="1"/>
  <c r="T54" i="1"/>
  <c r="Z54" i="1" s="1"/>
  <c r="T46" i="1"/>
  <c r="T45" i="1"/>
  <c r="Q42" i="1"/>
  <c r="Q41" i="1"/>
  <c r="U38" i="1"/>
  <c r="V38" i="1" s="1"/>
  <c r="O38" i="1"/>
  <c r="X38" i="1" s="1"/>
  <c r="W38" i="1"/>
  <c r="Q29" i="1"/>
  <c r="T15" i="1"/>
  <c r="Q33" i="1"/>
  <c r="T7" i="1"/>
  <c r="Z3" i="1"/>
  <c r="P4" i="1"/>
  <c r="R4" i="1" s="1"/>
  <c r="T4" i="1"/>
  <c r="Z86" i="1"/>
  <c r="W55" i="1"/>
  <c r="U55" i="1" s="1"/>
  <c r="V55" i="1" s="1"/>
  <c r="O55" i="1"/>
  <c r="X55" i="1" s="1"/>
  <c r="O51" i="1"/>
  <c r="X51" i="1" s="1"/>
  <c r="P84" i="1"/>
  <c r="R84" i="1" s="1"/>
  <c r="W84" i="1" s="1"/>
  <c r="U84" i="1" s="1"/>
  <c r="V84" i="1" s="1"/>
  <c r="T84" i="1"/>
  <c r="T81" i="1"/>
  <c r="Z81" i="1" s="1"/>
  <c r="W98" i="1"/>
  <c r="U98" i="1" s="1"/>
  <c r="V98" i="1" s="1"/>
  <c r="O98" i="1"/>
  <c r="O84" i="1"/>
  <c r="T83" i="1"/>
  <c r="Z83" i="1" s="1"/>
  <c r="T79" i="1"/>
  <c r="O76" i="1"/>
  <c r="Q87" i="1"/>
  <c r="U67" i="1"/>
  <c r="V67" i="1" s="1"/>
  <c r="O67" i="1"/>
  <c r="W67" i="1"/>
  <c r="Z78" i="1"/>
  <c r="Z67" i="1"/>
  <c r="W59" i="1"/>
  <c r="O59" i="1"/>
  <c r="X59" i="1" s="1"/>
  <c r="U59" i="1"/>
  <c r="V59" i="1" s="1"/>
  <c r="O81" i="1"/>
  <c r="O60" i="1"/>
  <c r="W60" i="1"/>
  <c r="U60" i="1" s="1"/>
  <c r="Z75" i="1"/>
  <c r="W53" i="1"/>
  <c r="U53" i="1" s="1"/>
  <c r="O53" i="1"/>
  <c r="X53" i="1" s="1"/>
  <c r="T96" i="1"/>
  <c r="W66" i="1"/>
  <c r="U66" i="1"/>
  <c r="V66" i="1" s="1"/>
  <c r="O66" i="1"/>
  <c r="T51" i="1"/>
  <c r="O49" i="1"/>
  <c r="W49" i="1"/>
  <c r="U49" i="1" s="1"/>
  <c r="P48" i="1"/>
  <c r="R48" i="1" s="1"/>
  <c r="S48" i="1" s="1"/>
  <c r="Q48" i="1"/>
  <c r="Q35" i="1"/>
  <c r="Q32" i="1"/>
  <c r="Q31" i="1"/>
  <c r="P26" i="1"/>
  <c r="R26" i="1" s="1"/>
  <c r="W26" i="1" s="1"/>
  <c r="U26" i="1" s="1"/>
  <c r="V26" i="1" s="1"/>
  <c r="Q26" i="1"/>
  <c r="O26" i="1"/>
  <c r="U21" i="1"/>
  <c r="V21" i="1" s="1"/>
  <c r="W21" i="1"/>
  <c r="O21" i="1"/>
  <c r="T18" i="1"/>
  <c r="Z18" i="1" s="1"/>
  <c r="P8" i="1"/>
  <c r="R8" i="1" s="1"/>
  <c r="W8" i="1" s="1"/>
  <c r="U8" i="1" s="1"/>
  <c r="V8" i="1" s="1"/>
  <c r="T8" i="1"/>
  <c r="U41" i="1"/>
  <c r="V41" i="1" s="1"/>
  <c r="W41" i="1"/>
  <c r="O41" i="1"/>
  <c r="X41" i="1" s="1"/>
  <c r="W30" i="1"/>
  <c r="U30" i="1" s="1"/>
  <c r="V30" i="1" s="1"/>
  <c r="O30" i="1"/>
  <c r="X30" i="1" s="1"/>
  <c r="O16" i="1"/>
  <c r="W16" i="1"/>
  <c r="U16" i="1" s="1"/>
  <c r="V16" i="1" s="1"/>
  <c r="P11" i="1"/>
  <c r="R11" i="1" s="1"/>
  <c r="W11" i="1" s="1"/>
  <c r="U11" i="1" s="1"/>
  <c r="V11" i="1" s="1"/>
  <c r="O11" i="1"/>
  <c r="Q11" i="1"/>
  <c r="T5" i="1"/>
  <c r="P30" i="1"/>
  <c r="R30" i="1" s="1"/>
  <c r="S30" i="1" s="1"/>
  <c r="T30" i="1"/>
  <c r="O18" i="1"/>
  <c r="O62" i="1"/>
  <c r="W62" i="1"/>
  <c r="U62" i="1"/>
  <c r="V62" i="1" s="1"/>
  <c r="Q54" i="1"/>
  <c r="Q46" i="1"/>
  <c r="Q45" i="1"/>
  <c r="U42" i="1"/>
  <c r="V42" i="1" s="1"/>
  <c r="O42" i="1"/>
  <c r="X42" i="1" s="1"/>
  <c r="W42" i="1"/>
  <c r="P39" i="1"/>
  <c r="R39" i="1" s="1"/>
  <c r="S39" i="1" s="1"/>
  <c r="T39" i="1"/>
  <c r="T29" i="1"/>
  <c r="Q20" i="1"/>
  <c r="T16" i="1"/>
  <c r="Q12" i="1"/>
  <c r="O35" i="1"/>
  <c r="X35" i="1" s="1"/>
  <c r="W33" i="1"/>
  <c r="O33" i="1"/>
  <c r="X33" i="1" s="1"/>
  <c r="U33" i="1"/>
  <c r="V33" i="1" s="1"/>
  <c r="W7" i="1"/>
  <c r="U7" i="1" s="1"/>
  <c r="V7" i="1" s="1"/>
  <c r="O7" i="1"/>
  <c r="O25" i="1"/>
  <c r="V60" i="1" l="1"/>
  <c r="Z60" i="1"/>
  <c r="V58" i="1"/>
  <c r="Z58" i="1"/>
  <c r="V94" i="1"/>
  <c r="Z94" i="1"/>
  <c r="V63" i="1"/>
  <c r="Z63" i="1"/>
  <c r="V57" i="1"/>
  <c r="Z57" i="1"/>
  <c r="V28" i="1"/>
  <c r="Z28" i="1"/>
  <c r="V49" i="1"/>
  <c r="Z49" i="1"/>
  <c r="V53" i="1"/>
  <c r="Z53" i="1"/>
  <c r="V61" i="1"/>
  <c r="Z61" i="1"/>
  <c r="Z30" i="1"/>
  <c r="Z62" i="1"/>
  <c r="Z42" i="1"/>
  <c r="Z16" i="1"/>
  <c r="Z84" i="1"/>
  <c r="W51" i="1"/>
  <c r="U51" i="1" s="1"/>
  <c r="V51" i="1" s="1"/>
  <c r="Z7" i="1"/>
  <c r="W39" i="1"/>
  <c r="U39" i="1" s="1"/>
  <c r="V39" i="1" s="1"/>
  <c r="Z31" i="1"/>
  <c r="Z55" i="1"/>
  <c r="X52" i="1"/>
  <c r="Z72" i="1"/>
  <c r="Z88" i="1"/>
  <c r="AC48" i="1"/>
  <c r="AI35" i="1"/>
  <c r="AI36" i="1" s="1"/>
  <c r="Z11" i="1"/>
  <c r="X43" i="1"/>
  <c r="W47" i="1"/>
  <c r="U47" i="1" s="1"/>
  <c r="V47" i="1" s="1"/>
  <c r="Z50" i="1"/>
  <c r="Z19" i="1"/>
  <c r="Z97" i="1"/>
  <c r="Z51" i="1"/>
  <c r="W48" i="1"/>
  <c r="U48" i="1" s="1"/>
  <c r="Z87" i="1"/>
  <c r="Z5" i="1"/>
  <c r="Z59" i="1"/>
  <c r="Z96" i="1"/>
  <c r="Z79" i="1"/>
  <c r="Z45" i="1"/>
  <c r="Z32" i="1"/>
  <c r="W52" i="1"/>
  <c r="U52" i="1" s="1"/>
  <c r="Z69" i="1"/>
  <c r="Z98" i="1"/>
  <c r="Z66" i="1"/>
  <c r="Z2" i="1"/>
  <c r="Z12" i="1"/>
  <c r="W43" i="1"/>
  <c r="U43" i="1" s="1"/>
  <c r="V43" i="1" s="1"/>
  <c r="Z70" i="1"/>
  <c r="Z29" i="1"/>
  <c r="Z8" i="1"/>
  <c r="W4" i="1"/>
  <c r="U4" i="1" s="1"/>
  <c r="V4" i="1" s="1"/>
  <c r="AG29" i="1"/>
  <c r="AG30" i="1" s="1"/>
  <c r="Z15" i="1"/>
  <c r="Z46" i="1"/>
  <c r="Z21" i="1"/>
  <c r="Z35" i="1"/>
  <c r="Z38" i="1"/>
  <c r="Z41" i="1"/>
  <c r="Z33" i="1"/>
  <c r="X48" i="1"/>
  <c r="Z73" i="1"/>
  <c r="Z76" i="1"/>
  <c r="Z26" i="1"/>
  <c r="Z39" i="1" l="1"/>
  <c r="Z4" i="1"/>
  <c r="V48" i="1"/>
  <c r="Z48" i="1"/>
  <c r="V52" i="1"/>
  <c r="Z52" i="1"/>
  <c r="Z47" i="1"/>
  <c r="Z43" i="1"/>
</calcChain>
</file>

<file path=xl/sharedStrings.xml><?xml version="1.0" encoding="utf-8"?>
<sst xmlns="http://schemas.openxmlformats.org/spreadsheetml/2006/main" count="214" uniqueCount="138">
  <si>
    <t>SZUMMA</t>
  </si>
  <si>
    <t>Időpont</t>
  </si>
  <si>
    <t>aFRR (Automatikus) szabályozás FEL (15p)</t>
  </si>
  <si>
    <t>aFRR (Automatikus) szabályozás LE (15p)</t>
  </si>
  <si>
    <t>aFRR egyben</t>
  </si>
  <si>
    <t>Hazai aFRR (aut.) szab. FEL (15p)</t>
  </si>
  <si>
    <t>Hazai aFRR (aut.) szab. LE (15p)</t>
  </si>
  <si>
    <t>IGCC szabályozás FEL (15p)</t>
  </si>
  <si>
    <t>IGCC szabályozás LE (15p)</t>
  </si>
  <si>
    <t>mFRR és RR (Nem automatikus) szabályozás mértéke fel (kiegyenlítő célú)</t>
  </si>
  <si>
    <t>mFRR filter</t>
  </si>
  <si>
    <t>SZUMMA poz</t>
  </si>
  <si>
    <t>korr. mFRR</t>
  </si>
  <si>
    <t xml:space="preserve">aFRR </t>
  </si>
  <si>
    <t>absz.korr mFRR</t>
  </si>
  <si>
    <t>proaktív mFRR</t>
  </si>
  <si>
    <t>aFRR</t>
  </si>
  <si>
    <t>mFRR</t>
  </si>
  <si>
    <t>mFRR aktiválható</t>
  </si>
  <si>
    <t>2021.11.25 00:15:00 +0100</t>
  </si>
  <si>
    <t>2021.11.25 00:30:00 +0100</t>
  </si>
  <si>
    <t>2021.11.25 00:45:00 +0100</t>
  </si>
  <si>
    <t>2021.11.25 01:00:00 +0100</t>
  </si>
  <si>
    <t>2021.11.25 01:15:00 +0100</t>
  </si>
  <si>
    <t>2021.11.25 01:30:00 +0100</t>
  </si>
  <si>
    <t>2021.11.25 01:45:00 +0100</t>
  </si>
  <si>
    <t>2021.11.25 02:00:00 +0100</t>
  </si>
  <si>
    <t>2021.11.25 02:15:00 +0100</t>
  </si>
  <si>
    <t>2021.11.25 02:30:00 +0100</t>
  </si>
  <si>
    <t>2021.11.25 02:45:00 +0100</t>
  </si>
  <si>
    <t>2021.11.25 03:00:00 +0100</t>
  </si>
  <si>
    <t>2021.11.25 03:15:00 +0100</t>
  </si>
  <si>
    <t>2021.11.25 03:30:00 +0100</t>
  </si>
  <si>
    <t>2021.11.25 03:45:00 +0100</t>
  </si>
  <si>
    <t>2021.11.25 04:00:00 +0100</t>
  </si>
  <si>
    <t>2021.11.25 04:15:00 +0100</t>
  </si>
  <si>
    <t>2021.11.25 04:30:00 +0100</t>
  </si>
  <si>
    <t>2021.11.25 04:45:00 +0100</t>
  </si>
  <si>
    <t>2021.11.25 05:00:00 +0100</t>
  </si>
  <si>
    <t>2021.11.25 05:15:00 +0100</t>
  </si>
  <si>
    <t>2021.11.25 05:30:00 +0100</t>
  </si>
  <si>
    <t>2021.11.25 05:45:00 +0100</t>
  </si>
  <si>
    <t>2021.11.25 06:00:00 +0100</t>
  </si>
  <si>
    <t>2021.11.25 06:15:00 +0100</t>
  </si>
  <si>
    <t>2021.11.25 06:30:00 +0100</t>
  </si>
  <si>
    <t>REAKTÍV</t>
  </si>
  <si>
    <t>PROAKTÍV</t>
  </si>
  <si>
    <t>PROAKTÍV+</t>
  </si>
  <si>
    <t>2021.11.25 06:45:00 +0100</t>
  </si>
  <si>
    <t>MWh</t>
  </si>
  <si>
    <t>össz</t>
  </si>
  <si>
    <t>2021.11.25 07:00:00 +0100</t>
  </si>
  <si>
    <t>mFRR+</t>
  </si>
  <si>
    <t>ez azt jelenti hogy ahol 300MW feletti az aFRR ott inkább hozzáadom az mFRR-hez és levonom az aFRR-ből a 300 feletti részt</t>
  </si>
  <si>
    <t>2021.11.25 07:15:00 +0100</t>
  </si>
  <si>
    <t>aFRR+</t>
  </si>
  <si>
    <t>2021.11.25 07:30:00 +0100</t>
  </si>
  <si>
    <t>2021.11.25 07:45:00 +0100</t>
  </si>
  <si>
    <t>2021.11.25 08:00:00 +0100</t>
  </si>
  <si>
    <t>2021.11.25 08:15:00 +0100</t>
  </si>
  <si>
    <t>2021.11.25 08:30:00 +0100</t>
  </si>
  <si>
    <t>%</t>
  </si>
  <si>
    <t>2021.11.25 08:45:00 +0100</t>
  </si>
  <si>
    <t>pontosság:</t>
  </si>
  <si>
    <t>2021.11.25 09:00:00 +0100</t>
  </si>
  <si>
    <t>2021.11.25 09:15:00 +0100</t>
  </si>
  <si>
    <t>2021.11.25 09:30:00 +0100</t>
  </si>
  <si>
    <t>2021.11.25 09:45:00 +0100</t>
  </si>
  <si>
    <t>2021.11.25 10:00:00 +0100</t>
  </si>
  <si>
    <t>2021.11.25 10:15:00 +0100</t>
  </si>
  <si>
    <t>2021.11.25 10:30:00 +0100</t>
  </si>
  <si>
    <t>2021.11.25 10:45:00 +0100</t>
  </si>
  <si>
    <t>2021.11.25 11:00:00 +0100</t>
  </si>
  <si>
    <t>2021.11.25 11:15:00 +0100</t>
  </si>
  <si>
    <t>2021.11.25 11:30:00 +0100</t>
  </si>
  <si>
    <t>2021.11.25 11:45:00 +0100</t>
  </si>
  <si>
    <t>2021.11.25 12:00:00 +0100</t>
  </si>
  <si>
    <t>2021.11.25 12:15:00 +0100</t>
  </si>
  <si>
    <t>2021.11.25 12:30:00 +0100</t>
  </si>
  <si>
    <t>2021.11.25 12:45:00 +0100</t>
  </si>
  <si>
    <t>2021.11.25 13:00:00 +0100</t>
  </si>
  <si>
    <t>2021.11.25 13:15:00 +0100</t>
  </si>
  <si>
    <t>2021.11.25 13:30:00 +0100</t>
  </si>
  <si>
    <t>2021.11.25 13:45:00 +0100</t>
  </si>
  <si>
    <t>2021.11.25 14:00:00 +0100</t>
  </si>
  <si>
    <t>2021.11.25 14:15:00 +0100</t>
  </si>
  <si>
    <t>2021.11.25 14:30:00 +0100</t>
  </si>
  <si>
    <t>2021.11.25 14:45:00 +0100</t>
  </si>
  <si>
    <t>2021.11.25 15:00:00 +0100</t>
  </si>
  <si>
    <t>2021.11.25 15:15:00 +0100</t>
  </si>
  <si>
    <t>termék</t>
  </si>
  <si>
    <t>2021.11.25 15:30:00 +0100</t>
  </si>
  <si>
    <t>2021.11.25 15:45:00 +0100</t>
  </si>
  <si>
    <t>2021.11.25 16:00:00 +0100</t>
  </si>
  <si>
    <t>2021.11.25 16:15:00 +0100</t>
  </si>
  <si>
    <t>2021.11.25 16:30:00 +0100</t>
  </si>
  <si>
    <t>2021.11.25 16:45:00 +0100</t>
  </si>
  <si>
    <t>2021.11.25 17:00:00 +0100</t>
  </si>
  <si>
    <t>2021.11.25 17:15:00 +0100</t>
  </si>
  <si>
    <t>2021.11.25 17:30:00 +0100</t>
  </si>
  <si>
    <t>2021.11.25 17:45:00 +0100</t>
  </si>
  <si>
    <t>2021.11.25 18:00:00 +0100</t>
  </si>
  <si>
    <t>2021.11.25 18:15:00 +0100</t>
  </si>
  <si>
    <t>2021.11.25 18:30:00 +0100</t>
  </si>
  <si>
    <t>2021.11.25 18:45:00 +0100</t>
  </si>
  <si>
    <t>2021.11.25 19:00:00 +0100</t>
  </si>
  <si>
    <t>2021.11.25 19:15:00 +0100</t>
  </si>
  <si>
    <t>2021.11.25 19:30:00 +0100</t>
  </si>
  <si>
    <t>2021.11.25 19:45:00 +0100</t>
  </si>
  <si>
    <t>2021.11.25 20:00:00 +0100</t>
  </si>
  <si>
    <t>2021.11.25 20:15:00 +0100</t>
  </si>
  <si>
    <t>2021.11.25 20:30:00 +0100</t>
  </si>
  <si>
    <t>2021.11.25 20:45:00 +0100</t>
  </si>
  <si>
    <t>2021.11.25 21:00:00 +0100</t>
  </si>
  <si>
    <t>2021.11.25 21:15:00 +0100</t>
  </si>
  <si>
    <t>2021.11.25 21:30:00 +0100</t>
  </si>
  <si>
    <t>2021.11.25 21:45:00 +0100</t>
  </si>
  <si>
    <t>2021.11.25 22:00:00 +0100</t>
  </si>
  <si>
    <t>2021.11.25 22:15:00 +0100</t>
  </si>
  <si>
    <t>2021.11.25 22:30:00 +0100</t>
  </si>
  <si>
    <t>2021.11.25 22:45:00 +0100</t>
  </si>
  <si>
    <t>2021.11.25 23:00:00 +0100</t>
  </si>
  <si>
    <t>2021.11.25 23:15:00 +0100</t>
  </si>
  <si>
    <t>2021.11.25 23:30:00 +0100</t>
  </si>
  <si>
    <t>2021.11.25 23:45:00 +0100</t>
  </si>
  <si>
    <t>2021.11.26 00:00:00 +0100</t>
  </si>
  <si>
    <t>2021.11.26 00:15:00 +0100</t>
  </si>
  <si>
    <t>Datum / Date</t>
  </si>
  <si>
    <t>Termek / Product</t>
  </si>
  <si>
    <t>Piac / Market</t>
  </si>
  <si>
    <t>Irany / Direction</t>
  </si>
  <si>
    <t>Felajanlott mennyiseg / Offered Capacity [MW]</t>
  </si>
  <si>
    <t>Energia ar / Energy Price [HUF/MWh]</t>
  </si>
  <si>
    <t>Limitar / Limit price [HUF/MWh]</t>
  </si>
  <si>
    <t>00:00-01:00</t>
  </si>
  <si>
    <t>aFRR / aFRR</t>
  </si>
  <si>
    <t>Pozitiv / Positive</t>
  </si>
  <si>
    <t>mFRR es RR / mFRR and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</si>
</sst>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2" fontId="0" fillId="0" borderId="0" xfId="0" applyNumberFormat="1"/>
    <xf numFmtId="2" fontId="1" fillId="2" borderId="0" xfId="0" applyNumberFormat="1" applyFont="1" applyFill="1" applyAlignment="1">
      <alignment horizontal="left"/>
    </xf>
    <xf numFmtId="0" fontId="3" fillId="0" borderId="0" xfId="0" applyFont="1"/>
    <xf numFmtId="20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mFFR aktiválási jelleggörbe (2021.11.25.)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1205252236032"/>
          <c:y val="0.10949615794149763"/>
          <c:w val="0.86649371307925349"/>
          <c:h val="0.7947889072005534"/>
        </c:manualLayout>
      </c:layout>
      <c:scatterChart>
        <c:scatterStyle val="smoothMarker"/>
        <c:varyColors val="0"/>
        <c:ser>
          <c:idx val="0"/>
          <c:order val="0"/>
          <c:tx>
            <c:v>számított mFRR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h:mm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[1]IB!$W$2:$W$99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41.809000000000005</c:v>
                </c:pt>
                <c:pt idx="3">
                  <c:v>38.115333333333332</c:v>
                </c:pt>
                <c:pt idx="4">
                  <c:v>0</c:v>
                </c:pt>
                <c:pt idx="5">
                  <c:v>0</c:v>
                </c:pt>
                <c:pt idx="6">
                  <c:v>41.284333333333329</c:v>
                </c:pt>
                <c:pt idx="7">
                  <c:v>45.437999999999995</c:v>
                </c:pt>
                <c:pt idx="8">
                  <c:v>0</c:v>
                </c:pt>
                <c:pt idx="9">
                  <c:v>36.550333333333334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52.518666666666668</c:v>
                </c:pt>
                <c:pt idx="26">
                  <c:v>0</c:v>
                </c:pt>
                <c:pt idx="27">
                  <c:v>0</c:v>
                </c:pt>
                <c:pt idx="28">
                  <c:v>54.276999999999994</c:v>
                </c:pt>
                <c:pt idx="29">
                  <c:v>83.579333333333338</c:v>
                </c:pt>
                <c:pt idx="30">
                  <c:v>56.979666666666667</c:v>
                </c:pt>
                <c:pt idx="31">
                  <c:v>63.854999999999997</c:v>
                </c:pt>
                <c:pt idx="32">
                  <c:v>81.215999999999994</c:v>
                </c:pt>
                <c:pt idx="33">
                  <c:v>81.500999999999991</c:v>
                </c:pt>
                <c:pt idx="34">
                  <c:v>90.22699999999999</c:v>
                </c:pt>
                <c:pt idx="35">
                  <c:v>95.202666666666673</c:v>
                </c:pt>
                <c:pt idx="36">
                  <c:v>168.67500000000001</c:v>
                </c:pt>
                <c:pt idx="37">
                  <c:v>235.64800000000008</c:v>
                </c:pt>
                <c:pt idx="38">
                  <c:v>219.37099999999995</c:v>
                </c:pt>
                <c:pt idx="39">
                  <c:v>219.01599999999996</c:v>
                </c:pt>
                <c:pt idx="40">
                  <c:v>159.79033333333334</c:v>
                </c:pt>
                <c:pt idx="41">
                  <c:v>159.672</c:v>
                </c:pt>
                <c:pt idx="42">
                  <c:v>138.90533333333335</c:v>
                </c:pt>
                <c:pt idx="43">
                  <c:v>137.94133333333335</c:v>
                </c:pt>
                <c:pt idx="44">
                  <c:v>120.92933333333333</c:v>
                </c:pt>
                <c:pt idx="45">
                  <c:v>109.64366666666668</c:v>
                </c:pt>
                <c:pt idx="46">
                  <c:v>70.374333333333325</c:v>
                </c:pt>
                <c:pt idx="47">
                  <c:v>0</c:v>
                </c:pt>
                <c:pt idx="48">
                  <c:v>57.658999999999999</c:v>
                </c:pt>
                <c:pt idx="49">
                  <c:v>119.38099999999997</c:v>
                </c:pt>
                <c:pt idx="50">
                  <c:v>90.021000000000001</c:v>
                </c:pt>
                <c:pt idx="51">
                  <c:v>126.46033333333332</c:v>
                </c:pt>
                <c:pt idx="52">
                  <c:v>114.35666666666667</c:v>
                </c:pt>
                <c:pt idx="53">
                  <c:v>110.23833333333334</c:v>
                </c:pt>
                <c:pt idx="54">
                  <c:v>113.649</c:v>
                </c:pt>
                <c:pt idx="55">
                  <c:v>115.86266666666666</c:v>
                </c:pt>
                <c:pt idx="56">
                  <c:v>89.302000000000007</c:v>
                </c:pt>
                <c:pt idx="57">
                  <c:v>64.338666666666668</c:v>
                </c:pt>
                <c:pt idx="58">
                  <c:v>0</c:v>
                </c:pt>
                <c:pt idx="59">
                  <c:v>0</c:v>
                </c:pt>
                <c:pt idx="60">
                  <c:v>54.597000000000001</c:v>
                </c:pt>
                <c:pt idx="61">
                  <c:v>82.779333333333327</c:v>
                </c:pt>
                <c:pt idx="62">
                  <c:v>0</c:v>
                </c:pt>
                <c:pt idx="63">
                  <c:v>53.677</c:v>
                </c:pt>
                <c:pt idx="64">
                  <c:v>58.196666666666665</c:v>
                </c:pt>
                <c:pt idx="65">
                  <c:v>65.341999999999999</c:v>
                </c:pt>
                <c:pt idx="66">
                  <c:v>0</c:v>
                </c:pt>
                <c:pt idx="67">
                  <c:v>0</c:v>
                </c:pt>
                <c:pt idx="68">
                  <c:v>42.517666666666663</c:v>
                </c:pt>
                <c:pt idx="69">
                  <c:v>51.367333333333335</c:v>
                </c:pt>
                <c:pt idx="70">
                  <c:v>44.622999999999998</c:v>
                </c:pt>
                <c:pt idx="71">
                  <c:v>42.458666666666666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37.768999999999998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36.585333333333331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50.941666666666663</c:v>
                </c:pt>
                <c:pt idx="95">
                  <c:v>34.304666666666662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4-45BE-9071-0F393B187736}"/>
            </c:ext>
          </c:extLst>
        </c:ser>
        <c:ser>
          <c:idx val="1"/>
          <c:order val="1"/>
          <c:tx>
            <c:v>Kiegyenlítetlenség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h:mm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[1]IB!$L$2:$L$99</c:f>
              <c:numCache>
                <c:formatCode>0.00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4-45BE-9071-0F393B187736}"/>
            </c:ext>
          </c:extLst>
        </c:ser>
        <c:ser>
          <c:idx val="3"/>
          <c:order val="2"/>
          <c:tx>
            <c:v>aFRR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h:mm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[1]IB!$U$2:$U$99</c:f>
              <c:numCache>
                <c:formatCode>0.00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35.205999999999996</c:v>
                </c:pt>
                <c:pt idx="3">
                  <c:v>26.843666666666657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55.350666666666676</c:v>
                </c:pt>
                <c:pt idx="7">
                  <c:v>64.212999999999994</c:v>
                </c:pt>
                <c:pt idx="8">
                  <c:v>84.492000000000004</c:v>
                </c:pt>
                <c:pt idx="9">
                  <c:v>50.529666666666678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0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47.002333333333333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116.66200000000001</c:v>
                </c:pt>
                <c:pt idx="29">
                  <c:v>107.98566666666666</c:v>
                </c:pt>
                <c:pt idx="30">
                  <c:v>186.66833333333332</c:v>
                </c:pt>
                <c:pt idx="31">
                  <c:v>180.648</c:v>
                </c:pt>
                <c:pt idx="32">
                  <c:v>149.05599999999998</c:v>
                </c:pt>
                <c:pt idx="33">
                  <c:v>204.10700000000003</c:v>
                </c:pt>
                <c:pt idx="34">
                  <c:v>260</c:v>
                </c:pt>
                <c:pt idx="35">
                  <c:v>251.91233333333332</c:v>
                </c:pt>
                <c:pt idx="36">
                  <c:v>260</c:v>
                </c:pt>
                <c:pt idx="37">
                  <c:v>259.99999999999994</c:v>
                </c:pt>
                <c:pt idx="38">
                  <c:v>260</c:v>
                </c:pt>
                <c:pt idx="39">
                  <c:v>260</c:v>
                </c:pt>
                <c:pt idx="40">
                  <c:v>256.92566666666664</c:v>
                </c:pt>
                <c:pt idx="41">
                  <c:v>254.15200000000002</c:v>
                </c:pt>
                <c:pt idx="42">
                  <c:v>223.88266666666667</c:v>
                </c:pt>
                <c:pt idx="43">
                  <c:v>190.98966666666669</c:v>
                </c:pt>
                <c:pt idx="44">
                  <c:v>90.193666666666658</c:v>
                </c:pt>
                <c:pt idx="45">
                  <c:v>-31.072666666666677</c:v>
                </c:pt>
                <c:pt idx="46">
                  <c:v>102.60266666666668</c:v>
                </c:pt>
                <c:pt idx="47">
                  <c:v>134.096</c:v>
                </c:pt>
                <c:pt idx="48">
                  <c:v>212.404</c:v>
                </c:pt>
                <c:pt idx="49">
                  <c:v>260</c:v>
                </c:pt>
                <c:pt idx="50">
                  <c:v>253.04899999999998</c:v>
                </c:pt>
                <c:pt idx="51">
                  <c:v>204.25466666666671</c:v>
                </c:pt>
                <c:pt idx="52">
                  <c:v>226.59033333333332</c:v>
                </c:pt>
                <c:pt idx="53">
                  <c:v>237.34966666666662</c:v>
                </c:pt>
                <c:pt idx="54">
                  <c:v>154.25700000000001</c:v>
                </c:pt>
                <c:pt idx="55">
                  <c:v>77.153333333333336</c:v>
                </c:pt>
                <c:pt idx="56">
                  <c:v>-72.92</c:v>
                </c:pt>
                <c:pt idx="57">
                  <c:v>21.121333333333325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33.701000000000001</c:v>
                </c:pt>
                <c:pt idx="61">
                  <c:v>78.251666666666679</c:v>
                </c:pt>
                <c:pt idx="62">
                  <c:v>174.59</c:v>
                </c:pt>
                <c:pt idx="63">
                  <c:v>142.34900000000002</c:v>
                </c:pt>
                <c:pt idx="64">
                  <c:v>-25.796666666666667</c:v>
                </c:pt>
                <c:pt idx="65">
                  <c:v>22.433000000000007</c:v>
                </c:pt>
                <c:pt idx="66">
                  <c:v>127.553</c:v>
                </c:pt>
                <c:pt idx="67">
                  <c:v>154.102</c:v>
                </c:pt>
                <c:pt idx="68">
                  <c:v>91.351333333333343</c:v>
                </c:pt>
                <c:pt idx="69">
                  <c:v>76.00866666666667</c:v>
                </c:pt>
                <c:pt idx="70">
                  <c:v>-4.4249999999999972</c:v>
                </c:pt>
                <c:pt idx="71">
                  <c:v>-20.417666666666666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-2.6459999999999937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19.75866666666667</c:v>
                </c:pt>
                <c:pt idx="87">
                  <c:v>0</c:v>
                </c:pt>
                <c:pt idx="88">
                  <c:v>0</c:v>
                </c:pt>
                <c:pt idx="89">
                  <c:v>17.244</c:v>
                </c:pt>
                <c:pt idx="90">
                  <c:v>0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40.712333333333333</c:v>
                </c:pt>
                <c:pt idx="95">
                  <c:v>57.625333333333344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74-45BE-9071-0F393B18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67944"/>
        <c:axId val="1"/>
      </c:scatterChart>
      <c:valAx>
        <c:axId val="9341679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Idő [óra:perc]</a:t>
                </a:r>
              </a:p>
            </c:rich>
          </c:tx>
          <c:overlay val="0"/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crossBetween val="midCat"/>
        <c:majorUnit val="8.3333333333333315E-2"/>
      </c:valAx>
      <c:valAx>
        <c:axId val="1"/>
        <c:scaling>
          <c:orientation val="minMax"/>
          <c:max val="5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Kiegyenlytetlenség [MW]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67944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legend>
      <c:legendPos val="r"/>
      <c:layout>
        <c:manualLayout>
          <c:xMode val="edge"/>
          <c:yMode val="edge"/>
          <c:x val="0.77705697165212839"/>
          <c:y val="0.10669488019423928"/>
          <c:w val="0.18722966232994465"/>
          <c:h val="0.18410059207715318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Összes aktiválandó mFRR</a:t>
            </a:r>
          </a:p>
        </c:rich>
      </c:tx>
      <c:layout>
        <c:manualLayout>
          <c:xMode val="edge"/>
          <c:yMode val="edge"/>
          <c:x val="0.30195968120018757"/>
          <c:y val="1.4229384117682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186273878939184E-2"/>
          <c:y val="0.10072701931603716"/>
          <c:w val="0.88248837452307061"/>
          <c:h val="0.84834689655520112"/>
        </c:manualLayout>
      </c:layout>
      <c:scatterChart>
        <c:scatterStyle val="smoothMarker"/>
        <c:varyColors val="0"/>
        <c:ser>
          <c:idx val="1"/>
          <c:order val="0"/>
          <c:tx>
            <c:v>Kiegyenlítetlenség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h:mm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[1]IB!$L$2:$L$98</c:f>
              <c:numCache>
                <c:formatCode>0.00</c:formatCode>
                <c:ptCount val="97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8-4AF5-9FEE-C8292E1203CF}"/>
            </c:ext>
          </c:extLst>
        </c:ser>
        <c:ser>
          <c:idx val="0"/>
          <c:order val="1"/>
          <c:tx>
            <c:v>Reaktív mFRR</c:v>
          </c:tx>
          <c:marker>
            <c:symbol val="none"/>
          </c:marker>
          <c:xVal>
            <c:numRef>
              <c:f>[1]IB!$A$2:$A$97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xVal>
          <c:yVal>
            <c:numRef>
              <c:f>[1]IB!$Z$2:$Z$97</c:f>
              <c:numCache>
                <c:formatCode>0.00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13.469666666666626</c:v>
                </c:pt>
                <c:pt idx="35">
                  <c:v>0</c:v>
                </c:pt>
                <c:pt idx="36">
                  <c:v>51.932666666666705</c:v>
                </c:pt>
                <c:pt idx="37">
                  <c:v>119.9430000000001</c:v>
                </c:pt>
                <c:pt idx="38">
                  <c:v>76.479333333333329</c:v>
                </c:pt>
                <c:pt idx="39">
                  <c:v>53.799999999999955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74.682333333333304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8-4AF5-9FEE-C8292E1203CF}"/>
            </c:ext>
          </c:extLst>
        </c:ser>
        <c:ser>
          <c:idx val="2"/>
          <c:order val="2"/>
          <c:tx>
            <c:v>Proaktív mFRR</c:v>
          </c:tx>
          <c:marker>
            <c:symbol val="none"/>
          </c:marker>
          <c:xVal>
            <c:numRef>
              <c:f>[1]IB!$A$2:$A$97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</c:numCache>
            </c:numRef>
          </c:xVal>
          <c:yVal>
            <c:numRef>
              <c:f>[1]IB!$S$2:$S$99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54.276999999999994</c:v>
                </c:pt>
                <c:pt idx="29">
                  <c:v>83.579333333333338</c:v>
                </c:pt>
                <c:pt idx="30">
                  <c:v>56.979666666666667</c:v>
                </c:pt>
                <c:pt idx="31">
                  <c:v>63.854999999999997</c:v>
                </c:pt>
                <c:pt idx="32">
                  <c:v>81.215999999999994</c:v>
                </c:pt>
                <c:pt idx="33">
                  <c:v>81.500999999999991</c:v>
                </c:pt>
                <c:pt idx="34">
                  <c:v>76.757333333333335</c:v>
                </c:pt>
                <c:pt idx="35">
                  <c:v>95.202666666666673</c:v>
                </c:pt>
                <c:pt idx="36">
                  <c:v>116.74233333333332</c:v>
                </c:pt>
                <c:pt idx="37">
                  <c:v>115.705</c:v>
                </c:pt>
                <c:pt idx="38">
                  <c:v>142.89166666666668</c:v>
                </c:pt>
                <c:pt idx="39">
                  <c:v>165.21600000000001</c:v>
                </c:pt>
                <c:pt idx="40">
                  <c:v>159.79033333333334</c:v>
                </c:pt>
                <c:pt idx="41">
                  <c:v>159.672</c:v>
                </c:pt>
                <c:pt idx="42">
                  <c:v>138.90533333333335</c:v>
                </c:pt>
                <c:pt idx="43">
                  <c:v>137.94133333333335</c:v>
                </c:pt>
                <c:pt idx="44">
                  <c:v>120.92933333333333</c:v>
                </c:pt>
                <c:pt idx="45">
                  <c:v>109.64366666666668</c:v>
                </c:pt>
                <c:pt idx="46">
                  <c:v>70.374333333333325</c:v>
                </c:pt>
                <c:pt idx="47">
                  <c:v>0</c:v>
                </c:pt>
                <c:pt idx="48">
                  <c:v>57.658999999999999</c:v>
                </c:pt>
                <c:pt idx="49">
                  <c:v>44.698666666666668</c:v>
                </c:pt>
                <c:pt idx="50">
                  <c:v>90.021000000000001</c:v>
                </c:pt>
                <c:pt idx="51">
                  <c:v>126.46033333333332</c:v>
                </c:pt>
                <c:pt idx="52">
                  <c:v>114.35666666666667</c:v>
                </c:pt>
                <c:pt idx="53">
                  <c:v>110.23833333333334</c:v>
                </c:pt>
                <c:pt idx="54">
                  <c:v>113.649</c:v>
                </c:pt>
                <c:pt idx="55">
                  <c:v>115.86266666666666</c:v>
                </c:pt>
                <c:pt idx="56">
                  <c:v>89.302000000000007</c:v>
                </c:pt>
                <c:pt idx="57">
                  <c:v>64.338666666666668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42.517666666666663</c:v>
                </c:pt>
                <c:pt idx="69">
                  <c:v>51.367333333333335</c:v>
                </c:pt>
                <c:pt idx="70">
                  <c:v>44.622999999999998</c:v>
                </c:pt>
                <c:pt idx="71">
                  <c:v>42.458666666666666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8-4AF5-9FEE-C8292E12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76472"/>
        <c:axId val="1"/>
      </c:scatterChart>
      <c:valAx>
        <c:axId val="9341764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Idő [óra:perc]</a:t>
                </a:r>
              </a:p>
            </c:rich>
          </c:tx>
          <c:overlay val="0"/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crossBetween val="midCat"/>
        <c:majorUnit val="8.3333333333333315E-2"/>
      </c:valAx>
      <c:valAx>
        <c:axId val="1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Kiegyenlítetlenség [MWh]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76472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legend>
      <c:legendPos val="r"/>
      <c:layout>
        <c:manualLayout>
          <c:xMode val="edge"/>
          <c:yMode val="edge"/>
          <c:x val="0.77466420073018294"/>
          <c:y val="9.1666836219116019E-2"/>
          <c:w val="0.19282530611943549"/>
          <c:h val="0.1833336724382320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4918649544662E-2"/>
          <c:y val="4.557570217086334E-2"/>
          <c:w val="0.92742763020034014"/>
          <c:h val="0.89814814814814814"/>
        </c:manualLayout>
      </c:layout>
      <c:barChart>
        <c:barDir val="col"/>
        <c:grouping val="clustered"/>
        <c:varyColors val="0"/>
        <c:ser>
          <c:idx val="1"/>
          <c:order val="0"/>
          <c:tx>
            <c:v>Kiegyenlítetlenség</c:v>
          </c:tx>
          <c:spPr>
            <a:solidFill>
              <a:schemeClr val="accent2"/>
            </a:solidFill>
            <a:ln w="15875">
              <a:solidFill>
                <a:schemeClr val="accent2"/>
              </a:solidFill>
            </a:ln>
            <a:effectLst/>
          </c:spPr>
          <c:invertIfNegative val="0"/>
          <c:cat>
            <c:numRef>
              <c:f>[1]IB!$A$2:$A$98</c:f>
              <c:numCache>
                <c:formatCode>h:mm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cat>
          <c:val>
            <c:numRef>
              <c:f>[1]IB!$L$2:$L$99</c:f>
              <c:numCache>
                <c:formatCode>0.00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A-49E8-BD1B-4E10A4C56018}"/>
            </c:ext>
          </c:extLst>
        </c:ser>
        <c:ser>
          <c:idx val="4"/>
          <c:order val="1"/>
          <c:tx>
            <c:v>mFRR+</c:v>
          </c:tx>
          <c:spPr>
            <a:solidFill>
              <a:schemeClr val="tx1"/>
            </a:solid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cat>
            <c:numRef>
              <c:f>#REF!$A$2:$A$109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[1]IB!$Y$2:$Y$99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54.276999999999994</c:v>
                </c:pt>
                <c:pt idx="29">
                  <c:v>83.579333333333338</c:v>
                </c:pt>
                <c:pt idx="30">
                  <c:v>56.979666666666667</c:v>
                </c:pt>
                <c:pt idx="31">
                  <c:v>63.854999999999997</c:v>
                </c:pt>
                <c:pt idx="32">
                  <c:v>81.215999999999994</c:v>
                </c:pt>
                <c:pt idx="33">
                  <c:v>81.500999999999991</c:v>
                </c:pt>
                <c:pt idx="34">
                  <c:v>76.757333333333335</c:v>
                </c:pt>
                <c:pt idx="35">
                  <c:v>95.202666666666673</c:v>
                </c:pt>
                <c:pt idx="36">
                  <c:v>128.67500000000001</c:v>
                </c:pt>
                <c:pt idx="37">
                  <c:v>195.64800000000002</c:v>
                </c:pt>
                <c:pt idx="38">
                  <c:v>179.37100000000001</c:v>
                </c:pt>
                <c:pt idx="39">
                  <c:v>179.01599999999996</c:v>
                </c:pt>
                <c:pt idx="40">
                  <c:v>159.79033333333334</c:v>
                </c:pt>
                <c:pt idx="41">
                  <c:v>159.672</c:v>
                </c:pt>
                <c:pt idx="42">
                  <c:v>138.90533333333335</c:v>
                </c:pt>
                <c:pt idx="43">
                  <c:v>137.94133333333335</c:v>
                </c:pt>
                <c:pt idx="44">
                  <c:v>120.92933333333333</c:v>
                </c:pt>
                <c:pt idx="45">
                  <c:v>78.570999999999998</c:v>
                </c:pt>
                <c:pt idx="46">
                  <c:v>70.374333333333325</c:v>
                </c:pt>
                <c:pt idx="47">
                  <c:v>0</c:v>
                </c:pt>
                <c:pt idx="48">
                  <c:v>57.658999999999999</c:v>
                </c:pt>
                <c:pt idx="49">
                  <c:v>79.380999999999972</c:v>
                </c:pt>
                <c:pt idx="50">
                  <c:v>90.021000000000001</c:v>
                </c:pt>
                <c:pt idx="51">
                  <c:v>126.46033333333332</c:v>
                </c:pt>
                <c:pt idx="52">
                  <c:v>114.35666666666667</c:v>
                </c:pt>
                <c:pt idx="53">
                  <c:v>110.23833333333334</c:v>
                </c:pt>
                <c:pt idx="54">
                  <c:v>113.649</c:v>
                </c:pt>
                <c:pt idx="55">
                  <c:v>115.86266666666666</c:v>
                </c:pt>
                <c:pt idx="56">
                  <c:v>16.382000000000001</c:v>
                </c:pt>
                <c:pt idx="57">
                  <c:v>64.338666666666668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42.517666666666663</c:v>
                </c:pt>
                <c:pt idx="69">
                  <c:v>51.367333333333335</c:v>
                </c:pt>
                <c:pt idx="70">
                  <c:v>40.198</c:v>
                </c:pt>
                <c:pt idx="71">
                  <c:v>22.041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A-49E8-BD1B-4E10A4C5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180736"/>
        <c:axId val="1"/>
      </c:barChart>
      <c:catAx>
        <c:axId val="9341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80736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mFFR aktiválási jelleggörbe (2021.11.25.)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1205252236032"/>
          <c:y val="0.10949615794149763"/>
          <c:w val="0.86649371307925349"/>
          <c:h val="0.7947889072005534"/>
        </c:manualLayout>
      </c:layout>
      <c:scatterChart>
        <c:scatterStyle val="smoothMarker"/>
        <c:varyColors val="0"/>
        <c:ser>
          <c:idx val="1"/>
          <c:order val="0"/>
          <c:tx>
            <c:v>Kiegyenlítetlenség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[1]IB!$A$2:$A$98</c:f>
              <c:numCache>
                <c:formatCode>h:mm</c:formatCode>
                <c:ptCount val="97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4.1666666666666699E-2</c:v>
                </c:pt>
                <c:pt idx="4">
                  <c:v>5.2083333333333398E-2</c:v>
                </c:pt>
                <c:pt idx="5">
                  <c:v>6.25E-2</c:v>
                </c:pt>
                <c:pt idx="6">
                  <c:v>7.2916666666666699E-2</c:v>
                </c:pt>
                <c:pt idx="7">
                  <c:v>8.3333333333333398E-2</c:v>
                </c:pt>
                <c:pt idx="8">
                  <c:v>9.375E-2</c:v>
                </c:pt>
                <c:pt idx="9">
                  <c:v>0.104166666666667</c:v>
                </c:pt>
                <c:pt idx="10">
                  <c:v>0.11458333333333399</c:v>
                </c:pt>
                <c:pt idx="11">
                  <c:v>0.125</c:v>
                </c:pt>
                <c:pt idx="12">
                  <c:v>0.13541666666666699</c:v>
                </c:pt>
                <c:pt idx="13">
                  <c:v>0.14583333333333401</c:v>
                </c:pt>
                <c:pt idx="14">
                  <c:v>0.15625</c:v>
                </c:pt>
                <c:pt idx="15">
                  <c:v>0.16666666666666699</c:v>
                </c:pt>
                <c:pt idx="16">
                  <c:v>0.17708333333333401</c:v>
                </c:pt>
                <c:pt idx="17">
                  <c:v>0.1875</c:v>
                </c:pt>
                <c:pt idx="18">
                  <c:v>0.19791666666666699</c:v>
                </c:pt>
                <c:pt idx="19">
                  <c:v>0.20833333333333401</c:v>
                </c:pt>
                <c:pt idx="20">
                  <c:v>0.21875</c:v>
                </c:pt>
                <c:pt idx="21">
                  <c:v>0.22916666666666699</c:v>
                </c:pt>
                <c:pt idx="22">
                  <c:v>0.23958333333333401</c:v>
                </c:pt>
                <c:pt idx="23">
                  <c:v>0.25</c:v>
                </c:pt>
                <c:pt idx="24">
                  <c:v>0.26041666666666702</c:v>
                </c:pt>
                <c:pt idx="25">
                  <c:v>0.27083333333333398</c:v>
                </c:pt>
                <c:pt idx="26">
                  <c:v>0.28125</c:v>
                </c:pt>
                <c:pt idx="27">
                  <c:v>0.29166666666666702</c:v>
                </c:pt>
                <c:pt idx="28">
                  <c:v>0.30208333333333398</c:v>
                </c:pt>
                <c:pt idx="29">
                  <c:v>0.3125</c:v>
                </c:pt>
                <c:pt idx="30">
                  <c:v>0.32291666666666702</c:v>
                </c:pt>
                <c:pt idx="31">
                  <c:v>0.33333333333333398</c:v>
                </c:pt>
                <c:pt idx="32">
                  <c:v>0.34375</c:v>
                </c:pt>
                <c:pt idx="33">
                  <c:v>0.35416666666666702</c:v>
                </c:pt>
                <c:pt idx="34">
                  <c:v>0.36458333333333398</c:v>
                </c:pt>
                <c:pt idx="35">
                  <c:v>0.375</c:v>
                </c:pt>
                <c:pt idx="36">
                  <c:v>0.38541666666666702</c:v>
                </c:pt>
                <c:pt idx="37">
                  <c:v>0.39583333333333398</c:v>
                </c:pt>
                <c:pt idx="38">
                  <c:v>0.40625</c:v>
                </c:pt>
                <c:pt idx="39">
                  <c:v>0.41666666666666702</c:v>
                </c:pt>
                <c:pt idx="40">
                  <c:v>0.42708333333333398</c:v>
                </c:pt>
                <c:pt idx="41">
                  <c:v>0.4375</c:v>
                </c:pt>
                <c:pt idx="42">
                  <c:v>0.44791666666666702</c:v>
                </c:pt>
                <c:pt idx="43">
                  <c:v>0.45833333333333398</c:v>
                </c:pt>
                <c:pt idx="44">
                  <c:v>0.46875</c:v>
                </c:pt>
                <c:pt idx="45">
                  <c:v>0.47916666666666702</c:v>
                </c:pt>
                <c:pt idx="46">
                  <c:v>0.48958333333333398</c:v>
                </c:pt>
                <c:pt idx="47">
                  <c:v>0.5</c:v>
                </c:pt>
                <c:pt idx="48">
                  <c:v>0.51041666666666696</c:v>
                </c:pt>
                <c:pt idx="49">
                  <c:v>0.52083333333333404</c:v>
                </c:pt>
                <c:pt idx="50">
                  <c:v>0.53125</c:v>
                </c:pt>
                <c:pt idx="51">
                  <c:v>0.54166666666666696</c:v>
                </c:pt>
                <c:pt idx="52">
                  <c:v>0.55208333333333404</c:v>
                </c:pt>
                <c:pt idx="53">
                  <c:v>0.5625</c:v>
                </c:pt>
                <c:pt idx="54">
                  <c:v>0.57291666666666696</c:v>
                </c:pt>
                <c:pt idx="55">
                  <c:v>0.58333333333333404</c:v>
                </c:pt>
                <c:pt idx="56">
                  <c:v>0.59375</c:v>
                </c:pt>
                <c:pt idx="57">
                  <c:v>0.60416666666666696</c:v>
                </c:pt>
                <c:pt idx="58">
                  <c:v>0.61458333333333404</c:v>
                </c:pt>
                <c:pt idx="59">
                  <c:v>0.625</c:v>
                </c:pt>
                <c:pt idx="60">
                  <c:v>0.63541666666666696</c:v>
                </c:pt>
                <c:pt idx="61">
                  <c:v>0.64583333333333404</c:v>
                </c:pt>
                <c:pt idx="62">
                  <c:v>0.65625</c:v>
                </c:pt>
                <c:pt idx="63">
                  <c:v>0.66666666666666696</c:v>
                </c:pt>
                <c:pt idx="64">
                  <c:v>0.67708333333333404</c:v>
                </c:pt>
                <c:pt idx="65">
                  <c:v>0.6875</c:v>
                </c:pt>
                <c:pt idx="66">
                  <c:v>0.69791666666666696</c:v>
                </c:pt>
                <c:pt idx="67">
                  <c:v>0.70833333333333404</c:v>
                </c:pt>
                <c:pt idx="68">
                  <c:v>0.71875</c:v>
                </c:pt>
                <c:pt idx="69">
                  <c:v>0.72916666666666696</c:v>
                </c:pt>
                <c:pt idx="70">
                  <c:v>0.73958333333333404</c:v>
                </c:pt>
                <c:pt idx="71">
                  <c:v>0.75</c:v>
                </c:pt>
                <c:pt idx="72">
                  <c:v>0.76041666666666696</c:v>
                </c:pt>
                <c:pt idx="73">
                  <c:v>0.77083333333333404</c:v>
                </c:pt>
                <c:pt idx="74">
                  <c:v>0.78125</c:v>
                </c:pt>
                <c:pt idx="75">
                  <c:v>0.79166666666666696</c:v>
                </c:pt>
                <c:pt idx="76">
                  <c:v>0.80208333333333404</c:v>
                </c:pt>
                <c:pt idx="77">
                  <c:v>0.8125</c:v>
                </c:pt>
                <c:pt idx="78">
                  <c:v>0.82291666666666696</c:v>
                </c:pt>
                <c:pt idx="79">
                  <c:v>0.83333333333333404</c:v>
                </c:pt>
                <c:pt idx="80">
                  <c:v>0.84375</c:v>
                </c:pt>
                <c:pt idx="81">
                  <c:v>0.85416666666666696</c:v>
                </c:pt>
                <c:pt idx="82">
                  <c:v>0.86458333333333404</c:v>
                </c:pt>
                <c:pt idx="83">
                  <c:v>0.875</c:v>
                </c:pt>
                <c:pt idx="84">
                  <c:v>0.88541666666666696</c:v>
                </c:pt>
                <c:pt idx="85">
                  <c:v>0.89583333333333404</c:v>
                </c:pt>
                <c:pt idx="86">
                  <c:v>0.90625</c:v>
                </c:pt>
                <c:pt idx="87">
                  <c:v>0.91666666666666696</c:v>
                </c:pt>
                <c:pt idx="88">
                  <c:v>0.92708333333333404</c:v>
                </c:pt>
                <c:pt idx="89">
                  <c:v>0.9375</c:v>
                </c:pt>
                <c:pt idx="90">
                  <c:v>0.94791666666666696</c:v>
                </c:pt>
                <c:pt idx="91">
                  <c:v>0.95833333333333404</c:v>
                </c:pt>
                <c:pt idx="92">
                  <c:v>0.96875</c:v>
                </c:pt>
                <c:pt idx="93">
                  <c:v>0.97916666666666696</c:v>
                </c:pt>
                <c:pt idx="94">
                  <c:v>0.98958333333333404</c:v>
                </c:pt>
                <c:pt idx="95">
                  <c:v>1</c:v>
                </c:pt>
                <c:pt idx="96">
                  <c:v>1.0104166666666701</c:v>
                </c:pt>
              </c:numCache>
            </c:numRef>
          </c:xVal>
          <c:yVal>
            <c:numRef>
              <c:f>[1]IB!$L$2:$L$99</c:f>
              <c:numCache>
                <c:formatCode>0.00</c:formatCode>
                <c:ptCount val="98"/>
                <c:pt idx="0">
                  <c:v>125.42700000000001</c:v>
                </c:pt>
                <c:pt idx="1">
                  <c:v>114.346</c:v>
                </c:pt>
                <c:pt idx="2">
                  <c:v>77.015000000000001</c:v>
                </c:pt>
                <c:pt idx="3">
                  <c:v>64.958999999999989</c:v>
                </c:pt>
                <c:pt idx="4">
                  <c:v>123.85299999999999</c:v>
                </c:pt>
                <c:pt idx="5">
                  <c:v>136.31399999999999</c:v>
                </c:pt>
                <c:pt idx="6">
                  <c:v>96.635000000000005</c:v>
                </c:pt>
                <c:pt idx="7">
                  <c:v>109.651</c:v>
                </c:pt>
                <c:pt idx="8">
                  <c:v>84.492000000000004</c:v>
                </c:pt>
                <c:pt idx="9">
                  <c:v>87.080000000000013</c:v>
                </c:pt>
                <c:pt idx="10">
                  <c:v>74.697000000000003</c:v>
                </c:pt>
                <c:pt idx="11">
                  <c:v>64.801000000000002</c:v>
                </c:pt>
                <c:pt idx="12">
                  <c:v>38.016999999999996</c:v>
                </c:pt>
                <c:pt idx="13">
                  <c:v>17.600999999999999</c:v>
                </c:pt>
                <c:pt idx="14">
                  <c:v>29.65</c:v>
                </c:pt>
                <c:pt idx="15">
                  <c:v>27.696000000000002</c:v>
                </c:pt>
                <c:pt idx="16">
                  <c:v>10.857000000000003</c:v>
                </c:pt>
                <c:pt idx="17">
                  <c:v>46.906999999999996</c:v>
                </c:pt>
                <c:pt idx="18">
                  <c:v>74.158000000000001</c:v>
                </c:pt>
                <c:pt idx="19">
                  <c:v>37.954999999999998</c:v>
                </c:pt>
                <c:pt idx="20">
                  <c:v>-38.194000000000003</c:v>
                </c:pt>
                <c:pt idx="21">
                  <c:v>55.750999999999998</c:v>
                </c:pt>
                <c:pt idx="22">
                  <c:v>62.076999999999991</c:v>
                </c:pt>
                <c:pt idx="23">
                  <c:v>157.55600000000001</c:v>
                </c:pt>
                <c:pt idx="24">
                  <c:v>27.155999999999995</c:v>
                </c:pt>
                <c:pt idx="25">
                  <c:v>99.521000000000001</c:v>
                </c:pt>
                <c:pt idx="26">
                  <c:v>162.83099999999999</c:v>
                </c:pt>
                <c:pt idx="27">
                  <c:v>250.738</c:v>
                </c:pt>
                <c:pt idx="28">
                  <c:v>170.93899999999999</c:v>
                </c:pt>
                <c:pt idx="29">
                  <c:v>191.565</c:v>
                </c:pt>
                <c:pt idx="30">
                  <c:v>243.648</c:v>
                </c:pt>
                <c:pt idx="31">
                  <c:v>244.50299999999999</c:v>
                </c:pt>
                <c:pt idx="32">
                  <c:v>230.27199999999999</c:v>
                </c:pt>
                <c:pt idx="33">
                  <c:v>285.608</c:v>
                </c:pt>
                <c:pt idx="34">
                  <c:v>350.22699999999998</c:v>
                </c:pt>
                <c:pt idx="35">
                  <c:v>347.11500000000001</c:v>
                </c:pt>
                <c:pt idx="36">
                  <c:v>428.67500000000001</c:v>
                </c:pt>
                <c:pt idx="37">
                  <c:v>495.64800000000002</c:v>
                </c:pt>
                <c:pt idx="38">
                  <c:v>479.37099999999998</c:v>
                </c:pt>
                <c:pt idx="39">
                  <c:v>479.01599999999996</c:v>
                </c:pt>
                <c:pt idx="40">
                  <c:v>416.71600000000001</c:v>
                </c:pt>
                <c:pt idx="41">
                  <c:v>413.82400000000001</c:v>
                </c:pt>
                <c:pt idx="42">
                  <c:v>362.78800000000001</c:v>
                </c:pt>
                <c:pt idx="43">
                  <c:v>328.93100000000004</c:v>
                </c:pt>
                <c:pt idx="44">
                  <c:v>211.12299999999999</c:v>
                </c:pt>
                <c:pt idx="45">
                  <c:v>78.570999999999998</c:v>
                </c:pt>
                <c:pt idx="46">
                  <c:v>172.977</c:v>
                </c:pt>
                <c:pt idx="47">
                  <c:v>134.096</c:v>
                </c:pt>
                <c:pt idx="48">
                  <c:v>270.06299999999999</c:v>
                </c:pt>
                <c:pt idx="49">
                  <c:v>379.38099999999997</c:v>
                </c:pt>
                <c:pt idx="50">
                  <c:v>343.07</c:v>
                </c:pt>
                <c:pt idx="51">
                  <c:v>330.71500000000003</c:v>
                </c:pt>
                <c:pt idx="52">
                  <c:v>340.947</c:v>
                </c:pt>
                <c:pt idx="53">
                  <c:v>347.58799999999997</c:v>
                </c:pt>
                <c:pt idx="54">
                  <c:v>267.90600000000001</c:v>
                </c:pt>
                <c:pt idx="55">
                  <c:v>193.01599999999999</c:v>
                </c:pt>
                <c:pt idx="56">
                  <c:v>16.382000000000001</c:v>
                </c:pt>
                <c:pt idx="57">
                  <c:v>85.46</c:v>
                </c:pt>
                <c:pt idx="58">
                  <c:v>163.791</c:v>
                </c:pt>
                <c:pt idx="59">
                  <c:v>248.33799999999999</c:v>
                </c:pt>
                <c:pt idx="60">
                  <c:v>88.298000000000002</c:v>
                </c:pt>
                <c:pt idx="61">
                  <c:v>161.03100000000001</c:v>
                </c:pt>
                <c:pt idx="62">
                  <c:v>174.59</c:v>
                </c:pt>
                <c:pt idx="63">
                  <c:v>196.02600000000001</c:v>
                </c:pt>
                <c:pt idx="64">
                  <c:v>32.4</c:v>
                </c:pt>
                <c:pt idx="65">
                  <c:v>87.775000000000006</c:v>
                </c:pt>
                <c:pt idx="66">
                  <c:v>127.553</c:v>
                </c:pt>
                <c:pt idx="67">
                  <c:v>154.102</c:v>
                </c:pt>
                <c:pt idx="68">
                  <c:v>133.869</c:v>
                </c:pt>
                <c:pt idx="69">
                  <c:v>127.376</c:v>
                </c:pt>
                <c:pt idx="70">
                  <c:v>40.198</c:v>
                </c:pt>
                <c:pt idx="71">
                  <c:v>22.041</c:v>
                </c:pt>
                <c:pt idx="72">
                  <c:v>67.248999999999995</c:v>
                </c:pt>
                <c:pt idx="73">
                  <c:v>42.008000000000003</c:v>
                </c:pt>
                <c:pt idx="74">
                  <c:v>63.582999999999998</c:v>
                </c:pt>
                <c:pt idx="75">
                  <c:v>63.667999999999999</c:v>
                </c:pt>
                <c:pt idx="76">
                  <c:v>46.518000000000001</c:v>
                </c:pt>
                <c:pt idx="77">
                  <c:v>71.783000000000001</c:v>
                </c:pt>
                <c:pt idx="78">
                  <c:v>27.987000000000002</c:v>
                </c:pt>
                <c:pt idx="79">
                  <c:v>39.122</c:v>
                </c:pt>
                <c:pt idx="80">
                  <c:v>113.307</c:v>
                </c:pt>
                <c:pt idx="81">
                  <c:v>36.102000000000004</c:v>
                </c:pt>
                <c:pt idx="82">
                  <c:v>35.123000000000005</c:v>
                </c:pt>
                <c:pt idx="83">
                  <c:v>10.998000000000001</c:v>
                </c:pt>
                <c:pt idx="84">
                  <c:v>109.756</c:v>
                </c:pt>
                <c:pt idx="85">
                  <c:v>79.489999999999995</c:v>
                </c:pt>
                <c:pt idx="86">
                  <c:v>56.344000000000001</c:v>
                </c:pt>
                <c:pt idx="87">
                  <c:v>-27.672999999999998</c:v>
                </c:pt>
                <c:pt idx="88">
                  <c:v>-40.911000000000001</c:v>
                </c:pt>
                <c:pt idx="89">
                  <c:v>17.244</c:v>
                </c:pt>
                <c:pt idx="90">
                  <c:v>-1.8620000000000001</c:v>
                </c:pt>
                <c:pt idx="91">
                  <c:v>9.6579999999999995</c:v>
                </c:pt>
                <c:pt idx="92">
                  <c:v>152.82499999999999</c:v>
                </c:pt>
                <c:pt idx="93">
                  <c:v>102.91399999999999</c:v>
                </c:pt>
                <c:pt idx="94">
                  <c:v>91.653999999999996</c:v>
                </c:pt>
                <c:pt idx="95">
                  <c:v>91.93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5-4C6D-B995-54BD66E8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77784"/>
        <c:axId val="1"/>
      </c:scatterChart>
      <c:valAx>
        <c:axId val="9341777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Idő [óra:perc]</a:t>
                </a:r>
              </a:p>
            </c:rich>
          </c:tx>
          <c:overlay val="0"/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crossBetween val="midCat"/>
        <c:majorUnit val="8.3333333333333315E-2"/>
      </c:valAx>
      <c:valAx>
        <c:axId val="1"/>
        <c:scaling>
          <c:orientation val="minMax"/>
          <c:max val="5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/>
                  <a:t>Kiegyenlytetlenség [MW]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34177784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legend>
      <c:legendPos val="r"/>
      <c:layout>
        <c:manualLayout>
          <c:xMode val="edge"/>
          <c:yMode val="edge"/>
          <c:x val="5.393665028928604E-3"/>
          <c:y val="9.8121223219190618E-2"/>
          <c:w val="0.18446623327397427"/>
          <c:h val="0.18371618276397619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1</xdr:row>
      <xdr:rowOff>47625</xdr:rowOff>
    </xdr:from>
    <xdr:to>
      <xdr:col>37</xdr:col>
      <xdr:colOff>457200</xdr:colOff>
      <xdr:row>24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49F0C8-37F0-4BF4-91C6-ED53BDD84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190500</xdr:colOff>
      <xdr:row>31</xdr:row>
      <xdr:rowOff>57150</xdr:rowOff>
    </xdr:from>
    <xdr:to>
      <xdr:col>49</xdr:col>
      <xdr:colOff>257175</xdr:colOff>
      <xdr:row>54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46CFAB6-BB22-41EF-8271-AC0DA6116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238125</xdr:colOff>
      <xdr:row>55</xdr:row>
      <xdr:rowOff>0</xdr:rowOff>
    </xdr:from>
    <xdr:to>
      <xdr:col>55</xdr:col>
      <xdr:colOff>133350</xdr:colOff>
      <xdr:row>81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DBF6D22-34D3-4088-9408-2A19B355B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66675</xdr:colOff>
      <xdr:row>1</xdr:row>
      <xdr:rowOff>104775</xdr:rowOff>
    </xdr:from>
    <xdr:to>
      <xdr:col>50</xdr:col>
      <xdr:colOff>352425</xdr:colOff>
      <xdr:row>24</xdr:row>
      <xdr:rowOff>85725</xdr:rowOff>
    </xdr:to>
    <xdr:graphicFrame macro="">
      <xdr:nvGraphicFramePr>
        <xdr:cNvPr id="5" name="Diagram 1">
          <a:extLst>
            <a:ext uri="{FF2B5EF4-FFF2-40B4-BE49-F238E27FC236}">
              <a16:creationId xmlns:a16="http://schemas.microsoft.com/office/drawing/2014/main" id="{7B495EC4-E275-4DB6-A7E4-76E8BD7D9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2021-11-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"/>
      <sheetName val="Re"/>
      <sheetName val="00"/>
      <sheetName val="01"/>
      <sheetName val="02"/>
      <sheetName val="03"/>
      <sheetName val="04"/>
      <sheetName val="05&quot;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&quot;"/>
      <sheetName val="22&quot;"/>
      <sheetName val="23"/>
    </sheetNames>
    <sheetDataSet>
      <sheetData sheetId="0">
        <row r="2">
          <cell r="A2">
            <v>1.0416666666666666E-2</v>
          </cell>
          <cell r="L2">
            <v>125.42700000000001</v>
          </cell>
          <cell r="S2">
            <v>0</v>
          </cell>
          <cell r="U2">
            <v>125.42700000000001</v>
          </cell>
          <cell r="W2">
            <v>0</v>
          </cell>
          <cell r="Y2">
            <v>0</v>
          </cell>
          <cell r="Z2">
            <v>0</v>
          </cell>
        </row>
        <row r="3">
          <cell r="A3">
            <v>2.0833333333333332E-2</v>
          </cell>
          <cell r="L3">
            <v>114.346</v>
          </cell>
          <cell r="S3">
            <v>0</v>
          </cell>
          <cell r="U3">
            <v>114.346</v>
          </cell>
          <cell r="W3">
            <v>0</v>
          </cell>
          <cell r="Y3">
            <v>0</v>
          </cell>
          <cell r="Z3">
            <v>0</v>
          </cell>
        </row>
        <row r="4">
          <cell r="A4">
            <v>3.125E-2</v>
          </cell>
          <cell r="L4">
            <v>77.015000000000001</v>
          </cell>
          <cell r="S4">
            <v>0</v>
          </cell>
          <cell r="U4">
            <v>35.205999999999996</v>
          </cell>
          <cell r="W4">
            <v>41.809000000000005</v>
          </cell>
          <cell r="Y4">
            <v>0</v>
          </cell>
          <cell r="Z4">
            <v>0</v>
          </cell>
        </row>
        <row r="5">
          <cell r="A5">
            <v>4.1666666666666699E-2</v>
          </cell>
          <cell r="L5">
            <v>64.958999999999989</v>
          </cell>
          <cell r="S5">
            <v>0</v>
          </cell>
          <cell r="U5">
            <v>26.843666666666657</v>
          </cell>
          <cell r="W5">
            <v>38.115333333333332</v>
          </cell>
          <cell r="Y5">
            <v>0</v>
          </cell>
          <cell r="Z5">
            <v>0</v>
          </cell>
        </row>
        <row r="6">
          <cell r="A6">
            <v>5.2083333333333398E-2</v>
          </cell>
          <cell r="L6">
            <v>123.85299999999999</v>
          </cell>
          <cell r="S6">
            <v>0</v>
          </cell>
          <cell r="U6">
            <v>123.85299999999999</v>
          </cell>
          <cell r="W6">
            <v>0</v>
          </cell>
          <cell r="Y6">
            <v>0</v>
          </cell>
          <cell r="Z6">
            <v>0</v>
          </cell>
        </row>
        <row r="7">
          <cell r="A7">
            <v>6.25E-2</v>
          </cell>
          <cell r="L7">
            <v>136.31399999999999</v>
          </cell>
          <cell r="S7">
            <v>0</v>
          </cell>
          <cell r="U7">
            <v>136.31399999999999</v>
          </cell>
          <cell r="W7">
            <v>0</v>
          </cell>
          <cell r="Y7">
            <v>0</v>
          </cell>
          <cell r="Z7">
            <v>0</v>
          </cell>
        </row>
        <row r="8">
          <cell r="A8">
            <v>7.2916666666666699E-2</v>
          </cell>
          <cell r="L8">
            <v>96.635000000000005</v>
          </cell>
          <cell r="S8">
            <v>0</v>
          </cell>
          <cell r="U8">
            <v>55.350666666666676</v>
          </cell>
          <cell r="W8">
            <v>41.284333333333329</v>
          </cell>
          <cell r="Y8">
            <v>0</v>
          </cell>
          <cell r="Z8">
            <v>0</v>
          </cell>
        </row>
        <row r="9">
          <cell r="A9">
            <v>8.3333333333333398E-2</v>
          </cell>
          <cell r="L9">
            <v>109.651</v>
          </cell>
          <cell r="S9">
            <v>0</v>
          </cell>
          <cell r="U9">
            <v>64.212999999999994</v>
          </cell>
          <cell r="W9">
            <v>45.437999999999995</v>
          </cell>
          <cell r="Y9">
            <v>0</v>
          </cell>
          <cell r="Z9">
            <v>0</v>
          </cell>
        </row>
        <row r="10">
          <cell r="A10">
            <v>9.375E-2</v>
          </cell>
          <cell r="L10">
            <v>84.492000000000004</v>
          </cell>
          <cell r="S10">
            <v>0</v>
          </cell>
          <cell r="U10">
            <v>84.492000000000004</v>
          </cell>
          <cell r="W10">
            <v>0</v>
          </cell>
          <cell r="Y10">
            <v>0</v>
          </cell>
          <cell r="Z10">
            <v>0</v>
          </cell>
        </row>
        <row r="11">
          <cell r="A11">
            <v>0.104166666666667</v>
          </cell>
          <cell r="L11">
            <v>87.080000000000013</v>
          </cell>
          <cell r="S11">
            <v>0</v>
          </cell>
          <cell r="U11">
            <v>50.529666666666678</v>
          </cell>
          <cell r="W11">
            <v>36.550333333333334</v>
          </cell>
          <cell r="Y11">
            <v>0</v>
          </cell>
          <cell r="Z11">
            <v>0</v>
          </cell>
        </row>
        <row r="12">
          <cell r="A12">
            <v>0.11458333333333399</v>
          </cell>
          <cell r="L12">
            <v>74.697000000000003</v>
          </cell>
          <cell r="S12">
            <v>0</v>
          </cell>
          <cell r="U12">
            <v>74.697000000000003</v>
          </cell>
          <cell r="W12">
            <v>0</v>
          </cell>
          <cell r="Y12">
            <v>0</v>
          </cell>
          <cell r="Z12">
            <v>0</v>
          </cell>
        </row>
        <row r="13">
          <cell r="A13">
            <v>0.125</v>
          </cell>
          <cell r="L13">
            <v>64.801000000000002</v>
          </cell>
          <cell r="S13">
            <v>0</v>
          </cell>
          <cell r="U13">
            <v>64.801000000000002</v>
          </cell>
          <cell r="W13">
            <v>0</v>
          </cell>
          <cell r="Y13">
            <v>0</v>
          </cell>
          <cell r="Z13">
            <v>0</v>
          </cell>
        </row>
        <row r="14">
          <cell r="A14">
            <v>0.13541666666666699</v>
          </cell>
          <cell r="L14">
            <v>38.016999999999996</v>
          </cell>
          <cell r="S14">
            <v>0</v>
          </cell>
          <cell r="U14">
            <v>38.016999999999996</v>
          </cell>
          <cell r="W14">
            <v>0</v>
          </cell>
          <cell r="Y14">
            <v>0</v>
          </cell>
          <cell r="Z14">
            <v>0</v>
          </cell>
        </row>
        <row r="15">
          <cell r="A15">
            <v>0.14583333333333401</v>
          </cell>
          <cell r="L15">
            <v>17.600999999999999</v>
          </cell>
          <cell r="S15">
            <v>0</v>
          </cell>
          <cell r="U15">
            <v>17.600999999999999</v>
          </cell>
          <cell r="W15">
            <v>0</v>
          </cell>
          <cell r="Y15">
            <v>0</v>
          </cell>
          <cell r="Z15">
            <v>0</v>
          </cell>
        </row>
        <row r="16">
          <cell r="A16">
            <v>0.15625</v>
          </cell>
          <cell r="L16">
            <v>29.65</v>
          </cell>
          <cell r="S16">
            <v>0</v>
          </cell>
          <cell r="U16">
            <v>29.65</v>
          </cell>
          <cell r="W16">
            <v>0</v>
          </cell>
          <cell r="Y16">
            <v>0</v>
          </cell>
          <cell r="Z16">
            <v>0</v>
          </cell>
        </row>
        <row r="17">
          <cell r="A17">
            <v>0.16666666666666699</v>
          </cell>
          <cell r="L17">
            <v>27.696000000000002</v>
          </cell>
          <cell r="S17">
            <v>0</v>
          </cell>
          <cell r="U17">
            <v>27.696000000000002</v>
          </cell>
          <cell r="W17">
            <v>0</v>
          </cell>
          <cell r="Y17">
            <v>0</v>
          </cell>
          <cell r="Z17">
            <v>0</v>
          </cell>
        </row>
        <row r="18">
          <cell r="A18">
            <v>0.17708333333333401</v>
          </cell>
          <cell r="L18">
            <v>10.857000000000003</v>
          </cell>
          <cell r="S18">
            <v>0</v>
          </cell>
          <cell r="U18">
            <v>10.857000000000003</v>
          </cell>
          <cell r="W18">
            <v>0</v>
          </cell>
          <cell r="Y18">
            <v>0</v>
          </cell>
          <cell r="Z18">
            <v>0</v>
          </cell>
        </row>
        <row r="19">
          <cell r="A19">
            <v>0.1875</v>
          </cell>
          <cell r="L19">
            <v>46.906999999999996</v>
          </cell>
          <cell r="S19">
            <v>0</v>
          </cell>
          <cell r="U19">
            <v>46.906999999999996</v>
          </cell>
          <cell r="W19">
            <v>0</v>
          </cell>
          <cell r="Y19">
            <v>0</v>
          </cell>
          <cell r="Z19">
            <v>0</v>
          </cell>
        </row>
        <row r="20">
          <cell r="A20">
            <v>0.19791666666666699</v>
          </cell>
          <cell r="L20">
            <v>74.158000000000001</v>
          </cell>
          <cell r="S20">
            <v>0</v>
          </cell>
          <cell r="U20">
            <v>74.158000000000001</v>
          </cell>
          <cell r="W20">
            <v>0</v>
          </cell>
          <cell r="Y20">
            <v>0</v>
          </cell>
          <cell r="Z20">
            <v>0</v>
          </cell>
        </row>
        <row r="21">
          <cell r="A21">
            <v>0.20833333333333401</v>
          </cell>
          <cell r="L21">
            <v>37.954999999999998</v>
          </cell>
          <cell r="S21">
            <v>0</v>
          </cell>
          <cell r="U21">
            <v>37.954999999999998</v>
          </cell>
          <cell r="W21">
            <v>0</v>
          </cell>
          <cell r="Y21">
            <v>0</v>
          </cell>
          <cell r="Z21">
            <v>0</v>
          </cell>
        </row>
        <row r="22">
          <cell r="A22">
            <v>0.21875</v>
          </cell>
          <cell r="L22">
            <v>-38.194000000000003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Z22">
            <v>0</v>
          </cell>
        </row>
        <row r="23">
          <cell r="A23">
            <v>0.22916666666666699</v>
          </cell>
          <cell r="L23">
            <v>55.750999999999998</v>
          </cell>
          <cell r="S23">
            <v>0</v>
          </cell>
          <cell r="U23">
            <v>55.750999999999998</v>
          </cell>
          <cell r="W23">
            <v>0</v>
          </cell>
          <cell r="Y23">
            <v>0</v>
          </cell>
          <cell r="Z23">
            <v>0</v>
          </cell>
        </row>
        <row r="24">
          <cell r="A24">
            <v>0.23958333333333401</v>
          </cell>
          <cell r="L24">
            <v>62.076999999999991</v>
          </cell>
          <cell r="S24">
            <v>0</v>
          </cell>
          <cell r="U24">
            <v>62.076999999999991</v>
          </cell>
          <cell r="W24">
            <v>0</v>
          </cell>
          <cell r="Y24">
            <v>0</v>
          </cell>
          <cell r="Z24">
            <v>0</v>
          </cell>
        </row>
        <row r="25">
          <cell r="A25">
            <v>0.25</v>
          </cell>
          <cell r="L25">
            <v>157.55600000000001</v>
          </cell>
          <cell r="S25">
            <v>0</v>
          </cell>
          <cell r="U25">
            <v>157.55600000000001</v>
          </cell>
          <cell r="W25">
            <v>0</v>
          </cell>
          <cell r="Y25">
            <v>0</v>
          </cell>
          <cell r="Z25">
            <v>0</v>
          </cell>
        </row>
        <row r="26">
          <cell r="A26">
            <v>0.26041666666666702</v>
          </cell>
          <cell r="L26">
            <v>27.155999999999995</v>
          </cell>
          <cell r="S26">
            <v>0</v>
          </cell>
          <cell r="U26">
            <v>27.155999999999995</v>
          </cell>
          <cell r="W26">
            <v>0</v>
          </cell>
          <cell r="Y26">
            <v>0</v>
          </cell>
          <cell r="Z26">
            <v>0</v>
          </cell>
        </row>
        <row r="27">
          <cell r="A27">
            <v>0.27083333333333398</v>
          </cell>
          <cell r="L27">
            <v>99.521000000000001</v>
          </cell>
          <cell r="S27">
            <v>0</v>
          </cell>
          <cell r="U27">
            <v>47.002333333333333</v>
          </cell>
          <cell r="W27">
            <v>52.518666666666668</v>
          </cell>
          <cell r="Y27">
            <v>0</v>
          </cell>
          <cell r="Z27">
            <v>0</v>
          </cell>
        </row>
        <row r="28">
          <cell r="A28">
            <v>0.28125</v>
          </cell>
          <cell r="L28">
            <v>162.83099999999999</v>
          </cell>
          <cell r="S28">
            <v>0</v>
          </cell>
          <cell r="U28">
            <v>162.83099999999999</v>
          </cell>
          <cell r="W28">
            <v>0</v>
          </cell>
          <cell r="Y28">
            <v>0</v>
          </cell>
          <cell r="Z28">
            <v>0</v>
          </cell>
        </row>
        <row r="29">
          <cell r="A29">
            <v>0.29166666666666702</v>
          </cell>
          <cell r="L29">
            <v>250.738</v>
          </cell>
          <cell r="S29">
            <v>0</v>
          </cell>
          <cell r="U29">
            <v>250.738</v>
          </cell>
          <cell r="W29">
            <v>0</v>
          </cell>
          <cell r="Y29">
            <v>0</v>
          </cell>
          <cell r="Z29">
            <v>0</v>
          </cell>
        </row>
        <row r="30">
          <cell r="A30">
            <v>0.30208333333333398</v>
          </cell>
          <cell r="L30">
            <v>170.93899999999999</v>
          </cell>
          <cell r="S30">
            <v>54.276999999999994</v>
          </cell>
          <cell r="U30">
            <v>116.66200000000001</v>
          </cell>
          <cell r="W30">
            <v>54.276999999999994</v>
          </cell>
          <cell r="Y30">
            <v>54.276999999999994</v>
          </cell>
          <cell r="Z30">
            <v>0</v>
          </cell>
        </row>
        <row r="31">
          <cell r="A31">
            <v>0.3125</v>
          </cell>
          <cell r="L31">
            <v>191.565</v>
          </cell>
          <cell r="S31">
            <v>83.579333333333338</v>
          </cell>
          <cell r="U31">
            <v>107.98566666666666</v>
          </cell>
          <cell r="W31">
            <v>83.579333333333338</v>
          </cell>
          <cell r="Y31">
            <v>83.579333333333338</v>
          </cell>
          <cell r="Z31">
            <v>0</v>
          </cell>
        </row>
        <row r="32">
          <cell r="A32">
            <v>0.32291666666666702</v>
          </cell>
          <cell r="L32">
            <v>243.648</v>
          </cell>
          <cell r="S32">
            <v>56.979666666666667</v>
          </cell>
          <cell r="U32">
            <v>186.66833333333332</v>
          </cell>
          <cell r="W32">
            <v>56.979666666666667</v>
          </cell>
          <cell r="Y32">
            <v>56.979666666666667</v>
          </cell>
          <cell r="Z32">
            <v>0</v>
          </cell>
        </row>
        <row r="33">
          <cell r="A33">
            <v>0.33333333333333398</v>
          </cell>
          <cell r="L33">
            <v>244.50299999999999</v>
          </cell>
          <cell r="S33">
            <v>63.854999999999997</v>
          </cell>
          <cell r="U33">
            <v>180.648</v>
          </cell>
          <cell r="W33">
            <v>63.854999999999997</v>
          </cell>
          <cell r="Y33">
            <v>63.854999999999997</v>
          </cell>
          <cell r="Z33">
            <v>0</v>
          </cell>
        </row>
        <row r="34">
          <cell r="A34">
            <v>0.34375</v>
          </cell>
          <cell r="L34">
            <v>230.27199999999999</v>
          </cell>
          <cell r="S34">
            <v>81.215999999999994</v>
          </cell>
          <cell r="U34">
            <v>149.05599999999998</v>
          </cell>
          <cell r="W34">
            <v>81.215999999999994</v>
          </cell>
          <cell r="Y34">
            <v>81.215999999999994</v>
          </cell>
          <cell r="Z34">
            <v>0</v>
          </cell>
        </row>
        <row r="35">
          <cell r="A35">
            <v>0.35416666666666702</v>
          </cell>
          <cell r="L35">
            <v>285.608</v>
          </cell>
          <cell r="S35">
            <v>81.500999999999991</v>
          </cell>
          <cell r="U35">
            <v>204.10700000000003</v>
          </cell>
          <cell r="W35">
            <v>81.500999999999991</v>
          </cell>
          <cell r="Y35">
            <v>81.500999999999991</v>
          </cell>
          <cell r="Z35">
            <v>0</v>
          </cell>
        </row>
        <row r="36">
          <cell r="A36">
            <v>0.36458333333333398</v>
          </cell>
          <cell r="L36">
            <v>350.22699999999998</v>
          </cell>
          <cell r="S36">
            <v>76.757333333333335</v>
          </cell>
          <cell r="U36">
            <v>260</v>
          </cell>
          <cell r="W36">
            <v>90.22699999999999</v>
          </cell>
          <cell r="Y36">
            <v>76.757333333333335</v>
          </cell>
          <cell r="Z36">
            <v>13.469666666666626</v>
          </cell>
        </row>
        <row r="37">
          <cell r="A37">
            <v>0.375</v>
          </cell>
          <cell r="L37">
            <v>347.11500000000001</v>
          </cell>
          <cell r="S37">
            <v>95.202666666666673</v>
          </cell>
          <cell r="U37">
            <v>251.91233333333332</v>
          </cell>
          <cell r="W37">
            <v>95.202666666666673</v>
          </cell>
          <cell r="Y37">
            <v>95.202666666666673</v>
          </cell>
          <cell r="Z37">
            <v>0</v>
          </cell>
        </row>
        <row r="38">
          <cell r="A38">
            <v>0.38541666666666702</v>
          </cell>
          <cell r="L38">
            <v>428.67500000000001</v>
          </cell>
          <cell r="S38">
            <v>116.74233333333332</v>
          </cell>
          <cell r="U38">
            <v>260</v>
          </cell>
          <cell r="W38">
            <v>168.67500000000001</v>
          </cell>
          <cell r="Y38">
            <v>128.67500000000001</v>
          </cell>
          <cell r="Z38">
            <v>51.932666666666705</v>
          </cell>
        </row>
        <row r="39">
          <cell r="A39">
            <v>0.39583333333333398</v>
          </cell>
          <cell r="L39">
            <v>495.64800000000002</v>
          </cell>
          <cell r="S39">
            <v>115.705</v>
          </cell>
          <cell r="U39">
            <v>259.99999999999994</v>
          </cell>
          <cell r="W39">
            <v>235.64800000000008</v>
          </cell>
          <cell r="Y39">
            <v>195.64800000000002</v>
          </cell>
          <cell r="Z39">
            <v>119.9430000000001</v>
          </cell>
        </row>
        <row r="40">
          <cell r="A40">
            <v>0.40625</v>
          </cell>
          <cell r="L40">
            <v>479.37099999999998</v>
          </cell>
          <cell r="S40">
            <v>142.89166666666668</v>
          </cell>
          <cell r="U40">
            <v>260</v>
          </cell>
          <cell r="W40">
            <v>219.37099999999995</v>
          </cell>
          <cell r="Y40">
            <v>179.37100000000001</v>
          </cell>
          <cell r="Z40">
            <v>76.479333333333329</v>
          </cell>
        </row>
        <row r="41">
          <cell r="A41">
            <v>0.41666666666666702</v>
          </cell>
          <cell r="L41">
            <v>479.01599999999996</v>
          </cell>
          <cell r="S41">
            <v>165.21600000000001</v>
          </cell>
          <cell r="U41">
            <v>260</v>
          </cell>
          <cell r="W41">
            <v>219.01599999999996</v>
          </cell>
          <cell r="Y41">
            <v>179.01599999999996</v>
          </cell>
          <cell r="Z41">
            <v>53.799999999999955</v>
          </cell>
        </row>
        <row r="42">
          <cell r="A42">
            <v>0.42708333333333398</v>
          </cell>
          <cell r="L42">
            <v>416.71600000000001</v>
          </cell>
          <cell r="S42">
            <v>159.79033333333334</v>
          </cell>
          <cell r="U42">
            <v>256.92566666666664</v>
          </cell>
          <cell r="W42">
            <v>159.79033333333334</v>
          </cell>
          <cell r="Y42">
            <v>159.79033333333334</v>
          </cell>
          <cell r="Z42">
            <v>0</v>
          </cell>
        </row>
        <row r="43">
          <cell r="A43">
            <v>0.4375</v>
          </cell>
          <cell r="L43">
            <v>413.82400000000001</v>
          </cell>
          <cell r="S43">
            <v>159.672</v>
          </cell>
          <cell r="U43">
            <v>254.15200000000002</v>
          </cell>
          <cell r="W43">
            <v>159.672</v>
          </cell>
          <cell r="Y43">
            <v>159.672</v>
          </cell>
          <cell r="Z43">
            <v>0</v>
          </cell>
        </row>
        <row r="44">
          <cell r="A44">
            <v>0.44791666666666702</v>
          </cell>
          <cell r="L44">
            <v>362.78800000000001</v>
          </cell>
          <cell r="S44">
            <v>138.90533333333335</v>
          </cell>
          <cell r="U44">
            <v>223.88266666666667</v>
          </cell>
          <cell r="W44">
            <v>138.90533333333335</v>
          </cell>
          <cell r="Y44">
            <v>138.90533333333335</v>
          </cell>
          <cell r="Z44">
            <v>0</v>
          </cell>
        </row>
        <row r="45">
          <cell r="A45">
            <v>0.45833333333333398</v>
          </cell>
          <cell r="L45">
            <v>328.93100000000004</v>
          </cell>
          <cell r="S45">
            <v>137.94133333333335</v>
          </cell>
          <cell r="U45">
            <v>190.98966666666669</v>
          </cell>
          <cell r="W45">
            <v>137.94133333333335</v>
          </cell>
          <cell r="Y45">
            <v>137.94133333333335</v>
          </cell>
          <cell r="Z45">
            <v>0</v>
          </cell>
        </row>
        <row r="46">
          <cell r="A46">
            <v>0.46875</v>
          </cell>
          <cell r="L46">
            <v>211.12299999999999</v>
          </cell>
          <cell r="S46">
            <v>120.92933333333333</v>
          </cell>
          <cell r="U46">
            <v>90.193666666666658</v>
          </cell>
          <cell r="W46">
            <v>120.92933333333333</v>
          </cell>
          <cell r="Y46">
            <v>120.92933333333333</v>
          </cell>
          <cell r="Z46">
            <v>0</v>
          </cell>
        </row>
        <row r="47">
          <cell r="A47">
            <v>0.47916666666666702</v>
          </cell>
          <cell r="L47">
            <v>78.570999999999998</v>
          </cell>
          <cell r="S47">
            <v>109.64366666666668</v>
          </cell>
          <cell r="U47">
            <v>-31.072666666666677</v>
          </cell>
          <cell r="W47">
            <v>109.64366666666668</v>
          </cell>
          <cell r="Y47">
            <v>78.570999999999998</v>
          </cell>
          <cell r="Z47">
            <v>0</v>
          </cell>
        </row>
        <row r="48">
          <cell r="A48">
            <v>0.48958333333333398</v>
          </cell>
          <cell r="L48">
            <v>172.977</v>
          </cell>
          <cell r="S48">
            <v>70.374333333333325</v>
          </cell>
          <cell r="U48">
            <v>102.60266666666668</v>
          </cell>
          <cell r="W48">
            <v>70.374333333333325</v>
          </cell>
          <cell r="Y48">
            <v>70.374333333333325</v>
          </cell>
          <cell r="Z48">
            <v>0</v>
          </cell>
        </row>
        <row r="49">
          <cell r="A49">
            <v>0.5</v>
          </cell>
          <cell r="L49">
            <v>134.096</v>
          </cell>
          <cell r="S49">
            <v>0</v>
          </cell>
          <cell r="U49">
            <v>134.096</v>
          </cell>
          <cell r="W49">
            <v>0</v>
          </cell>
          <cell r="Y49">
            <v>0</v>
          </cell>
          <cell r="Z49">
            <v>0</v>
          </cell>
        </row>
        <row r="50">
          <cell r="A50">
            <v>0.51041666666666696</v>
          </cell>
          <cell r="L50">
            <v>270.06299999999999</v>
          </cell>
          <cell r="S50">
            <v>57.658999999999999</v>
          </cell>
          <cell r="U50">
            <v>212.404</v>
          </cell>
          <cell r="W50">
            <v>57.658999999999999</v>
          </cell>
          <cell r="Y50">
            <v>57.658999999999999</v>
          </cell>
          <cell r="Z50">
            <v>0</v>
          </cell>
        </row>
        <row r="51">
          <cell r="A51">
            <v>0.52083333333333404</v>
          </cell>
          <cell r="L51">
            <v>379.38099999999997</v>
          </cell>
          <cell r="S51">
            <v>44.698666666666668</v>
          </cell>
          <cell r="U51">
            <v>260</v>
          </cell>
          <cell r="W51">
            <v>119.38099999999997</v>
          </cell>
          <cell r="Y51">
            <v>79.380999999999972</v>
          </cell>
          <cell r="Z51">
            <v>74.682333333333304</v>
          </cell>
        </row>
        <row r="52">
          <cell r="A52">
            <v>0.53125</v>
          </cell>
          <cell r="L52">
            <v>343.07</v>
          </cell>
          <cell r="S52">
            <v>90.021000000000001</v>
          </cell>
          <cell r="U52">
            <v>253.04899999999998</v>
          </cell>
          <cell r="W52">
            <v>90.021000000000001</v>
          </cell>
          <cell r="Y52">
            <v>90.021000000000001</v>
          </cell>
          <cell r="Z52">
            <v>0</v>
          </cell>
        </row>
        <row r="53">
          <cell r="A53">
            <v>0.54166666666666696</v>
          </cell>
          <cell r="L53">
            <v>330.71500000000003</v>
          </cell>
          <cell r="S53">
            <v>126.46033333333332</v>
          </cell>
          <cell r="U53">
            <v>204.25466666666671</v>
          </cell>
          <cell r="W53">
            <v>126.46033333333332</v>
          </cell>
          <cell r="Y53">
            <v>126.46033333333332</v>
          </cell>
          <cell r="Z53">
            <v>0</v>
          </cell>
        </row>
        <row r="54">
          <cell r="A54">
            <v>0.55208333333333404</v>
          </cell>
          <cell r="L54">
            <v>340.947</v>
          </cell>
          <cell r="S54">
            <v>114.35666666666667</v>
          </cell>
          <cell r="U54">
            <v>226.59033333333332</v>
          </cell>
          <cell r="W54">
            <v>114.35666666666667</v>
          </cell>
          <cell r="Y54">
            <v>114.35666666666667</v>
          </cell>
          <cell r="Z54">
            <v>0</v>
          </cell>
        </row>
        <row r="55">
          <cell r="A55">
            <v>0.5625</v>
          </cell>
          <cell r="L55">
            <v>347.58799999999997</v>
          </cell>
          <cell r="S55">
            <v>110.23833333333334</v>
          </cell>
          <cell r="U55">
            <v>237.34966666666662</v>
          </cell>
          <cell r="W55">
            <v>110.23833333333334</v>
          </cell>
          <cell r="Y55">
            <v>110.23833333333334</v>
          </cell>
          <cell r="Z55">
            <v>0</v>
          </cell>
        </row>
        <row r="56">
          <cell r="A56">
            <v>0.57291666666666696</v>
          </cell>
          <cell r="L56">
            <v>267.90600000000001</v>
          </cell>
          <cell r="S56">
            <v>113.649</v>
          </cell>
          <cell r="U56">
            <v>154.25700000000001</v>
          </cell>
          <cell r="W56">
            <v>113.649</v>
          </cell>
          <cell r="Y56">
            <v>113.649</v>
          </cell>
          <cell r="Z56">
            <v>0</v>
          </cell>
        </row>
        <row r="57">
          <cell r="A57">
            <v>0.58333333333333404</v>
          </cell>
          <cell r="L57">
            <v>193.01599999999999</v>
          </cell>
          <cell r="S57">
            <v>115.86266666666666</v>
          </cell>
          <cell r="U57">
            <v>77.153333333333336</v>
          </cell>
          <cell r="W57">
            <v>115.86266666666666</v>
          </cell>
          <cell r="Y57">
            <v>115.86266666666666</v>
          </cell>
          <cell r="Z57">
            <v>0</v>
          </cell>
        </row>
        <row r="58">
          <cell r="A58">
            <v>0.59375</v>
          </cell>
          <cell r="L58">
            <v>16.382000000000001</v>
          </cell>
          <cell r="S58">
            <v>89.302000000000007</v>
          </cell>
          <cell r="U58">
            <v>-72.92</v>
          </cell>
          <cell r="W58">
            <v>89.302000000000007</v>
          </cell>
          <cell r="Y58">
            <v>16.382000000000001</v>
          </cell>
          <cell r="Z58">
            <v>0</v>
          </cell>
        </row>
        <row r="59">
          <cell r="A59">
            <v>0.60416666666666696</v>
          </cell>
          <cell r="L59">
            <v>85.46</v>
          </cell>
          <cell r="S59">
            <v>64.338666666666668</v>
          </cell>
          <cell r="U59">
            <v>21.121333333333325</v>
          </cell>
          <cell r="W59">
            <v>64.338666666666668</v>
          </cell>
          <cell r="Y59">
            <v>64.338666666666668</v>
          </cell>
          <cell r="Z59">
            <v>0</v>
          </cell>
        </row>
        <row r="60">
          <cell r="A60">
            <v>0.61458333333333404</v>
          </cell>
          <cell r="L60">
            <v>163.791</v>
          </cell>
          <cell r="S60">
            <v>0</v>
          </cell>
          <cell r="U60">
            <v>163.791</v>
          </cell>
          <cell r="W60">
            <v>0</v>
          </cell>
          <cell r="Y60">
            <v>0</v>
          </cell>
          <cell r="Z60">
            <v>0</v>
          </cell>
        </row>
        <row r="61">
          <cell r="A61">
            <v>0.625</v>
          </cell>
          <cell r="L61">
            <v>248.33799999999999</v>
          </cell>
          <cell r="S61">
            <v>0</v>
          </cell>
          <cell r="U61">
            <v>248.33799999999999</v>
          </cell>
          <cell r="W61">
            <v>0</v>
          </cell>
          <cell r="Y61">
            <v>0</v>
          </cell>
          <cell r="Z61">
            <v>0</v>
          </cell>
        </row>
        <row r="62">
          <cell r="A62">
            <v>0.63541666666666696</v>
          </cell>
          <cell r="L62">
            <v>88.298000000000002</v>
          </cell>
          <cell r="S62">
            <v>0</v>
          </cell>
          <cell r="U62">
            <v>33.701000000000001</v>
          </cell>
          <cell r="W62">
            <v>54.597000000000001</v>
          </cell>
          <cell r="Y62">
            <v>0</v>
          </cell>
          <cell r="Z62">
            <v>0</v>
          </cell>
        </row>
        <row r="63">
          <cell r="A63">
            <v>0.64583333333333404</v>
          </cell>
          <cell r="L63">
            <v>161.03100000000001</v>
          </cell>
          <cell r="S63">
            <v>0</v>
          </cell>
          <cell r="U63">
            <v>78.251666666666679</v>
          </cell>
          <cell r="W63">
            <v>82.779333333333327</v>
          </cell>
          <cell r="Y63">
            <v>0</v>
          </cell>
          <cell r="Z63">
            <v>0</v>
          </cell>
        </row>
        <row r="64">
          <cell r="A64">
            <v>0.65625</v>
          </cell>
          <cell r="L64">
            <v>174.59</v>
          </cell>
          <cell r="S64">
            <v>0</v>
          </cell>
          <cell r="U64">
            <v>174.59</v>
          </cell>
          <cell r="W64">
            <v>0</v>
          </cell>
          <cell r="Y64">
            <v>0</v>
          </cell>
          <cell r="Z64">
            <v>0</v>
          </cell>
        </row>
        <row r="65">
          <cell r="A65">
            <v>0.66666666666666696</v>
          </cell>
          <cell r="L65">
            <v>196.02600000000001</v>
          </cell>
          <cell r="S65">
            <v>0</v>
          </cell>
          <cell r="U65">
            <v>142.34900000000002</v>
          </cell>
          <cell r="W65">
            <v>53.677</v>
          </cell>
          <cell r="Y65">
            <v>0</v>
          </cell>
          <cell r="Z65">
            <v>0</v>
          </cell>
        </row>
        <row r="66">
          <cell r="A66">
            <v>0.67708333333333404</v>
          </cell>
          <cell r="L66">
            <v>32.4</v>
          </cell>
          <cell r="S66">
            <v>0</v>
          </cell>
          <cell r="U66">
            <v>-25.796666666666667</v>
          </cell>
          <cell r="W66">
            <v>58.196666666666665</v>
          </cell>
          <cell r="Y66">
            <v>0</v>
          </cell>
          <cell r="Z66">
            <v>0</v>
          </cell>
        </row>
        <row r="67">
          <cell r="A67">
            <v>0.6875</v>
          </cell>
          <cell r="L67">
            <v>87.775000000000006</v>
          </cell>
          <cell r="S67">
            <v>0</v>
          </cell>
          <cell r="U67">
            <v>22.433000000000007</v>
          </cell>
          <cell r="W67">
            <v>65.341999999999999</v>
          </cell>
          <cell r="Y67">
            <v>0</v>
          </cell>
          <cell r="Z67">
            <v>0</v>
          </cell>
        </row>
        <row r="68">
          <cell r="A68">
            <v>0.69791666666666696</v>
          </cell>
          <cell r="L68">
            <v>127.553</v>
          </cell>
          <cell r="S68">
            <v>0</v>
          </cell>
          <cell r="U68">
            <v>127.553</v>
          </cell>
          <cell r="W68">
            <v>0</v>
          </cell>
          <cell r="Y68">
            <v>0</v>
          </cell>
          <cell r="Z68">
            <v>0</v>
          </cell>
        </row>
        <row r="69">
          <cell r="A69">
            <v>0.70833333333333404</v>
          </cell>
          <cell r="L69">
            <v>154.102</v>
          </cell>
          <cell r="S69">
            <v>0</v>
          </cell>
          <cell r="U69">
            <v>154.102</v>
          </cell>
          <cell r="W69">
            <v>0</v>
          </cell>
          <cell r="Y69">
            <v>0</v>
          </cell>
          <cell r="Z69">
            <v>0</v>
          </cell>
        </row>
        <row r="70">
          <cell r="A70">
            <v>0.71875</v>
          </cell>
          <cell r="L70">
            <v>133.869</v>
          </cell>
          <cell r="S70">
            <v>42.517666666666663</v>
          </cell>
          <cell r="U70">
            <v>91.351333333333343</v>
          </cell>
          <cell r="W70">
            <v>42.517666666666663</v>
          </cell>
          <cell r="Y70">
            <v>42.517666666666663</v>
          </cell>
          <cell r="Z70">
            <v>0</v>
          </cell>
        </row>
        <row r="71">
          <cell r="A71">
            <v>0.72916666666666696</v>
          </cell>
          <cell r="L71">
            <v>127.376</v>
          </cell>
          <cell r="S71">
            <v>51.367333333333335</v>
          </cell>
          <cell r="U71">
            <v>76.00866666666667</v>
          </cell>
          <cell r="W71">
            <v>51.367333333333335</v>
          </cell>
          <cell r="Y71">
            <v>51.367333333333335</v>
          </cell>
          <cell r="Z71">
            <v>0</v>
          </cell>
        </row>
        <row r="72">
          <cell r="A72">
            <v>0.73958333333333404</v>
          </cell>
          <cell r="L72">
            <v>40.198</v>
          </cell>
          <cell r="S72">
            <v>44.622999999999998</v>
          </cell>
          <cell r="U72">
            <v>-4.4249999999999972</v>
          </cell>
          <cell r="W72">
            <v>44.622999999999998</v>
          </cell>
          <cell r="Y72">
            <v>40.198</v>
          </cell>
          <cell r="Z72">
            <v>0</v>
          </cell>
        </row>
        <row r="73">
          <cell r="A73">
            <v>0.75</v>
          </cell>
          <cell r="L73">
            <v>22.041</v>
          </cell>
          <cell r="S73">
            <v>42.458666666666666</v>
          </cell>
          <cell r="U73">
            <v>-20.417666666666666</v>
          </cell>
          <cell r="W73">
            <v>42.458666666666666</v>
          </cell>
          <cell r="Y73">
            <v>22.041</v>
          </cell>
          <cell r="Z73">
            <v>0</v>
          </cell>
        </row>
        <row r="74">
          <cell r="A74">
            <v>0.76041666666666696</v>
          </cell>
          <cell r="L74">
            <v>67.248999999999995</v>
          </cell>
          <cell r="S74">
            <v>0</v>
          </cell>
          <cell r="U74">
            <v>67.248999999999995</v>
          </cell>
          <cell r="W74">
            <v>0</v>
          </cell>
          <cell r="Y74">
            <v>0</v>
          </cell>
          <cell r="Z74">
            <v>0</v>
          </cell>
        </row>
        <row r="75">
          <cell r="A75">
            <v>0.77083333333333404</v>
          </cell>
          <cell r="L75">
            <v>42.008000000000003</v>
          </cell>
          <cell r="S75">
            <v>0</v>
          </cell>
          <cell r="U75">
            <v>42.008000000000003</v>
          </cell>
          <cell r="W75">
            <v>0</v>
          </cell>
          <cell r="Y75">
            <v>0</v>
          </cell>
          <cell r="Z75">
            <v>0</v>
          </cell>
        </row>
        <row r="76">
          <cell r="A76">
            <v>0.78125</v>
          </cell>
          <cell r="L76">
            <v>63.582999999999998</v>
          </cell>
          <cell r="S76">
            <v>0</v>
          </cell>
          <cell r="U76">
            <v>63.582999999999998</v>
          </cell>
          <cell r="W76">
            <v>0</v>
          </cell>
          <cell r="Y76">
            <v>0</v>
          </cell>
          <cell r="Z76">
            <v>0</v>
          </cell>
        </row>
        <row r="77">
          <cell r="A77">
            <v>0.79166666666666696</v>
          </cell>
          <cell r="L77">
            <v>63.667999999999999</v>
          </cell>
          <cell r="S77">
            <v>0</v>
          </cell>
          <cell r="U77">
            <v>63.667999999999999</v>
          </cell>
          <cell r="W77">
            <v>0</v>
          </cell>
          <cell r="Y77">
            <v>0</v>
          </cell>
          <cell r="Z77">
            <v>0</v>
          </cell>
        </row>
        <row r="78">
          <cell r="A78">
            <v>0.80208333333333404</v>
          </cell>
          <cell r="L78">
            <v>46.518000000000001</v>
          </cell>
          <cell r="S78">
            <v>0</v>
          </cell>
          <cell r="U78">
            <v>46.518000000000001</v>
          </cell>
          <cell r="W78">
            <v>0</v>
          </cell>
          <cell r="Y78">
            <v>0</v>
          </cell>
          <cell r="Z78">
            <v>0</v>
          </cell>
        </row>
        <row r="79">
          <cell r="A79">
            <v>0.8125</v>
          </cell>
          <cell r="L79">
            <v>71.783000000000001</v>
          </cell>
          <cell r="S79">
            <v>0</v>
          </cell>
          <cell r="U79">
            <v>71.783000000000001</v>
          </cell>
          <cell r="W79">
            <v>0</v>
          </cell>
          <cell r="Y79">
            <v>0</v>
          </cell>
          <cell r="Z79">
            <v>0</v>
          </cell>
        </row>
        <row r="80">
          <cell r="A80">
            <v>0.82291666666666696</v>
          </cell>
          <cell r="L80">
            <v>27.987000000000002</v>
          </cell>
          <cell r="S80">
            <v>0</v>
          </cell>
          <cell r="U80">
            <v>27.987000000000002</v>
          </cell>
          <cell r="W80">
            <v>0</v>
          </cell>
          <cell r="Y80">
            <v>0</v>
          </cell>
          <cell r="Z80">
            <v>0</v>
          </cell>
        </row>
        <row r="81">
          <cell r="A81">
            <v>0.83333333333333404</v>
          </cell>
          <cell r="L81">
            <v>39.122</v>
          </cell>
          <cell r="S81">
            <v>0</v>
          </cell>
          <cell r="U81">
            <v>39.122</v>
          </cell>
          <cell r="W81">
            <v>0</v>
          </cell>
          <cell r="Y81">
            <v>0</v>
          </cell>
          <cell r="Z81">
            <v>0</v>
          </cell>
        </row>
        <row r="82">
          <cell r="A82">
            <v>0.84375</v>
          </cell>
          <cell r="L82">
            <v>113.307</v>
          </cell>
          <cell r="S82">
            <v>0</v>
          </cell>
          <cell r="U82">
            <v>113.307</v>
          </cell>
          <cell r="W82">
            <v>0</v>
          </cell>
          <cell r="Y82">
            <v>0</v>
          </cell>
          <cell r="Z82">
            <v>0</v>
          </cell>
        </row>
        <row r="83">
          <cell r="A83">
            <v>0.85416666666666696</v>
          </cell>
          <cell r="L83">
            <v>36.102000000000004</v>
          </cell>
          <cell r="S83">
            <v>0</v>
          </cell>
          <cell r="U83">
            <v>36.102000000000004</v>
          </cell>
          <cell r="W83">
            <v>0</v>
          </cell>
          <cell r="Y83">
            <v>0</v>
          </cell>
          <cell r="Z83">
            <v>0</v>
          </cell>
        </row>
        <row r="84">
          <cell r="A84">
            <v>0.86458333333333404</v>
          </cell>
          <cell r="L84">
            <v>35.123000000000005</v>
          </cell>
          <cell r="S84">
            <v>0</v>
          </cell>
          <cell r="U84">
            <v>-2.6459999999999937</v>
          </cell>
          <cell r="W84">
            <v>37.768999999999998</v>
          </cell>
          <cell r="Y84">
            <v>0</v>
          </cell>
          <cell r="Z84">
            <v>0</v>
          </cell>
        </row>
        <row r="85">
          <cell r="A85">
            <v>0.875</v>
          </cell>
          <cell r="L85">
            <v>10.998000000000001</v>
          </cell>
          <cell r="S85">
            <v>0</v>
          </cell>
          <cell r="U85">
            <v>10.998000000000001</v>
          </cell>
          <cell r="W85">
            <v>0</v>
          </cell>
          <cell r="Y85">
            <v>0</v>
          </cell>
          <cell r="Z85">
            <v>0</v>
          </cell>
        </row>
        <row r="86">
          <cell r="A86">
            <v>0.88541666666666696</v>
          </cell>
          <cell r="L86">
            <v>109.756</v>
          </cell>
          <cell r="S86">
            <v>0</v>
          </cell>
          <cell r="U86">
            <v>109.756</v>
          </cell>
          <cell r="W86">
            <v>0</v>
          </cell>
          <cell r="Y86">
            <v>0</v>
          </cell>
          <cell r="Z86">
            <v>0</v>
          </cell>
        </row>
        <row r="87">
          <cell r="A87">
            <v>0.89583333333333404</v>
          </cell>
          <cell r="L87">
            <v>79.489999999999995</v>
          </cell>
          <cell r="S87">
            <v>0</v>
          </cell>
          <cell r="U87">
            <v>79.489999999999995</v>
          </cell>
          <cell r="W87">
            <v>0</v>
          </cell>
          <cell r="Y87">
            <v>0</v>
          </cell>
          <cell r="Z87">
            <v>0</v>
          </cell>
        </row>
        <row r="88">
          <cell r="A88">
            <v>0.90625</v>
          </cell>
          <cell r="L88">
            <v>56.344000000000001</v>
          </cell>
          <cell r="S88">
            <v>0</v>
          </cell>
          <cell r="U88">
            <v>19.75866666666667</v>
          </cell>
          <cell r="W88">
            <v>36.585333333333331</v>
          </cell>
          <cell r="Y88">
            <v>0</v>
          </cell>
          <cell r="Z88">
            <v>0</v>
          </cell>
        </row>
        <row r="89">
          <cell r="A89">
            <v>0.91666666666666696</v>
          </cell>
          <cell r="L89">
            <v>-27.672999999999998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  <cell r="Z89">
            <v>0</v>
          </cell>
        </row>
        <row r="90">
          <cell r="A90">
            <v>0.92708333333333404</v>
          </cell>
          <cell r="L90">
            <v>-40.911000000000001</v>
          </cell>
          <cell r="S90">
            <v>0</v>
          </cell>
          <cell r="U90">
            <v>0</v>
          </cell>
          <cell r="W90">
            <v>0</v>
          </cell>
          <cell r="Y90">
            <v>0</v>
          </cell>
          <cell r="Z90">
            <v>0</v>
          </cell>
        </row>
        <row r="91">
          <cell r="A91">
            <v>0.9375</v>
          </cell>
          <cell r="L91">
            <v>17.244</v>
          </cell>
          <cell r="S91">
            <v>0</v>
          </cell>
          <cell r="U91">
            <v>17.244</v>
          </cell>
          <cell r="W91">
            <v>0</v>
          </cell>
          <cell r="Y91">
            <v>0</v>
          </cell>
          <cell r="Z91">
            <v>0</v>
          </cell>
        </row>
        <row r="92">
          <cell r="A92">
            <v>0.94791666666666696</v>
          </cell>
          <cell r="L92">
            <v>-1.8620000000000001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  <cell r="Z92">
            <v>0</v>
          </cell>
        </row>
        <row r="93">
          <cell r="A93">
            <v>0.95833333333333404</v>
          </cell>
          <cell r="L93">
            <v>9.6579999999999995</v>
          </cell>
          <cell r="S93">
            <v>0</v>
          </cell>
          <cell r="U93">
            <v>9.6579999999999995</v>
          </cell>
          <cell r="W93">
            <v>0</v>
          </cell>
          <cell r="Y93">
            <v>0</v>
          </cell>
          <cell r="Z93">
            <v>0</v>
          </cell>
        </row>
        <row r="94">
          <cell r="A94">
            <v>0.96875</v>
          </cell>
          <cell r="L94">
            <v>152.82499999999999</v>
          </cell>
          <cell r="S94">
            <v>0</v>
          </cell>
          <cell r="U94">
            <v>152.82499999999999</v>
          </cell>
          <cell r="W94">
            <v>0</v>
          </cell>
          <cell r="Y94">
            <v>0</v>
          </cell>
          <cell r="Z94">
            <v>0</v>
          </cell>
        </row>
        <row r="95">
          <cell r="A95">
            <v>0.97916666666666696</v>
          </cell>
          <cell r="L95">
            <v>102.91399999999999</v>
          </cell>
          <cell r="S95">
            <v>0</v>
          </cell>
          <cell r="U95">
            <v>102.91399999999999</v>
          </cell>
          <cell r="W95">
            <v>0</v>
          </cell>
          <cell r="Y95">
            <v>0</v>
          </cell>
          <cell r="Z95">
            <v>0</v>
          </cell>
        </row>
        <row r="96">
          <cell r="A96">
            <v>0.98958333333333404</v>
          </cell>
          <cell r="L96">
            <v>91.653999999999996</v>
          </cell>
          <cell r="S96">
            <v>0</v>
          </cell>
          <cell r="U96">
            <v>40.712333333333333</v>
          </cell>
          <cell r="W96">
            <v>50.941666666666663</v>
          </cell>
          <cell r="Y96">
            <v>0</v>
          </cell>
          <cell r="Z96">
            <v>0</v>
          </cell>
        </row>
        <row r="97">
          <cell r="A97">
            <v>1</v>
          </cell>
          <cell r="L97">
            <v>91.93</v>
          </cell>
          <cell r="S97">
            <v>0</v>
          </cell>
          <cell r="U97">
            <v>57.625333333333344</v>
          </cell>
          <cell r="W97">
            <v>34.304666666666662</v>
          </cell>
          <cell r="Y97">
            <v>0</v>
          </cell>
          <cell r="Z97">
            <v>0</v>
          </cell>
        </row>
        <row r="98">
          <cell r="A98">
            <v>1.0104166666666701</v>
          </cell>
          <cell r="L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U99">
            <v>0</v>
          </cell>
          <cell r="W99">
            <v>0</v>
          </cell>
          <cell r="Y9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0"/>
  <sheetViews>
    <sheetView workbookViewId="0">
      <selection activeCell="C6" sqref="C6"/>
    </sheetView>
  </sheetViews>
  <sheetFormatPr defaultRowHeight="15" x14ac:dyDescent="0.25"/>
  <cols>
    <col min="3" max="3" width="24.28515625" customWidth="1"/>
    <col min="4" max="4" width="41" customWidth="1"/>
    <col min="5" max="6" width="40" customWidth="1"/>
    <col min="7" max="7" width="34" customWidth="1"/>
    <col min="8" max="8" width="33" customWidth="1"/>
    <col min="9" max="9" width="27" hidden="1" customWidth="1"/>
    <col min="10" max="10" width="26" hidden="1" customWidth="1"/>
    <col min="11" max="11" width="72" customWidth="1"/>
    <col min="13" max="13" width="13.7109375" style="2" customWidth="1"/>
    <col min="14" max="14" width="15.7109375" customWidth="1"/>
    <col min="16" max="16" width="10.28515625" bestFit="1" customWidth="1"/>
    <col min="17" max="17" width="10.28515625" customWidth="1"/>
    <col min="18" max="18" width="14.7109375" bestFit="1" customWidth="1"/>
    <col min="19" max="19" width="15.7109375" bestFit="1" customWidth="1"/>
    <col min="20" max="20" width="15.7109375" customWidth="1"/>
    <col min="23" max="23" width="12" bestFit="1" customWidth="1"/>
    <col min="24" max="24" width="12" customWidth="1"/>
    <col min="25" max="25" width="15.7109375" bestFit="1" customWidth="1"/>
    <col min="26" max="26" width="17.7109375" bestFit="1" customWidth="1"/>
    <col min="27" max="27" width="15.7109375" customWidth="1"/>
    <col min="259" max="259" width="24.28515625" customWidth="1"/>
    <col min="260" max="260" width="41" customWidth="1"/>
    <col min="261" max="262" width="40" customWidth="1"/>
    <col min="263" max="263" width="34" customWidth="1"/>
    <col min="264" max="264" width="33" customWidth="1"/>
    <col min="265" max="266" width="0" hidden="1" customWidth="1"/>
    <col min="267" max="267" width="72" customWidth="1"/>
    <col min="269" max="269" width="13.7109375" customWidth="1"/>
    <col min="270" max="270" width="15.7109375" customWidth="1"/>
    <col min="272" max="272" width="10.28515625" bestFit="1" customWidth="1"/>
    <col min="273" max="273" width="10.28515625" customWidth="1"/>
    <col min="274" max="274" width="14.7109375" bestFit="1" customWidth="1"/>
    <col min="275" max="275" width="15.7109375" bestFit="1" customWidth="1"/>
    <col min="276" max="276" width="15.7109375" customWidth="1"/>
    <col min="279" max="279" width="12" bestFit="1" customWidth="1"/>
    <col min="280" max="280" width="12" customWidth="1"/>
    <col min="281" max="281" width="15.7109375" bestFit="1" customWidth="1"/>
    <col min="282" max="282" width="17.7109375" bestFit="1" customWidth="1"/>
    <col min="283" max="283" width="15.7109375" customWidth="1"/>
    <col min="515" max="515" width="24.28515625" customWidth="1"/>
    <col min="516" max="516" width="41" customWidth="1"/>
    <col min="517" max="518" width="40" customWidth="1"/>
    <col min="519" max="519" width="34" customWidth="1"/>
    <col min="520" max="520" width="33" customWidth="1"/>
    <col min="521" max="522" width="0" hidden="1" customWidth="1"/>
    <col min="523" max="523" width="72" customWidth="1"/>
    <col min="525" max="525" width="13.7109375" customWidth="1"/>
    <col min="526" max="526" width="15.7109375" customWidth="1"/>
    <col min="528" max="528" width="10.28515625" bestFit="1" customWidth="1"/>
    <col min="529" max="529" width="10.28515625" customWidth="1"/>
    <col min="530" max="530" width="14.7109375" bestFit="1" customWidth="1"/>
    <col min="531" max="531" width="15.7109375" bestFit="1" customWidth="1"/>
    <col min="532" max="532" width="15.7109375" customWidth="1"/>
    <col min="535" max="535" width="12" bestFit="1" customWidth="1"/>
    <col min="536" max="536" width="12" customWidth="1"/>
    <col min="537" max="537" width="15.7109375" bestFit="1" customWidth="1"/>
    <col min="538" max="538" width="17.7109375" bestFit="1" customWidth="1"/>
    <col min="539" max="539" width="15.7109375" customWidth="1"/>
    <col min="771" max="771" width="24.28515625" customWidth="1"/>
    <col min="772" max="772" width="41" customWidth="1"/>
    <col min="773" max="774" width="40" customWidth="1"/>
    <col min="775" max="775" width="34" customWidth="1"/>
    <col min="776" max="776" width="33" customWidth="1"/>
    <col min="777" max="778" width="0" hidden="1" customWidth="1"/>
    <col min="779" max="779" width="72" customWidth="1"/>
    <col min="781" max="781" width="13.7109375" customWidth="1"/>
    <col min="782" max="782" width="15.7109375" customWidth="1"/>
    <col min="784" max="784" width="10.28515625" bestFit="1" customWidth="1"/>
    <col min="785" max="785" width="10.28515625" customWidth="1"/>
    <col min="786" max="786" width="14.7109375" bestFit="1" customWidth="1"/>
    <col min="787" max="787" width="15.7109375" bestFit="1" customWidth="1"/>
    <col min="788" max="788" width="15.7109375" customWidth="1"/>
    <col min="791" max="791" width="12" bestFit="1" customWidth="1"/>
    <col min="792" max="792" width="12" customWidth="1"/>
    <col min="793" max="793" width="15.7109375" bestFit="1" customWidth="1"/>
    <col min="794" max="794" width="17.7109375" bestFit="1" customWidth="1"/>
    <col min="795" max="795" width="15.7109375" customWidth="1"/>
    <col min="1027" max="1027" width="24.28515625" customWidth="1"/>
    <col min="1028" max="1028" width="41" customWidth="1"/>
    <col min="1029" max="1030" width="40" customWidth="1"/>
    <col min="1031" max="1031" width="34" customWidth="1"/>
    <col min="1032" max="1032" width="33" customWidth="1"/>
    <col min="1033" max="1034" width="0" hidden="1" customWidth="1"/>
    <col min="1035" max="1035" width="72" customWidth="1"/>
    <col min="1037" max="1037" width="13.7109375" customWidth="1"/>
    <col min="1038" max="1038" width="15.7109375" customWidth="1"/>
    <col min="1040" max="1040" width="10.28515625" bestFit="1" customWidth="1"/>
    <col min="1041" max="1041" width="10.28515625" customWidth="1"/>
    <col min="1042" max="1042" width="14.7109375" bestFit="1" customWidth="1"/>
    <col min="1043" max="1043" width="15.7109375" bestFit="1" customWidth="1"/>
    <col min="1044" max="1044" width="15.7109375" customWidth="1"/>
    <col min="1047" max="1047" width="12" bestFit="1" customWidth="1"/>
    <col min="1048" max="1048" width="12" customWidth="1"/>
    <col min="1049" max="1049" width="15.7109375" bestFit="1" customWidth="1"/>
    <col min="1050" max="1050" width="17.7109375" bestFit="1" customWidth="1"/>
    <col min="1051" max="1051" width="15.7109375" customWidth="1"/>
    <col min="1283" max="1283" width="24.28515625" customWidth="1"/>
    <col min="1284" max="1284" width="41" customWidth="1"/>
    <col min="1285" max="1286" width="40" customWidth="1"/>
    <col min="1287" max="1287" width="34" customWidth="1"/>
    <col min="1288" max="1288" width="33" customWidth="1"/>
    <col min="1289" max="1290" width="0" hidden="1" customWidth="1"/>
    <col min="1291" max="1291" width="72" customWidth="1"/>
    <col min="1293" max="1293" width="13.7109375" customWidth="1"/>
    <col min="1294" max="1294" width="15.7109375" customWidth="1"/>
    <col min="1296" max="1296" width="10.28515625" bestFit="1" customWidth="1"/>
    <col min="1297" max="1297" width="10.28515625" customWidth="1"/>
    <col min="1298" max="1298" width="14.7109375" bestFit="1" customWidth="1"/>
    <col min="1299" max="1299" width="15.7109375" bestFit="1" customWidth="1"/>
    <col min="1300" max="1300" width="15.7109375" customWidth="1"/>
    <col min="1303" max="1303" width="12" bestFit="1" customWidth="1"/>
    <col min="1304" max="1304" width="12" customWidth="1"/>
    <col min="1305" max="1305" width="15.7109375" bestFit="1" customWidth="1"/>
    <col min="1306" max="1306" width="17.7109375" bestFit="1" customWidth="1"/>
    <col min="1307" max="1307" width="15.7109375" customWidth="1"/>
    <col min="1539" max="1539" width="24.28515625" customWidth="1"/>
    <col min="1540" max="1540" width="41" customWidth="1"/>
    <col min="1541" max="1542" width="40" customWidth="1"/>
    <col min="1543" max="1543" width="34" customWidth="1"/>
    <col min="1544" max="1544" width="33" customWidth="1"/>
    <col min="1545" max="1546" width="0" hidden="1" customWidth="1"/>
    <col min="1547" max="1547" width="72" customWidth="1"/>
    <col min="1549" max="1549" width="13.7109375" customWidth="1"/>
    <col min="1550" max="1550" width="15.7109375" customWidth="1"/>
    <col min="1552" max="1552" width="10.28515625" bestFit="1" customWidth="1"/>
    <col min="1553" max="1553" width="10.28515625" customWidth="1"/>
    <col min="1554" max="1554" width="14.7109375" bestFit="1" customWidth="1"/>
    <col min="1555" max="1555" width="15.7109375" bestFit="1" customWidth="1"/>
    <col min="1556" max="1556" width="15.7109375" customWidth="1"/>
    <col min="1559" max="1559" width="12" bestFit="1" customWidth="1"/>
    <col min="1560" max="1560" width="12" customWidth="1"/>
    <col min="1561" max="1561" width="15.7109375" bestFit="1" customWidth="1"/>
    <col min="1562" max="1562" width="17.7109375" bestFit="1" customWidth="1"/>
    <col min="1563" max="1563" width="15.7109375" customWidth="1"/>
    <col min="1795" max="1795" width="24.28515625" customWidth="1"/>
    <col min="1796" max="1796" width="41" customWidth="1"/>
    <col min="1797" max="1798" width="40" customWidth="1"/>
    <col min="1799" max="1799" width="34" customWidth="1"/>
    <col min="1800" max="1800" width="33" customWidth="1"/>
    <col min="1801" max="1802" width="0" hidden="1" customWidth="1"/>
    <col min="1803" max="1803" width="72" customWidth="1"/>
    <col min="1805" max="1805" width="13.7109375" customWidth="1"/>
    <col min="1806" max="1806" width="15.7109375" customWidth="1"/>
    <col min="1808" max="1808" width="10.28515625" bestFit="1" customWidth="1"/>
    <col min="1809" max="1809" width="10.28515625" customWidth="1"/>
    <col min="1810" max="1810" width="14.7109375" bestFit="1" customWidth="1"/>
    <col min="1811" max="1811" width="15.7109375" bestFit="1" customWidth="1"/>
    <col min="1812" max="1812" width="15.7109375" customWidth="1"/>
    <col min="1815" max="1815" width="12" bestFit="1" customWidth="1"/>
    <col min="1816" max="1816" width="12" customWidth="1"/>
    <col min="1817" max="1817" width="15.7109375" bestFit="1" customWidth="1"/>
    <col min="1818" max="1818" width="17.7109375" bestFit="1" customWidth="1"/>
    <col min="1819" max="1819" width="15.7109375" customWidth="1"/>
    <col min="2051" max="2051" width="24.28515625" customWidth="1"/>
    <col min="2052" max="2052" width="41" customWidth="1"/>
    <col min="2053" max="2054" width="40" customWidth="1"/>
    <col min="2055" max="2055" width="34" customWidth="1"/>
    <col min="2056" max="2056" width="33" customWidth="1"/>
    <col min="2057" max="2058" width="0" hidden="1" customWidth="1"/>
    <col min="2059" max="2059" width="72" customWidth="1"/>
    <col min="2061" max="2061" width="13.7109375" customWidth="1"/>
    <col min="2062" max="2062" width="15.7109375" customWidth="1"/>
    <col min="2064" max="2064" width="10.28515625" bestFit="1" customWidth="1"/>
    <col min="2065" max="2065" width="10.28515625" customWidth="1"/>
    <col min="2066" max="2066" width="14.7109375" bestFit="1" customWidth="1"/>
    <col min="2067" max="2067" width="15.7109375" bestFit="1" customWidth="1"/>
    <col min="2068" max="2068" width="15.7109375" customWidth="1"/>
    <col min="2071" max="2071" width="12" bestFit="1" customWidth="1"/>
    <col min="2072" max="2072" width="12" customWidth="1"/>
    <col min="2073" max="2073" width="15.7109375" bestFit="1" customWidth="1"/>
    <col min="2074" max="2074" width="17.7109375" bestFit="1" customWidth="1"/>
    <col min="2075" max="2075" width="15.7109375" customWidth="1"/>
    <col min="2307" max="2307" width="24.28515625" customWidth="1"/>
    <col min="2308" max="2308" width="41" customWidth="1"/>
    <col min="2309" max="2310" width="40" customWidth="1"/>
    <col min="2311" max="2311" width="34" customWidth="1"/>
    <col min="2312" max="2312" width="33" customWidth="1"/>
    <col min="2313" max="2314" width="0" hidden="1" customWidth="1"/>
    <col min="2315" max="2315" width="72" customWidth="1"/>
    <col min="2317" max="2317" width="13.7109375" customWidth="1"/>
    <col min="2318" max="2318" width="15.7109375" customWidth="1"/>
    <col min="2320" max="2320" width="10.28515625" bestFit="1" customWidth="1"/>
    <col min="2321" max="2321" width="10.28515625" customWidth="1"/>
    <col min="2322" max="2322" width="14.7109375" bestFit="1" customWidth="1"/>
    <col min="2323" max="2323" width="15.7109375" bestFit="1" customWidth="1"/>
    <col min="2324" max="2324" width="15.7109375" customWidth="1"/>
    <col min="2327" max="2327" width="12" bestFit="1" customWidth="1"/>
    <col min="2328" max="2328" width="12" customWidth="1"/>
    <col min="2329" max="2329" width="15.7109375" bestFit="1" customWidth="1"/>
    <col min="2330" max="2330" width="17.7109375" bestFit="1" customWidth="1"/>
    <col min="2331" max="2331" width="15.7109375" customWidth="1"/>
    <col min="2563" max="2563" width="24.28515625" customWidth="1"/>
    <col min="2564" max="2564" width="41" customWidth="1"/>
    <col min="2565" max="2566" width="40" customWidth="1"/>
    <col min="2567" max="2567" width="34" customWidth="1"/>
    <col min="2568" max="2568" width="33" customWidth="1"/>
    <col min="2569" max="2570" width="0" hidden="1" customWidth="1"/>
    <col min="2571" max="2571" width="72" customWidth="1"/>
    <col min="2573" max="2573" width="13.7109375" customWidth="1"/>
    <col min="2574" max="2574" width="15.7109375" customWidth="1"/>
    <col min="2576" max="2576" width="10.28515625" bestFit="1" customWidth="1"/>
    <col min="2577" max="2577" width="10.28515625" customWidth="1"/>
    <col min="2578" max="2578" width="14.7109375" bestFit="1" customWidth="1"/>
    <col min="2579" max="2579" width="15.7109375" bestFit="1" customWidth="1"/>
    <col min="2580" max="2580" width="15.7109375" customWidth="1"/>
    <col min="2583" max="2583" width="12" bestFit="1" customWidth="1"/>
    <col min="2584" max="2584" width="12" customWidth="1"/>
    <col min="2585" max="2585" width="15.7109375" bestFit="1" customWidth="1"/>
    <col min="2586" max="2586" width="17.7109375" bestFit="1" customWidth="1"/>
    <col min="2587" max="2587" width="15.7109375" customWidth="1"/>
    <col min="2819" max="2819" width="24.28515625" customWidth="1"/>
    <col min="2820" max="2820" width="41" customWidth="1"/>
    <col min="2821" max="2822" width="40" customWidth="1"/>
    <col min="2823" max="2823" width="34" customWidth="1"/>
    <col min="2824" max="2824" width="33" customWidth="1"/>
    <col min="2825" max="2826" width="0" hidden="1" customWidth="1"/>
    <col min="2827" max="2827" width="72" customWidth="1"/>
    <col min="2829" max="2829" width="13.7109375" customWidth="1"/>
    <col min="2830" max="2830" width="15.7109375" customWidth="1"/>
    <col min="2832" max="2832" width="10.28515625" bestFit="1" customWidth="1"/>
    <col min="2833" max="2833" width="10.28515625" customWidth="1"/>
    <col min="2834" max="2834" width="14.7109375" bestFit="1" customWidth="1"/>
    <col min="2835" max="2835" width="15.7109375" bestFit="1" customWidth="1"/>
    <col min="2836" max="2836" width="15.7109375" customWidth="1"/>
    <col min="2839" max="2839" width="12" bestFit="1" customWidth="1"/>
    <col min="2840" max="2840" width="12" customWidth="1"/>
    <col min="2841" max="2841" width="15.7109375" bestFit="1" customWidth="1"/>
    <col min="2842" max="2842" width="17.7109375" bestFit="1" customWidth="1"/>
    <col min="2843" max="2843" width="15.7109375" customWidth="1"/>
    <col min="3075" max="3075" width="24.28515625" customWidth="1"/>
    <col min="3076" max="3076" width="41" customWidth="1"/>
    <col min="3077" max="3078" width="40" customWidth="1"/>
    <col min="3079" max="3079" width="34" customWidth="1"/>
    <col min="3080" max="3080" width="33" customWidth="1"/>
    <col min="3081" max="3082" width="0" hidden="1" customWidth="1"/>
    <col min="3083" max="3083" width="72" customWidth="1"/>
    <col min="3085" max="3085" width="13.7109375" customWidth="1"/>
    <col min="3086" max="3086" width="15.7109375" customWidth="1"/>
    <col min="3088" max="3088" width="10.28515625" bestFit="1" customWidth="1"/>
    <col min="3089" max="3089" width="10.28515625" customWidth="1"/>
    <col min="3090" max="3090" width="14.7109375" bestFit="1" customWidth="1"/>
    <col min="3091" max="3091" width="15.7109375" bestFit="1" customWidth="1"/>
    <col min="3092" max="3092" width="15.7109375" customWidth="1"/>
    <col min="3095" max="3095" width="12" bestFit="1" customWidth="1"/>
    <col min="3096" max="3096" width="12" customWidth="1"/>
    <col min="3097" max="3097" width="15.7109375" bestFit="1" customWidth="1"/>
    <col min="3098" max="3098" width="17.7109375" bestFit="1" customWidth="1"/>
    <col min="3099" max="3099" width="15.7109375" customWidth="1"/>
    <col min="3331" max="3331" width="24.28515625" customWidth="1"/>
    <col min="3332" max="3332" width="41" customWidth="1"/>
    <col min="3333" max="3334" width="40" customWidth="1"/>
    <col min="3335" max="3335" width="34" customWidth="1"/>
    <col min="3336" max="3336" width="33" customWidth="1"/>
    <col min="3337" max="3338" width="0" hidden="1" customWidth="1"/>
    <col min="3339" max="3339" width="72" customWidth="1"/>
    <col min="3341" max="3341" width="13.7109375" customWidth="1"/>
    <col min="3342" max="3342" width="15.7109375" customWidth="1"/>
    <col min="3344" max="3344" width="10.28515625" bestFit="1" customWidth="1"/>
    <col min="3345" max="3345" width="10.28515625" customWidth="1"/>
    <col min="3346" max="3346" width="14.7109375" bestFit="1" customWidth="1"/>
    <col min="3347" max="3347" width="15.7109375" bestFit="1" customWidth="1"/>
    <col min="3348" max="3348" width="15.7109375" customWidth="1"/>
    <col min="3351" max="3351" width="12" bestFit="1" customWidth="1"/>
    <col min="3352" max="3352" width="12" customWidth="1"/>
    <col min="3353" max="3353" width="15.7109375" bestFit="1" customWidth="1"/>
    <col min="3354" max="3354" width="17.7109375" bestFit="1" customWidth="1"/>
    <col min="3355" max="3355" width="15.7109375" customWidth="1"/>
    <col min="3587" max="3587" width="24.28515625" customWidth="1"/>
    <col min="3588" max="3588" width="41" customWidth="1"/>
    <col min="3589" max="3590" width="40" customWidth="1"/>
    <col min="3591" max="3591" width="34" customWidth="1"/>
    <col min="3592" max="3592" width="33" customWidth="1"/>
    <col min="3593" max="3594" width="0" hidden="1" customWidth="1"/>
    <col min="3595" max="3595" width="72" customWidth="1"/>
    <col min="3597" max="3597" width="13.7109375" customWidth="1"/>
    <col min="3598" max="3598" width="15.7109375" customWidth="1"/>
    <col min="3600" max="3600" width="10.28515625" bestFit="1" customWidth="1"/>
    <col min="3601" max="3601" width="10.28515625" customWidth="1"/>
    <col min="3602" max="3602" width="14.7109375" bestFit="1" customWidth="1"/>
    <col min="3603" max="3603" width="15.7109375" bestFit="1" customWidth="1"/>
    <col min="3604" max="3604" width="15.7109375" customWidth="1"/>
    <col min="3607" max="3607" width="12" bestFit="1" customWidth="1"/>
    <col min="3608" max="3608" width="12" customWidth="1"/>
    <col min="3609" max="3609" width="15.7109375" bestFit="1" customWidth="1"/>
    <col min="3610" max="3610" width="17.7109375" bestFit="1" customWidth="1"/>
    <col min="3611" max="3611" width="15.7109375" customWidth="1"/>
    <col min="3843" max="3843" width="24.28515625" customWidth="1"/>
    <col min="3844" max="3844" width="41" customWidth="1"/>
    <col min="3845" max="3846" width="40" customWidth="1"/>
    <col min="3847" max="3847" width="34" customWidth="1"/>
    <col min="3848" max="3848" width="33" customWidth="1"/>
    <col min="3849" max="3850" width="0" hidden="1" customWidth="1"/>
    <col min="3851" max="3851" width="72" customWidth="1"/>
    <col min="3853" max="3853" width="13.7109375" customWidth="1"/>
    <col min="3854" max="3854" width="15.7109375" customWidth="1"/>
    <col min="3856" max="3856" width="10.28515625" bestFit="1" customWidth="1"/>
    <col min="3857" max="3857" width="10.28515625" customWidth="1"/>
    <col min="3858" max="3858" width="14.7109375" bestFit="1" customWidth="1"/>
    <col min="3859" max="3859" width="15.7109375" bestFit="1" customWidth="1"/>
    <col min="3860" max="3860" width="15.7109375" customWidth="1"/>
    <col min="3863" max="3863" width="12" bestFit="1" customWidth="1"/>
    <col min="3864" max="3864" width="12" customWidth="1"/>
    <col min="3865" max="3865" width="15.7109375" bestFit="1" customWidth="1"/>
    <col min="3866" max="3866" width="17.7109375" bestFit="1" customWidth="1"/>
    <col min="3867" max="3867" width="15.7109375" customWidth="1"/>
    <col min="4099" max="4099" width="24.28515625" customWidth="1"/>
    <col min="4100" max="4100" width="41" customWidth="1"/>
    <col min="4101" max="4102" width="40" customWidth="1"/>
    <col min="4103" max="4103" width="34" customWidth="1"/>
    <col min="4104" max="4104" width="33" customWidth="1"/>
    <col min="4105" max="4106" width="0" hidden="1" customWidth="1"/>
    <col min="4107" max="4107" width="72" customWidth="1"/>
    <col min="4109" max="4109" width="13.7109375" customWidth="1"/>
    <col min="4110" max="4110" width="15.7109375" customWidth="1"/>
    <col min="4112" max="4112" width="10.28515625" bestFit="1" customWidth="1"/>
    <col min="4113" max="4113" width="10.28515625" customWidth="1"/>
    <col min="4114" max="4114" width="14.7109375" bestFit="1" customWidth="1"/>
    <col min="4115" max="4115" width="15.7109375" bestFit="1" customWidth="1"/>
    <col min="4116" max="4116" width="15.7109375" customWidth="1"/>
    <col min="4119" max="4119" width="12" bestFit="1" customWidth="1"/>
    <col min="4120" max="4120" width="12" customWidth="1"/>
    <col min="4121" max="4121" width="15.7109375" bestFit="1" customWidth="1"/>
    <col min="4122" max="4122" width="17.7109375" bestFit="1" customWidth="1"/>
    <col min="4123" max="4123" width="15.7109375" customWidth="1"/>
    <col min="4355" max="4355" width="24.28515625" customWidth="1"/>
    <col min="4356" max="4356" width="41" customWidth="1"/>
    <col min="4357" max="4358" width="40" customWidth="1"/>
    <col min="4359" max="4359" width="34" customWidth="1"/>
    <col min="4360" max="4360" width="33" customWidth="1"/>
    <col min="4361" max="4362" width="0" hidden="1" customWidth="1"/>
    <col min="4363" max="4363" width="72" customWidth="1"/>
    <col min="4365" max="4365" width="13.7109375" customWidth="1"/>
    <col min="4366" max="4366" width="15.7109375" customWidth="1"/>
    <col min="4368" max="4368" width="10.28515625" bestFit="1" customWidth="1"/>
    <col min="4369" max="4369" width="10.28515625" customWidth="1"/>
    <col min="4370" max="4370" width="14.7109375" bestFit="1" customWidth="1"/>
    <col min="4371" max="4371" width="15.7109375" bestFit="1" customWidth="1"/>
    <col min="4372" max="4372" width="15.7109375" customWidth="1"/>
    <col min="4375" max="4375" width="12" bestFit="1" customWidth="1"/>
    <col min="4376" max="4376" width="12" customWidth="1"/>
    <col min="4377" max="4377" width="15.7109375" bestFit="1" customWidth="1"/>
    <col min="4378" max="4378" width="17.7109375" bestFit="1" customWidth="1"/>
    <col min="4379" max="4379" width="15.7109375" customWidth="1"/>
    <col min="4611" max="4611" width="24.28515625" customWidth="1"/>
    <col min="4612" max="4612" width="41" customWidth="1"/>
    <col min="4613" max="4614" width="40" customWidth="1"/>
    <col min="4615" max="4615" width="34" customWidth="1"/>
    <col min="4616" max="4616" width="33" customWidth="1"/>
    <col min="4617" max="4618" width="0" hidden="1" customWidth="1"/>
    <col min="4619" max="4619" width="72" customWidth="1"/>
    <col min="4621" max="4621" width="13.7109375" customWidth="1"/>
    <col min="4622" max="4622" width="15.7109375" customWidth="1"/>
    <col min="4624" max="4624" width="10.28515625" bestFit="1" customWidth="1"/>
    <col min="4625" max="4625" width="10.28515625" customWidth="1"/>
    <col min="4626" max="4626" width="14.7109375" bestFit="1" customWidth="1"/>
    <col min="4627" max="4627" width="15.7109375" bestFit="1" customWidth="1"/>
    <col min="4628" max="4628" width="15.7109375" customWidth="1"/>
    <col min="4631" max="4631" width="12" bestFit="1" customWidth="1"/>
    <col min="4632" max="4632" width="12" customWidth="1"/>
    <col min="4633" max="4633" width="15.7109375" bestFit="1" customWidth="1"/>
    <col min="4634" max="4634" width="17.7109375" bestFit="1" customWidth="1"/>
    <col min="4635" max="4635" width="15.7109375" customWidth="1"/>
    <col min="4867" max="4867" width="24.28515625" customWidth="1"/>
    <col min="4868" max="4868" width="41" customWidth="1"/>
    <col min="4869" max="4870" width="40" customWidth="1"/>
    <col min="4871" max="4871" width="34" customWidth="1"/>
    <col min="4872" max="4872" width="33" customWidth="1"/>
    <col min="4873" max="4874" width="0" hidden="1" customWidth="1"/>
    <col min="4875" max="4875" width="72" customWidth="1"/>
    <col min="4877" max="4877" width="13.7109375" customWidth="1"/>
    <col min="4878" max="4878" width="15.7109375" customWidth="1"/>
    <col min="4880" max="4880" width="10.28515625" bestFit="1" customWidth="1"/>
    <col min="4881" max="4881" width="10.28515625" customWidth="1"/>
    <col min="4882" max="4882" width="14.7109375" bestFit="1" customWidth="1"/>
    <col min="4883" max="4883" width="15.7109375" bestFit="1" customWidth="1"/>
    <col min="4884" max="4884" width="15.7109375" customWidth="1"/>
    <col min="4887" max="4887" width="12" bestFit="1" customWidth="1"/>
    <col min="4888" max="4888" width="12" customWidth="1"/>
    <col min="4889" max="4889" width="15.7109375" bestFit="1" customWidth="1"/>
    <col min="4890" max="4890" width="17.7109375" bestFit="1" customWidth="1"/>
    <col min="4891" max="4891" width="15.7109375" customWidth="1"/>
    <col min="5123" max="5123" width="24.28515625" customWidth="1"/>
    <col min="5124" max="5124" width="41" customWidth="1"/>
    <col min="5125" max="5126" width="40" customWidth="1"/>
    <col min="5127" max="5127" width="34" customWidth="1"/>
    <col min="5128" max="5128" width="33" customWidth="1"/>
    <col min="5129" max="5130" width="0" hidden="1" customWidth="1"/>
    <col min="5131" max="5131" width="72" customWidth="1"/>
    <col min="5133" max="5133" width="13.7109375" customWidth="1"/>
    <col min="5134" max="5134" width="15.7109375" customWidth="1"/>
    <col min="5136" max="5136" width="10.28515625" bestFit="1" customWidth="1"/>
    <col min="5137" max="5137" width="10.28515625" customWidth="1"/>
    <col min="5138" max="5138" width="14.7109375" bestFit="1" customWidth="1"/>
    <col min="5139" max="5139" width="15.7109375" bestFit="1" customWidth="1"/>
    <col min="5140" max="5140" width="15.7109375" customWidth="1"/>
    <col min="5143" max="5143" width="12" bestFit="1" customWidth="1"/>
    <col min="5144" max="5144" width="12" customWidth="1"/>
    <col min="5145" max="5145" width="15.7109375" bestFit="1" customWidth="1"/>
    <col min="5146" max="5146" width="17.7109375" bestFit="1" customWidth="1"/>
    <col min="5147" max="5147" width="15.7109375" customWidth="1"/>
    <col min="5379" max="5379" width="24.28515625" customWidth="1"/>
    <col min="5380" max="5380" width="41" customWidth="1"/>
    <col min="5381" max="5382" width="40" customWidth="1"/>
    <col min="5383" max="5383" width="34" customWidth="1"/>
    <col min="5384" max="5384" width="33" customWidth="1"/>
    <col min="5385" max="5386" width="0" hidden="1" customWidth="1"/>
    <col min="5387" max="5387" width="72" customWidth="1"/>
    <col min="5389" max="5389" width="13.7109375" customWidth="1"/>
    <col min="5390" max="5390" width="15.7109375" customWidth="1"/>
    <col min="5392" max="5392" width="10.28515625" bestFit="1" customWidth="1"/>
    <col min="5393" max="5393" width="10.28515625" customWidth="1"/>
    <col min="5394" max="5394" width="14.7109375" bestFit="1" customWidth="1"/>
    <col min="5395" max="5395" width="15.7109375" bestFit="1" customWidth="1"/>
    <col min="5396" max="5396" width="15.7109375" customWidth="1"/>
    <col min="5399" max="5399" width="12" bestFit="1" customWidth="1"/>
    <col min="5400" max="5400" width="12" customWidth="1"/>
    <col min="5401" max="5401" width="15.7109375" bestFit="1" customWidth="1"/>
    <col min="5402" max="5402" width="17.7109375" bestFit="1" customWidth="1"/>
    <col min="5403" max="5403" width="15.7109375" customWidth="1"/>
    <col min="5635" max="5635" width="24.28515625" customWidth="1"/>
    <col min="5636" max="5636" width="41" customWidth="1"/>
    <col min="5637" max="5638" width="40" customWidth="1"/>
    <col min="5639" max="5639" width="34" customWidth="1"/>
    <col min="5640" max="5640" width="33" customWidth="1"/>
    <col min="5641" max="5642" width="0" hidden="1" customWidth="1"/>
    <col min="5643" max="5643" width="72" customWidth="1"/>
    <col min="5645" max="5645" width="13.7109375" customWidth="1"/>
    <col min="5646" max="5646" width="15.7109375" customWidth="1"/>
    <col min="5648" max="5648" width="10.28515625" bestFit="1" customWidth="1"/>
    <col min="5649" max="5649" width="10.28515625" customWidth="1"/>
    <col min="5650" max="5650" width="14.7109375" bestFit="1" customWidth="1"/>
    <col min="5651" max="5651" width="15.7109375" bestFit="1" customWidth="1"/>
    <col min="5652" max="5652" width="15.7109375" customWidth="1"/>
    <col min="5655" max="5655" width="12" bestFit="1" customWidth="1"/>
    <col min="5656" max="5656" width="12" customWidth="1"/>
    <col min="5657" max="5657" width="15.7109375" bestFit="1" customWidth="1"/>
    <col min="5658" max="5658" width="17.7109375" bestFit="1" customWidth="1"/>
    <col min="5659" max="5659" width="15.7109375" customWidth="1"/>
    <col min="5891" max="5891" width="24.28515625" customWidth="1"/>
    <col min="5892" max="5892" width="41" customWidth="1"/>
    <col min="5893" max="5894" width="40" customWidth="1"/>
    <col min="5895" max="5895" width="34" customWidth="1"/>
    <col min="5896" max="5896" width="33" customWidth="1"/>
    <col min="5897" max="5898" width="0" hidden="1" customWidth="1"/>
    <col min="5899" max="5899" width="72" customWidth="1"/>
    <col min="5901" max="5901" width="13.7109375" customWidth="1"/>
    <col min="5902" max="5902" width="15.7109375" customWidth="1"/>
    <col min="5904" max="5904" width="10.28515625" bestFit="1" customWidth="1"/>
    <col min="5905" max="5905" width="10.28515625" customWidth="1"/>
    <col min="5906" max="5906" width="14.7109375" bestFit="1" customWidth="1"/>
    <col min="5907" max="5907" width="15.7109375" bestFit="1" customWidth="1"/>
    <col min="5908" max="5908" width="15.7109375" customWidth="1"/>
    <col min="5911" max="5911" width="12" bestFit="1" customWidth="1"/>
    <col min="5912" max="5912" width="12" customWidth="1"/>
    <col min="5913" max="5913" width="15.7109375" bestFit="1" customWidth="1"/>
    <col min="5914" max="5914" width="17.7109375" bestFit="1" customWidth="1"/>
    <col min="5915" max="5915" width="15.7109375" customWidth="1"/>
    <col min="6147" max="6147" width="24.28515625" customWidth="1"/>
    <col min="6148" max="6148" width="41" customWidth="1"/>
    <col min="6149" max="6150" width="40" customWidth="1"/>
    <col min="6151" max="6151" width="34" customWidth="1"/>
    <col min="6152" max="6152" width="33" customWidth="1"/>
    <col min="6153" max="6154" width="0" hidden="1" customWidth="1"/>
    <col min="6155" max="6155" width="72" customWidth="1"/>
    <col min="6157" max="6157" width="13.7109375" customWidth="1"/>
    <col min="6158" max="6158" width="15.7109375" customWidth="1"/>
    <col min="6160" max="6160" width="10.28515625" bestFit="1" customWidth="1"/>
    <col min="6161" max="6161" width="10.28515625" customWidth="1"/>
    <col min="6162" max="6162" width="14.7109375" bestFit="1" customWidth="1"/>
    <col min="6163" max="6163" width="15.7109375" bestFit="1" customWidth="1"/>
    <col min="6164" max="6164" width="15.7109375" customWidth="1"/>
    <col min="6167" max="6167" width="12" bestFit="1" customWidth="1"/>
    <col min="6168" max="6168" width="12" customWidth="1"/>
    <col min="6169" max="6169" width="15.7109375" bestFit="1" customWidth="1"/>
    <col min="6170" max="6170" width="17.7109375" bestFit="1" customWidth="1"/>
    <col min="6171" max="6171" width="15.7109375" customWidth="1"/>
    <col min="6403" max="6403" width="24.28515625" customWidth="1"/>
    <col min="6404" max="6404" width="41" customWidth="1"/>
    <col min="6405" max="6406" width="40" customWidth="1"/>
    <col min="6407" max="6407" width="34" customWidth="1"/>
    <col min="6408" max="6408" width="33" customWidth="1"/>
    <col min="6409" max="6410" width="0" hidden="1" customWidth="1"/>
    <col min="6411" max="6411" width="72" customWidth="1"/>
    <col min="6413" max="6413" width="13.7109375" customWidth="1"/>
    <col min="6414" max="6414" width="15.7109375" customWidth="1"/>
    <col min="6416" max="6416" width="10.28515625" bestFit="1" customWidth="1"/>
    <col min="6417" max="6417" width="10.28515625" customWidth="1"/>
    <col min="6418" max="6418" width="14.7109375" bestFit="1" customWidth="1"/>
    <col min="6419" max="6419" width="15.7109375" bestFit="1" customWidth="1"/>
    <col min="6420" max="6420" width="15.7109375" customWidth="1"/>
    <col min="6423" max="6423" width="12" bestFit="1" customWidth="1"/>
    <col min="6424" max="6424" width="12" customWidth="1"/>
    <col min="6425" max="6425" width="15.7109375" bestFit="1" customWidth="1"/>
    <col min="6426" max="6426" width="17.7109375" bestFit="1" customWidth="1"/>
    <col min="6427" max="6427" width="15.7109375" customWidth="1"/>
    <col min="6659" max="6659" width="24.28515625" customWidth="1"/>
    <col min="6660" max="6660" width="41" customWidth="1"/>
    <col min="6661" max="6662" width="40" customWidth="1"/>
    <col min="6663" max="6663" width="34" customWidth="1"/>
    <col min="6664" max="6664" width="33" customWidth="1"/>
    <col min="6665" max="6666" width="0" hidden="1" customWidth="1"/>
    <col min="6667" max="6667" width="72" customWidth="1"/>
    <col min="6669" max="6669" width="13.7109375" customWidth="1"/>
    <col min="6670" max="6670" width="15.7109375" customWidth="1"/>
    <col min="6672" max="6672" width="10.28515625" bestFit="1" customWidth="1"/>
    <col min="6673" max="6673" width="10.28515625" customWidth="1"/>
    <col min="6674" max="6674" width="14.7109375" bestFit="1" customWidth="1"/>
    <col min="6675" max="6675" width="15.7109375" bestFit="1" customWidth="1"/>
    <col min="6676" max="6676" width="15.7109375" customWidth="1"/>
    <col min="6679" max="6679" width="12" bestFit="1" customWidth="1"/>
    <col min="6680" max="6680" width="12" customWidth="1"/>
    <col min="6681" max="6681" width="15.7109375" bestFit="1" customWidth="1"/>
    <col min="6682" max="6682" width="17.7109375" bestFit="1" customWidth="1"/>
    <col min="6683" max="6683" width="15.7109375" customWidth="1"/>
    <col min="6915" max="6915" width="24.28515625" customWidth="1"/>
    <col min="6916" max="6916" width="41" customWidth="1"/>
    <col min="6917" max="6918" width="40" customWidth="1"/>
    <col min="6919" max="6919" width="34" customWidth="1"/>
    <col min="6920" max="6920" width="33" customWidth="1"/>
    <col min="6921" max="6922" width="0" hidden="1" customWidth="1"/>
    <col min="6923" max="6923" width="72" customWidth="1"/>
    <col min="6925" max="6925" width="13.7109375" customWidth="1"/>
    <col min="6926" max="6926" width="15.7109375" customWidth="1"/>
    <col min="6928" max="6928" width="10.28515625" bestFit="1" customWidth="1"/>
    <col min="6929" max="6929" width="10.28515625" customWidth="1"/>
    <col min="6930" max="6930" width="14.7109375" bestFit="1" customWidth="1"/>
    <col min="6931" max="6931" width="15.7109375" bestFit="1" customWidth="1"/>
    <col min="6932" max="6932" width="15.7109375" customWidth="1"/>
    <col min="6935" max="6935" width="12" bestFit="1" customWidth="1"/>
    <col min="6936" max="6936" width="12" customWidth="1"/>
    <col min="6937" max="6937" width="15.7109375" bestFit="1" customWidth="1"/>
    <col min="6938" max="6938" width="17.7109375" bestFit="1" customWidth="1"/>
    <col min="6939" max="6939" width="15.7109375" customWidth="1"/>
    <col min="7171" max="7171" width="24.28515625" customWidth="1"/>
    <col min="7172" max="7172" width="41" customWidth="1"/>
    <col min="7173" max="7174" width="40" customWidth="1"/>
    <col min="7175" max="7175" width="34" customWidth="1"/>
    <col min="7176" max="7176" width="33" customWidth="1"/>
    <col min="7177" max="7178" width="0" hidden="1" customWidth="1"/>
    <col min="7179" max="7179" width="72" customWidth="1"/>
    <col min="7181" max="7181" width="13.7109375" customWidth="1"/>
    <col min="7182" max="7182" width="15.7109375" customWidth="1"/>
    <col min="7184" max="7184" width="10.28515625" bestFit="1" customWidth="1"/>
    <col min="7185" max="7185" width="10.28515625" customWidth="1"/>
    <col min="7186" max="7186" width="14.7109375" bestFit="1" customWidth="1"/>
    <col min="7187" max="7187" width="15.7109375" bestFit="1" customWidth="1"/>
    <col min="7188" max="7188" width="15.7109375" customWidth="1"/>
    <col min="7191" max="7191" width="12" bestFit="1" customWidth="1"/>
    <col min="7192" max="7192" width="12" customWidth="1"/>
    <col min="7193" max="7193" width="15.7109375" bestFit="1" customWidth="1"/>
    <col min="7194" max="7194" width="17.7109375" bestFit="1" customWidth="1"/>
    <col min="7195" max="7195" width="15.7109375" customWidth="1"/>
    <col min="7427" max="7427" width="24.28515625" customWidth="1"/>
    <col min="7428" max="7428" width="41" customWidth="1"/>
    <col min="7429" max="7430" width="40" customWidth="1"/>
    <col min="7431" max="7431" width="34" customWidth="1"/>
    <col min="7432" max="7432" width="33" customWidth="1"/>
    <col min="7433" max="7434" width="0" hidden="1" customWidth="1"/>
    <col min="7435" max="7435" width="72" customWidth="1"/>
    <col min="7437" max="7437" width="13.7109375" customWidth="1"/>
    <col min="7438" max="7438" width="15.7109375" customWidth="1"/>
    <col min="7440" max="7440" width="10.28515625" bestFit="1" customWidth="1"/>
    <col min="7441" max="7441" width="10.28515625" customWidth="1"/>
    <col min="7442" max="7442" width="14.7109375" bestFit="1" customWidth="1"/>
    <col min="7443" max="7443" width="15.7109375" bestFit="1" customWidth="1"/>
    <col min="7444" max="7444" width="15.7109375" customWidth="1"/>
    <col min="7447" max="7447" width="12" bestFit="1" customWidth="1"/>
    <col min="7448" max="7448" width="12" customWidth="1"/>
    <col min="7449" max="7449" width="15.7109375" bestFit="1" customWidth="1"/>
    <col min="7450" max="7450" width="17.7109375" bestFit="1" customWidth="1"/>
    <col min="7451" max="7451" width="15.7109375" customWidth="1"/>
    <col min="7683" max="7683" width="24.28515625" customWidth="1"/>
    <col min="7684" max="7684" width="41" customWidth="1"/>
    <col min="7685" max="7686" width="40" customWidth="1"/>
    <col min="7687" max="7687" width="34" customWidth="1"/>
    <col min="7688" max="7688" width="33" customWidth="1"/>
    <col min="7689" max="7690" width="0" hidden="1" customWidth="1"/>
    <col min="7691" max="7691" width="72" customWidth="1"/>
    <col min="7693" max="7693" width="13.7109375" customWidth="1"/>
    <col min="7694" max="7694" width="15.7109375" customWidth="1"/>
    <col min="7696" max="7696" width="10.28515625" bestFit="1" customWidth="1"/>
    <col min="7697" max="7697" width="10.28515625" customWidth="1"/>
    <col min="7698" max="7698" width="14.7109375" bestFit="1" customWidth="1"/>
    <col min="7699" max="7699" width="15.7109375" bestFit="1" customWidth="1"/>
    <col min="7700" max="7700" width="15.7109375" customWidth="1"/>
    <col min="7703" max="7703" width="12" bestFit="1" customWidth="1"/>
    <col min="7704" max="7704" width="12" customWidth="1"/>
    <col min="7705" max="7705" width="15.7109375" bestFit="1" customWidth="1"/>
    <col min="7706" max="7706" width="17.7109375" bestFit="1" customWidth="1"/>
    <col min="7707" max="7707" width="15.7109375" customWidth="1"/>
    <col min="7939" max="7939" width="24.28515625" customWidth="1"/>
    <col min="7940" max="7940" width="41" customWidth="1"/>
    <col min="7941" max="7942" width="40" customWidth="1"/>
    <col min="7943" max="7943" width="34" customWidth="1"/>
    <col min="7944" max="7944" width="33" customWidth="1"/>
    <col min="7945" max="7946" width="0" hidden="1" customWidth="1"/>
    <col min="7947" max="7947" width="72" customWidth="1"/>
    <col min="7949" max="7949" width="13.7109375" customWidth="1"/>
    <col min="7950" max="7950" width="15.7109375" customWidth="1"/>
    <col min="7952" max="7952" width="10.28515625" bestFit="1" customWidth="1"/>
    <col min="7953" max="7953" width="10.28515625" customWidth="1"/>
    <col min="7954" max="7954" width="14.7109375" bestFit="1" customWidth="1"/>
    <col min="7955" max="7955" width="15.7109375" bestFit="1" customWidth="1"/>
    <col min="7956" max="7956" width="15.7109375" customWidth="1"/>
    <col min="7959" max="7959" width="12" bestFit="1" customWidth="1"/>
    <col min="7960" max="7960" width="12" customWidth="1"/>
    <col min="7961" max="7961" width="15.7109375" bestFit="1" customWidth="1"/>
    <col min="7962" max="7962" width="17.7109375" bestFit="1" customWidth="1"/>
    <col min="7963" max="7963" width="15.7109375" customWidth="1"/>
    <col min="8195" max="8195" width="24.28515625" customWidth="1"/>
    <col min="8196" max="8196" width="41" customWidth="1"/>
    <col min="8197" max="8198" width="40" customWidth="1"/>
    <col min="8199" max="8199" width="34" customWidth="1"/>
    <col min="8200" max="8200" width="33" customWidth="1"/>
    <col min="8201" max="8202" width="0" hidden="1" customWidth="1"/>
    <col min="8203" max="8203" width="72" customWidth="1"/>
    <col min="8205" max="8205" width="13.7109375" customWidth="1"/>
    <col min="8206" max="8206" width="15.7109375" customWidth="1"/>
    <col min="8208" max="8208" width="10.28515625" bestFit="1" customWidth="1"/>
    <col min="8209" max="8209" width="10.28515625" customWidth="1"/>
    <col min="8210" max="8210" width="14.7109375" bestFit="1" customWidth="1"/>
    <col min="8211" max="8211" width="15.7109375" bestFit="1" customWidth="1"/>
    <col min="8212" max="8212" width="15.7109375" customWidth="1"/>
    <col min="8215" max="8215" width="12" bestFit="1" customWidth="1"/>
    <col min="8216" max="8216" width="12" customWidth="1"/>
    <col min="8217" max="8217" width="15.7109375" bestFit="1" customWidth="1"/>
    <col min="8218" max="8218" width="17.7109375" bestFit="1" customWidth="1"/>
    <col min="8219" max="8219" width="15.7109375" customWidth="1"/>
    <col min="8451" max="8451" width="24.28515625" customWidth="1"/>
    <col min="8452" max="8452" width="41" customWidth="1"/>
    <col min="8453" max="8454" width="40" customWidth="1"/>
    <col min="8455" max="8455" width="34" customWidth="1"/>
    <col min="8456" max="8456" width="33" customWidth="1"/>
    <col min="8457" max="8458" width="0" hidden="1" customWidth="1"/>
    <col min="8459" max="8459" width="72" customWidth="1"/>
    <col min="8461" max="8461" width="13.7109375" customWidth="1"/>
    <col min="8462" max="8462" width="15.7109375" customWidth="1"/>
    <col min="8464" max="8464" width="10.28515625" bestFit="1" customWidth="1"/>
    <col min="8465" max="8465" width="10.28515625" customWidth="1"/>
    <col min="8466" max="8466" width="14.7109375" bestFit="1" customWidth="1"/>
    <col min="8467" max="8467" width="15.7109375" bestFit="1" customWidth="1"/>
    <col min="8468" max="8468" width="15.7109375" customWidth="1"/>
    <col min="8471" max="8471" width="12" bestFit="1" customWidth="1"/>
    <col min="8472" max="8472" width="12" customWidth="1"/>
    <col min="8473" max="8473" width="15.7109375" bestFit="1" customWidth="1"/>
    <col min="8474" max="8474" width="17.7109375" bestFit="1" customWidth="1"/>
    <col min="8475" max="8475" width="15.7109375" customWidth="1"/>
    <col min="8707" max="8707" width="24.28515625" customWidth="1"/>
    <col min="8708" max="8708" width="41" customWidth="1"/>
    <col min="8709" max="8710" width="40" customWidth="1"/>
    <col min="8711" max="8711" width="34" customWidth="1"/>
    <col min="8712" max="8712" width="33" customWidth="1"/>
    <col min="8713" max="8714" width="0" hidden="1" customWidth="1"/>
    <col min="8715" max="8715" width="72" customWidth="1"/>
    <col min="8717" max="8717" width="13.7109375" customWidth="1"/>
    <col min="8718" max="8718" width="15.7109375" customWidth="1"/>
    <col min="8720" max="8720" width="10.28515625" bestFit="1" customWidth="1"/>
    <col min="8721" max="8721" width="10.28515625" customWidth="1"/>
    <col min="8722" max="8722" width="14.7109375" bestFit="1" customWidth="1"/>
    <col min="8723" max="8723" width="15.7109375" bestFit="1" customWidth="1"/>
    <col min="8724" max="8724" width="15.7109375" customWidth="1"/>
    <col min="8727" max="8727" width="12" bestFit="1" customWidth="1"/>
    <col min="8728" max="8728" width="12" customWidth="1"/>
    <col min="8729" max="8729" width="15.7109375" bestFit="1" customWidth="1"/>
    <col min="8730" max="8730" width="17.7109375" bestFit="1" customWidth="1"/>
    <col min="8731" max="8731" width="15.7109375" customWidth="1"/>
    <col min="8963" max="8963" width="24.28515625" customWidth="1"/>
    <col min="8964" max="8964" width="41" customWidth="1"/>
    <col min="8965" max="8966" width="40" customWidth="1"/>
    <col min="8967" max="8967" width="34" customWidth="1"/>
    <col min="8968" max="8968" width="33" customWidth="1"/>
    <col min="8969" max="8970" width="0" hidden="1" customWidth="1"/>
    <col min="8971" max="8971" width="72" customWidth="1"/>
    <col min="8973" max="8973" width="13.7109375" customWidth="1"/>
    <col min="8974" max="8974" width="15.7109375" customWidth="1"/>
    <col min="8976" max="8976" width="10.28515625" bestFit="1" customWidth="1"/>
    <col min="8977" max="8977" width="10.28515625" customWidth="1"/>
    <col min="8978" max="8978" width="14.7109375" bestFit="1" customWidth="1"/>
    <col min="8979" max="8979" width="15.7109375" bestFit="1" customWidth="1"/>
    <col min="8980" max="8980" width="15.7109375" customWidth="1"/>
    <col min="8983" max="8983" width="12" bestFit="1" customWidth="1"/>
    <col min="8984" max="8984" width="12" customWidth="1"/>
    <col min="8985" max="8985" width="15.7109375" bestFit="1" customWidth="1"/>
    <col min="8986" max="8986" width="17.7109375" bestFit="1" customWidth="1"/>
    <col min="8987" max="8987" width="15.7109375" customWidth="1"/>
    <col min="9219" max="9219" width="24.28515625" customWidth="1"/>
    <col min="9220" max="9220" width="41" customWidth="1"/>
    <col min="9221" max="9222" width="40" customWidth="1"/>
    <col min="9223" max="9223" width="34" customWidth="1"/>
    <col min="9224" max="9224" width="33" customWidth="1"/>
    <col min="9225" max="9226" width="0" hidden="1" customWidth="1"/>
    <col min="9227" max="9227" width="72" customWidth="1"/>
    <col min="9229" max="9229" width="13.7109375" customWidth="1"/>
    <col min="9230" max="9230" width="15.7109375" customWidth="1"/>
    <col min="9232" max="9232" width="10.28515625" bestFit="1" customWidth="1"/>
    <col min="9233" max="9233" width="10.28515625" customWidth="1"/>
    <col min="9234" max="9234" width="14.7109375" bestFit="1" customWidth="1"/>
    <col min="9235" max="9235" width="15.7109375" bestFit="1" customWidth="1"/>
    <col min="9236" max="9236" width="15.7109375" customWidth="1"/>
    <col min="9239" max="9239" width="12" bestFit="1" customWidth="1"/>
    <col min="9240" max="9240" width="12" customWidth="1"/>
    <col min="9241" max="9241" width="15.7109375" bestFit="1" customWidth="1"/>
    <col min="9242" max="9242" width="17.7109375" bestFit="1" customWidth="1"/>
    <col min="9243" max="9243" width="15.7109375" customWidth="1"/>
    <col min="9475" max="9475" width="24.28515625" customWidth="1"/>
    <col min="9476" max="9476" width="41" customWidth="1"/>
    <col min="9477" max="9478" width="40" customWidth="1"/>
    <col min="9479" max="9479" width="34" customWidth="1"/>
    <col min="9480" max="9480" width="33" customWidth="1"/>
    <col min="9481" max="9482" width="0" hidden="1" customWidth="1"/>
    <col min="9483" max="9483" width="72" customWidth="1"/>
    <col min="9485" max="9485" width="13.7109375" customWidth="1"/>
    <col min="9486" max="9486" width="15.7109375" customWidth="1"/>
    <col min="9488" max="9488" width="10.28515625" bestFit="1" customWidth="1"/>
    <col min="9489" max="9489" width="10.28515625" customWidth="1"/>
    <col min="9490" max="9490" width="14.7109375" bestFit="1" customWidth="1"/>
    <col min="9491" max="9491" width="15.7109375" bestFit="1" customWidth="1"/>
    <col min="9492" max="9492" width="15.7109375" customWidth="1"/>
    <col min="9495" max="9495" width="12" bestFit="1" customWidth="1"/>
    <col min="9496" max="9496" width="12" customWidth="1"/>
    <col min="9497" max="9497" width="15.7109375" bestFit="1" customWidth="1"/>
    <col min="9498" max="9498" width="17.7109375" bestFit="1" customWidth="1"/>
    <col min="9499" max="9499" width="15.7109375" customWidth="1"/>
    <col min="9731" max="9731" width="24.28515625" customWidth="1"/>
    <col min="9732" max="9732" width="41" customWidth="1"/>
    <col min="9733" max="9734" width="40" customWidth="1"/>
    <col min="9735" max="9735" width="34" customWidth="1"/>
    <col min="9736" max="9736" width="33" customWidth="1"/>
    <col min="9737" max="9738" width="0" hidden="1" customWidth="1"/>
    <col min="9739" max="9739" width="72" customWidth="1"/>
    <col min="9741" max="9741" width="13.7109375" customWidth="1"/>
    <col min="9742" max="9742" width="15.7109375" customWidth="1"/>
    <col min="9744" max="9744" width="10.28515625" bestFit="1" customWidth="1"/>
    <col min="9745" max="9745" width="10.28515625" customWidth="1"/>
    <col min="9746" max="9746" width="14.7109375" bestFit="1" customWidth="1"/>
    <col min="9747" max="9747" width="15.7109375" bestFit="1" customWidth="1"/>
    <col min="9748" max="9748" width="15.7109375" customWidth="1"/>
    <col min="9751" max="9751" width="12" bestFit="1" customWidth="1"/>
    <col min="9752" max="9752" width="12" customWidth="1"/>
    <col min="9753" max="9753" width="15.7109375" bestFit="1" customWidth="1"/>
    <col min="9754" max="9754" width="17.7109375" bestFit="1" customWidth="1"/>
    <col min="9755" max="9755" width="15.7109375" customWidth="1"/>
    <col min="9987" max="9987" width="24.28515625" customWidth="1"/>
    <col min="9988" max="9988" width="41" customWidth="1"/>
    <col min="9989" max="9990" width="40" customWidth="1"/>
    <col min="9991" max="9991" width="34" customWidth="1"/>
    <col min="9992" max="9992" width="33" customWidth="1"/>
    <col min="9993" max="9994" width="0" hidden="1" customWidth="1"/>
    <col min="9995" max="9995" width="72" customWidth="1"/>
    <col min="9997" max="9997" width="13.7109375" customWidth="1"/>
    <col min="9998" max="9998" width="15.7109375" customWidth="1"/>
    <col min="10000" max="10000" width="10.28515625" bestFit="1" customWidth="1"/>
    <col min="10001" max="10001" width="10.28515625" customWidth="1"/>
    <col min="10002" max="10002" width="14.7109375" bestFit="1" customWidth="1"/>
    <col min="10003" max="10003" width="15.7109375" bestFit="1" customWidth="1"/>
    <col min="10004" max="10004" width="15.7109375" customWidth="1"/>
    <col min="10007" max="10007" width="12" bestFit="1" customWidth="1"/>
    <col min="10008" max="10008" width="12" customWidth="1"/>
    <col min="10009" max="10009" width="15.7109375" bestFit="1" customWidth="1"/>
    <col min="10010" max="10010" width="17.7109375" bestFit="1" customWidth="1"/>
    <col min="10011" max="10011" width="15.7109375" customWidth="1"/>
    <col min="10243" max="10243" width="24.28515625" customWidth="1"/>
    <col min="10244" max="10244" width="41" customWidth="1"/>
    <col min="10245" max="10246" width="40" customWidth="1"/>
    <col min="10247" max="10247" width="34" customWidth="1"/>
    <col min="10248" max="10248" width="33" customWidth="1"/>
    <col min="10249" max="10250" width="0" hidden="1" customWidth="1"/>
    <col min="10251" max="10251" width="72" customWidth="1"/>
    <col min="10253" max="10253" width="13.7109375" customWidth="1"/>
    <col min="10254" max="10254" width="15.7109375" customWidth="1"/>
    <col min="10256" max="10256" width="10.28515625" bestFit="1" customWidth="1"/>
    <col min="10257" max="10257" width="10.28515625" customWidth="1"/>
    <col min="10258" max="10258" width="14.7109375" bestFit="1" customWidth="1"/>
    <col min="10259" max="10259" width="15.7109375" bestFit="1" customWidth="1"/>
    <col min="10260" max="10260" width="15.7109375" customWidth="1"/>
    <col min="10263" max="10263" width="12" bestFit="1" customWidth="1"/>
    <col min="10264" max="10264" width="12" customWidth="1"/>
    <col min="10265" max="10265" width="15.7109375" bestFit="1" customWidth="1"/>
    <col min="10266" max="10266" width="17.7109375" bestFit="1" customWidth="1"/>
    <col min="10267" max="10267" width="15.7109375" customWidth="1"/>
    <col min="10499" max="10499" width="24.28515625" customWidth="1"/>
    <col min="10500" max="10500" width="41" customWidth="1"/>
    <col min="10501" max="10502" width="40" customWidth="1"/>
    <col min="10503" max="10503" width="34" customWidth="1"/>
    <col min="10504" max="10504" width="33" customWidth="1"/>
    <col min="10505" max="10506" width="0" hidden="1" customWidth="1"/>
    <col min="10507" max="10507" width="72" customWidth="1"/>
    <col min="10509" max="10509" width="13.7109375" customWidth="1"/>
    <col min="10510" max="10510" width="15.7109375" customWidth="1"/>
    <col min="10512" max="10512" width="10.28515625" bestFit="1" customWidth="1"/>
    <col min="10513" max="10513" width="10.28515625" customWidth="1"/>
    <col min="10514" max="10514" width="14.7109375" bestFit="1" customWidth="1"/>
    <col min="10515" max="10515" width="15.7109375" bestFit="1" customWidth="1"/>
    <col min="10516" max="10516" width="15.7109375" customWidth="1"/>
    <col min="10519" max="10519" width="12" bestFit="1" customWidth="1"/>
    <col min="10520" max="10520" width="12" customWidth="1"/>
    <col min="10521" max="10521" width="15.7109375" bestFit="1" customWidth="1"/>
    <col min="10522" max="10522" width="17.7109375" bestFit="1" customWidth="1"/>
    <col min="10523" max="10523" width="15.7109375" customWidth="1"/>
    <col min="10755" max="10755" width="24.28515625" customWidth="1"/>
    <col min="10756" max="10756" width="41" customWidth="1"/>
    <col min="10757" max="10758" width="40" customWidth="1"/>
    <col min="10759" max="10759" width="34" customWidth="1"/>
    <col min="10760" max="10760" width="33" customWidth="1"/>
    <col min="10761" max="10762" width="0" hidden="1" customWidth="1"/>
    <col min="10763" max="10763" width="72" customWidth="1"/>
    <col min="10765" max="10765" width="13.7109375" customWidth="1"/>
    <col min="10766" max="10766" width="15.7109375" customWidth="1"/>
    <col min="10768" max="10768" width="10.28515625" bestFit="1" customWidth="1"/>
    <col min="10769" max="10769" width="10.28515625" customWidth="1"/>
    <col min="10770" max="10770" width="14.7109375" bestFit="1" customWidth="1"/>
    <col min="10771" max="10771" width="15.7109375" bestFit="1" customWidth="1"/>
    <col min="10772" max="10772" width="15.7109375" customWidth="1"/>
    <col min="10775" max="10775" width="12" bestFit="1" customWidth="1"/>
    <col min="10776" max="10776" width="12" customWidth="1"/>
    <col min="10777" max="10777" width="15.7109375" bestFit="1" customWidth="1"/>
    <col min="10778" max="10778" width="17.7109375" bestFit="1" customWidth="1"/>
    <col min="10779" max="10779" width="15.7109375" customWidth="1"/>
    <col min="11011" max="11011" width="24.28515625" customWidth="1"/>
    <col min="11012" max="11012" width="41" customWidth="1"/>
    <col min="11013" max="11014" width="40" customWidth="1"/>
    <col min="11015" max="11015" width="34" customWidth="1"/>
    <col min="11016" max="11016" width="33" customWidth="1"/>
    <col min="11017" max="11018" width="0" hidden="1" customWidth="1"/>
    <col min="11019" max="11019" width="72" customWidth="1"/>
    <col min="11021" max="11021" width="13.7109375" customWidth="1"/>
    <col min="11022" max="11022" width="15.7109375" customWidth="1"/>
    <col min="11024" max="11024" width="10.28515625" bestFit="1" customWidth="1"/>
    <col min="11025" max="11025" width="10.28515625" customWidth="1"/>
    <col min="11026" max="11026" width="14.7109375" bestFit="1" customWidth="1"/>
    <col min="11027" max="11027" width="15.7109375" bestFit="1" customWidth="1"/>
    <col min="11028" max="11028" width="15.7109375" customWidth="1"/>
    <col min="11031" max="11031" width="12" bestFit="1" customWidth="1"/>
    <col min="11032" max="11032" width="12" customWidth="1"/>
    <col min="11033" max="11033" width="15.7109375" bestFit="1" customWidth="1"/>
    <col min="11034" max="11034" width="17.7109375" bestFit="1" customWidth="1"/>
    <col min="11035" max="11035" width="15.7109375" customWidth="1"/>
    <col min="11267" max="11267" width="24.28515625" customWidth="1"/>
    <col min="11268" max="11268" width="41" customWidth="1"/>
    <col min="11269" max="11270" width="40" customWidth="1"/>
    <col min="11271" max="11271" width="34" customWidth="1"/>
    <col min="11272" max="11272" width="33" customWidth="1"/>
    <col min="11273" max="11274" width="0" hidden="1" customWidth="1"/>
    <col min="11275" max="11275" width="72" customWidth="1"/>
    <col min="11277" max="11277" width="13.7109375" customWidth="1"/>
    <col min="11278" max="11278" width="15.7109375" customWidth="1"/>
    <col min="11280" max="11280" width="10.28515625" bestFit="1" customWidth="1"/>
    <col min="11281" max="11281" width="10.28515625" customWidth="1"/>
    <col min="11282" max="11282" width="14.7109375" bestFit="1" customWidth="1"/>
    <col min="11283" max="11283" width="15.7109375" bestFit="1" customWidth="1"/>
    <col min="11284" max="11284" width="15.7109375" customWidth="1"/>
    <col min="11287" max="11287" width="12" bestFit="1" customWidth="1"/>
    <col min="11288" max="11288" width="12" customWidth="1"/>
    <col min="11289" max="11289" width="15.7109375" bestFit="1" customWidth="1"/>
    <col min="11290" max="11290" width="17.7109375" bestFit="1" customWidth="1"/>
    <col min="11291" max="11291" width="15.7109375" customWidth="1"/>
    <col min="11523" max="11523" width="24.28515625" customWidth="1"/>
    <col min="11524" max="11524" width="41" customWidth="1"/>
    <col min="11525" max="11526" width="40" customWidth="1"/>
    <col min="11527" max="11527" width="34" customWidth="1"/>
    <col min="11528" max="11528" width="33" customWidth="1"/>
    <col min="11529" max="11530" width="0" hidden="1" customWidth="1"/>
    <col min="11531" max="11531" width="72" customWidth="1"/>
    <col min="11533" max="11533" width="13.7109375" customWidth="1"/>
    <col min="11534" max="11534" width="15.7109375" customWidth="1"/>
    <col min="11536" max="11536" width="10.28515625" bestFit="1" customWidth="1"/>
    <col min="11537" max="11537" width="10.28515625" customWidth="1"/>
    <col min="11538" max="11538" width="14.7109375" bestFit="1" customWidth="1"/>
    <col min="11539" max="11539" width="15.7109375" bestFit="1" customWidth="1"/>
    <col min="11540" max="11540" width="15.7109375" customWidth="1"/>
    <col min="11543" max="11543" width="12" bestFit="1" customWidth="1"/>
    <col min="11544" max="11544" width="12" customWidth="1"/>
    <col min="11545" max="11545" width="15.7109375" bestFit="1" customWidth="1"/>
    <col min="11546" max="11546" width="17.7109375" bestFit="1" customWidth="1"/>
    <col min="11547" max="11547" width="15.7109375" customWidth="1"/>
    <col min="11779" max="11779" width="24.28515625" customWidth="1"/>
    <col min="11780" max="11780" width="41" customWidth="1"/>
    <col min="11781" max="11782" width="40" customWidth="1"/>
    <col min="11783" max="11783" width="34" customWidth="1"/>
    <col min="11784" max="11784" width="33" customWidth="1"/>
    <col min="11785" max="11786" width="0" hidden="1" customWidth="1"/>
    <col min="11787" max="11787" width="72" customWidth="1"/>
    <col min="11789" max="11789" width="13.7109375" customWidth="1"/>
    <col min="11790" max="11790" width="15.7109375" customWidth="1"/>
    <col min="11792" max="11792" width="10.28515625" bestFit="1" customWidth="1"/>
    <col min="11793" max="11793" width="10.28515625" customWidth="1"/>
    <col min="11794" max="11794" width="14.7109375" bestFit="1" customWidth="1"/>
    <col min="11795" max="11795" width="15.7109375" bestFit="1" customWidth="1"/>
    <col min="11796" max="11796" width="15.7109375" customWidth="1"/>
    <col min="11799" max="11799" width="12" bestFit="1" customWidth="1"/>
    <col min="11800" max="11800" width="12" customWidth="1"/>
    <col min="11801" max="11801" width="15.7109375" bestFit="1" customWidth="1"/>
    <col min="11802" max="11802" width="17.7109375" bestFit="1" customWidth="1"/>
    <col min="11803" max="11803" width="15.7109375" customWidth="1"/>
    <col min="12035" max="12035" width="24.28515625" customWidth="1"/>
    <col min="12036" max="12036" width="41" customWidth="1"/>
    <col min="12037" max="12038" width="40" customWidth="1"/>
    <col min="12039" max="12039" width="34" customWidth="1"/>
    <col min="12040" max="12040" width="33" customWidth="1"/>
    <col min="12041" max="12042" width="0" hidden="1" customWidth="1"/>
    <col min="12043" max="12043" width="72" customWidth="1"/>
    <col min="12045" max="12045" width="13.7109375" customWidth="1"/>
    <col min="12046" max="12046" width="15.7109375" customWidth="1"/>
    <col min="12048" max="12048" width="10.28515625" bestFit="1" customWidth="1"/>
    <col min="12049" max="12049" width="10.28515625" customWidth="1"/>
    <col min="12050" max="12050" width="14.7109375" bestFit="1" customWidth="1"/>
    <col min="12051" max="12051" width="15.7109375" bestFit="1" customWidth="1"/>
    <col min="12052" max="12052" width="15.7109375" customWidth="1"/>
    <col min="12055" max="12055" width="12" bestFit="1" customWidth="1"/>
    <col min="12056" max="12056" width="12" customWidth="1"/>
    <col min="12057" max="12057" width="15.7109375" bestFit="1" customWidth="1"/>
    <col min="12058" max="12058" width="17.7109375" bestFit="1" customWidth="1"/>
    <col min="12059" max="12059" width="15.7109375" customWidth="1"/>
    <col min="12291" max="12291" width="24.28515625" customWidth="1"/>
    <col min="12292" max="12292" width="41" customWidth="1"/>
    <col min="12293" max="12294" width="40" customWidth="1"/>
    <col min="12295" max="12295" width="34" customWidth="1"/>
    <col min="12296" max="12296" width="33" customWidth="1"/>
    <col min="12297" max="12298" width="0" hidden="1" customWidth="1"/>
    <col min="12299" max="12299" width="72" customWidth="1"/>
    <col min="12301" max="12301" width="13.7109375" customWidth="1"/>
    <col min="12302" max="12302" width="15.7109375" customWidth="1"/>
    <col min="12304" max="12304" width="10.28515625" bestFit="1" customWidth="1"/>
    <col min="12305" max="12305" width="10.28515625" customWidth="1"/>
    <col min="12306" max="12306" width="14.7109375" bestFit="1" customWidth="1"/>
    <col min="12307" max="12307" width="15.7109375" bestFit="1" customWidth="1"/>
    <col min="12308" max="12308" width="15.7109375" customWidth="1"/>
    <col min="12311" max="12311" width="12" bestFit="1" customWidth="1"/>
    <col min="12312" max="12312" width="12" customWidth="1"/>
    <col min="12313" max="12313" width="15.7109375" bestFit="1" customWidth="1"/>
    <col min="12314" max="12314" width="17.7109375" bestFit="1" customWidth="1"/>
    <col min="12315" max="12315" width="15.7109375" customWidth="1"/>
    <col min="12547" max="12547" width="24.28515625" customWidth="1"/>
    <col min="12548" max="12548" width="41" customWidth="1"/>
    <col min="12549" max="12550" width="40" customWidth="1"/>
    <col min="12551" max="12551" width="34" customWidth="1"/>
    <col min="12552" max="12552" width="33" customWidth="1"/>
    <col min="12553" max="12554" width="0" hidden="1" customWidth="1"/>
    <col min="12555" max="12555" width="72" customWidth="1"/>
    <col min="12557" max="12557" width="13.7109375" customWidth="1"/>
    <col min="12558" max="12558" width="15.7109375" customWidth="1"/>
    <col min="12560" max="12560" width="10.28515625" bestFit="1" customWidth="1"/>
    <col min="12561" max="12561" width="10.28515625" customWidth="1"/>
    <col min="12562" max="12562" width="14.7109375" bestFit="1" customWidth="1"/>
    <col min="12563" max="12563" width="15.7109375" bestFit="1" customWidth="1"/>
    <col min="12564" max="12564" width="15.7109375" customWidth="1"/>
    <col min="12567" max="12567" width="12" bestFit="1" customWidth="1"/>
    <col min="12568" max="12568" width="12" customWidth="1"/>
    <col min="12569" max="12569" width="15.7109375" bestFit="1" customWidth="1"/>
    <col min="12570" max="12570" width="17.7109375" bestFit="1" customWidth="1"/>
    <col min="12571" max="12571" width="15.7109375" customWidth="1"/>
    <col min="12803" max="12803" width="24.28515625" customWidth="1"/>
    <col min="12804" max="12804" width="41" customWidth="1"/>
    <col min="12805" max="12806" width="40" customWidth="1"/>
    <col min="12807" max="12807" width="34" customWidth="1"/>
    <col min="12808" max="12808" width="33" customWidth="1"/>
    <col min="12809" max="12810" width="0" hidden="1" customWidth="1"/>
    <col min="12811" max="12811" width="72" customWidth="1"/>
    <col min="12813" max="12813" width="13.7109375" customWidth="1"/>
    <col min="12814" max="12814" width="15.7109375" customWidth="1"/>
    <col min="12816" max="12816" width="10.28515625" bestFit="1" customWidth="1"/>
    <col min="12817" max="12817" width="10.28515625" customWidth="1"/>
    <col min="12818" max="12818" width="14.7109375" bestFit="1" customWidth="1"/>
    <col min="12819" max="12819" width="15.7109375" bestFit="1" customWidth="1"/>
    <col min="12820" max="12820" width="15.7109375" customWidth="1"/>
    <col min="12823" max="12823" width="12" bestFit="1" customWidth="1"/>
    <col min="12824" max="12824" width="12" customWidth="1"/>
    <col min="12825" max="12825" width="15.7109375" bestFit="1" customWidth="1"/>
    <col min="12826" max="12826" width="17.7109375" bestFit="1" customWidth="1"/>
    <col min="12827" max="12827" width="15.7109375" customWidth="1"/>
    <col min="13059" max="13059" width="24.28515625" customWidth="1"/>
    <col min="13060" max="13060" width="41" customWidth="1"/>
    <col min="13061" max="13062" width="40" customWidth="1"/>
    <col min="13063" max="13063" width="34" customWidth="1"/>
    <col min="13064" max="13064" width="33" customWidth="1"/>
    <col min="13065" max="13066" width="0" hidden="1" customWidth="1"/>
    <col min="13067" max="13067" width="72" customWidth="1"/>
    <col min="13069" max="13069" width="13.7109375" customWidth="1"/>
    <col min="13070" max="13070" width="15.7109375" customWidth="1"/>
    <col min="13072" max="13072" width="10.28515625" bestFit="1" customWidth="1"/>
    <col min="13073" max="13073" width="10.28515625" customWidth="1"/>
    <col min="13074" max="13074" width="14.7109375" bestFit="1" customWidth="1"/>
    <col min="13075" max="13075" width="15.7109375" bestFit="1" customWidth="1"/>
    <col min="13076" max="13076" width="15.7109375" customWidth="1"/>
    <col min="13079" max="13079" width="12" bestFit="1" customWidth="1"/>
    <col min="13080" max="13080" width="12" customWidth="1"/>
    <col min="13081" max="13081" width="15.7109375" bestFit="1" customWidth="1"/>
    <col min="13082" max="13082" width="17.7109375" bestFit="1" customWidth="1"/>
    <col min="13083" max="13083" width="15.7109375" customWidth="1"/>
    <col min="13315" max="13315" width="24.28515625" customWidth="1"/>
    <col min="13316" max="13316" width="41" customWidth="1"/>
    <col min="13317" max="13318" width="40" customWidth="1"/>
    <col min="13319" max="13319" width="34" customWidth="1"/>
    <col min="13320" max="13320" width="33" customWidth="1"/>
    <col min="13321" max="13322" width="0" hidden="1" customWidth="1"/>
    <col min="13323" max="13323" width="72" customWidth="1"/>
    <col min="13325" max="13325" width="13.7109375" customWidth="1"/>
    <col min="13326" max="13326" width="15.7109375" customWidth="1"/>
    <col min="13328" max="13328" width="10.28515625" bestFit="1" customWidth="1"/>
    <col min="13329" max="13329" width="10.28515625" customWidth="1"/>
    <col min="13330" max="13330" width="14.7109375" bestFit="1" customWidth="1"/>
    <col min="13331" max="13331" width="15.7109375" bestFit="1" customWidth="1"/>
    <col min="13332" max="13332" width="15.7109375" customWidth="1"/>
    <col min="13335" max="13335" width="12" bestFit="1" customWidth="1"/>
    <col min="13336" max="13336" width="12" customWidth="1"/>
    <col min="13337" max="13337" width="15.7109375" bestFit="1" customWidth="1"/>
    <col min="13338" max="13338" width="17.7109375" bestFit="1" customWidth="1"/>
    <col min="13339" max="13339" width="15.7109375" customWidth="1"/>
    <col min="13571" max="13571" width="24.28515625" customWidth="1"/>
    <col min="13572" max="13572" width="41" customWidth="1"/>
    <col min="13573" max="13574" width="40" customWidth="1"/>
    <col min="13575" max="13575" width="34" customWidth="1"/>
    <col min="13576" max="13576" width="33" customWidth="1"/>
    <col min="13577" max="13578" width="0" hidden="1" customWidth="1"/>
    <col min="13579" max="13579" width="72" customWidth="1"/>
    <col min="13581" max="13581" width="13.7109375" customWidth="1"/>
    <col min="13582" max="13582" width="15.7109375" customWidth="1"/>
    <col min="13584" max="13584" width="10.28515625" bestFit="1" customWidth="1"/>
    <col min="13585" max="13585" width="10.28515625" customWidth="1"/>
    <col min="13586" max="13586" width="14.7109375" bestFit="1" customWidth="1"/>
    <col min="13587" max="13587" width="15.7109375" bestFit="1" customWidth="1"/>
    <col min="13588" max="13588" width="15.7109375" customWidth="1"/>
    <col min="13591" max="13591" width="12" bestFit="1" customWidth="1"/>
    <col min="13592" max="13592" width="12" customWidth="1"/>
    <col min="13593" max="13593" width="15.7109375" bestFit="1" customWidth="1"/>
    <col min="13594" max="13594" width="17.7109375" bestFit="1" customWidth="1"/>
    <col min="13595" max="13595" width="15.7109375" customWidth="1"/>
    <col min="13827" max="13827" width="24.28515625" customWidth="1"/>
    <col min="13828" max="13828" width="41" customWidth="1"/>
    <col min="13829" max="13830" width="40" customWidth="1"/>
    <col min="13831" max="13831" width="34" customWidth="1"/>
    <col min="13832" max="13832" width="33" customWidth="1"/>
    <col min="13833" max="13834" width="0" hidden="1" customWidth="1"/>
    <col min="13835" max="13835" width="72" customWidth="1"/>
    <col min="13837" max="13837" width="13.7109375" customWidth="1"/>
    <col min="13838" max="13838" width="15.7109375" customWidth="1"/>
    <col min="13840" max="13840" width="10.28515625" bestFit="1" customWidth="1"/>
    <col min="13841" max="13841" width="10.28515625" customWidth="1"/>
    <col min="13842" max="13842" width="14.7109375" bestFit="1" customWidth="1"/>
    <col min="13843" max="13843" width="15.7109375" bestFit="1" customWidth="1"/>
    <col min="13844" max="13844" width="15.7109375" customWidth="1"/>
    <col min="13847" max="13847" width="12" bestFit="1" customWidth="1"/>
    <col min="13848" max="13848" width="12" customWidth="1"/>
    <col min="13849" max="13849" width="15.7109375" bestFit="1" customWidth="1"/>
    <col min="13850" max="13850" width="17.7109375" bestFit="1" customWidth="1"/>
    <col min="13851" max="13851" width="15.7109375" customWidth="1"/>
    <col min="14083" max="14083" width="24.28515625" customWidth="1"/>
    <col min="14084" max="14084" width="41" customWidth="1"/>
    <col min="14085" max="14086" width="40" customWidth="1"/>
    <col min="14087" max="14087" width="34" customWidth="1"/>
    <col min="14088" max="14088" width="33" customWidth="1"/>
    <col min="14089" max="14090" width="0" hidden="1" customWidth="1"/>
    <col min="14091" max="14091" width="72" customWidth="1"/>
    <col min="14093" max="14093" width="13.7109375" customWidth="1"/>
    <col min="14094" max="14094" width="15.7109375" customWidth="1"/>
    <col min="14096" max="14096" width="10.28515625" bestFit="1" customWidth="1"/>
    <col min="14097" max="14097" width="10.28515625" customWidth="1"/>
    <col min="14098" max="14098" width="14.7109375" bestFit="1" customWidth="1"/>
    <col min="14099" max="14099" width="15.7109375" bestFit="1" customWidth="1"/>
    <col min="14100" max="14100" width="15.7109375" customWidth="1"/>
    <col min="14103" max="14103" width="12" bestFit="1" customWidth="1"/>
    <col min="14104" max="14104" width="12" customWidth="1"/>
    <col min="14105" max="14105" width="15.7109375" bestFit="1" customWidth="1"/>
    <col min="14106" max="14106" width="17.7109375" bestFit="1" customWidth="1"/>
    <col min="14107" max="14107" width="15.7109375" customWidth="1"/>
    <col min="14339" max="14339" width="24.28515625" customWidth="1"/>
    <col min="14340" max="14340" width="41" customWidth="1"/>
    <col min="14341" max="14342" width="40" customWidth="1"/>
    <col min="14343" max="14343" width="34" customWidth="1"/>
    <col min="14344" max="14344" width="33" customWidth="1"/>
    <col min="14345" max="14346" width="0" hidden="1" customWidth="1"/>
    <col min="14347" max="14347" width="72" customWidth="1"/>
    <col min="14349" max="14349" width="13.7109375" customWidth="1"/>
    <col min="14350" max="14350" width="15.7109375" customWidth="1"/>
    <col min="14352" max="14352" width="10.28515625" bestFit="1" customWidth="1"/>
    <col min="14353" max="14353" width="10.28515625" customWidth="1"/>
    <col min="14354" max="14354" width="14.7109375" bestFit="1" customWidth="1"/>
    <col min="14355" max="14355" width="15.7109375" bestFit="1" customWidth="1"/>
    <col min="14356" max="14356" width="15.7109375" customWidth="1"/>
    <col min="14359" max="14359" width="12" bestFit="1" customWidth="1"/>
    <col min="14360" max="14360" width="12" customWidth="1"/>
    <col min="14361" max="14361" width="15.7109375" bestFit="1" customWidth="1"/>
    <col min="14362" max="14362" width="17.7109375" bestFit="1" customWidth="1"/>
    <col min="14363" max="14363" width="15.7109375" customWidth="1"/>
    <col min="14595" max="14595" width="24.28515625" customWidth="1"/>
    <col min="14596" max="14596" width="41" customWidth="1"/>
    <col min="14597" max="14598" width="40" customWidth="1"/>
    <col min="14599" max="14599" width="34" customWidth="1"/>
    <col min="14600" max="14600" width="33" customWidth="1"/>
    <col min="14601" max="14602" width="0" hidden="1" customWidth="1"/>
    <col min="14603" max="14603" width="72" customWidth="1"/>
    <col min="14605" max="14605" width="13.7109375" customWidth="1"/>
    <col min="14606" max="14606" width="15.7109375" customWidth="1"/>
    <col min="14608" max="14608" width="10.28515625" bestFit="1" customWidth="1"/>
    <col min="14609" max="14609" width="10.28515625" customWidth="1"/>
    <col min="14610" max="14610" width="14.7109375" bestFit="1" customWidth="1"/>
    <col min="14611" max="14611" width="15.7109375" bestFit="1" customWidth="1"/>
    <col min="14612" max="14612" width="15.7109375" customWidth="1"/>
    <col min="14615" max="14615" width="12" bestFit="1" customWidth="1"/>
    <col min="14616" max="14616" width="12" customWidth="1"/>
    <col min="14617" max="14617" width="15.7109375" bestFit="1" customWidth="1"/>
    <col min="14618" max="14618" width="17.7109375" bestFit="1" customWidth="1"/>
    <col min="14619" max="14619" width="15.7109375" customWidth="1"/>
    <col min="14851" max="14851" width="24.28515625" customWidth="1"/>
    <col min="14852" max="14852" width="41" customWidth="1"/>
    <col min="14853" max="14854" width="40" customWidth="1"/>
    <col min="14855" max="14855" width="34" customWidth="1"/>
    <col min="14856" max="14856" width="33" customWidth="1"/>
    <col min="14857" max="14858" width="0" hidden="1" customWidth="1"/>
    <col min="14859" max="14859" width="72" customWidth="1"/>
    <col min="14861" max="14861" width="13.7109375" customWidth="1"/>
    <col min="14862" max="14862" width="15.7109375" customWidth="1"/>
    <col min="14864" max="14864" width="10.28515625" bestFit="1" customWidth="1"/>
    <col min="14865" max="14865" width="10.28515625" customWidth="1"/>
    <col min="14866" max="14866" width="14.7109375" bestFit="1" customWidth="1"/>
    <col min="14867" max="14867" width="15.7109375" bestFit="1" customWidth="1"/>
    <col min="14868" max="14868" width="15.7109375" customWidth="1"/>
    <col min="14871" max="14871" width="12" bestFit="1" customWidth="1"/>
    <col min="14872" max="14872" width="12" customWidth="1"/>
    <col min="14873" max="14873" width="15.7109375" bestFit="1" customWidth="1"/>
    <col min="14874" max="14874" width="17.7109375" bestFit="1" customWidth="1"/>
    <col min="14875" max="14875" width="15.7109375" customWidth="1"/>
    <col min="15107" max="15107" width="24.28515625" customWidth="1"/>
    <col min="15108" max="15108" width="41" customWidth="1"/>
    <col min="15109" max="15110" width="40" customWidth="1"/>
    <col min="15111" max="15111" width="34" customWidth="1"/>
    <col min="15112" max="15112" width="33" customWidth="1"/>
    <col min="15113" max="15114" width="0" hidden="1" customWidth="1"/>
    <col min="15115" max="15115" width="72" customWidth="1"/>
    <col min="15117" max="15117" width="13.7109375" customWidth="1"/>
    <col min="15118" max="15118" width="15.7109375" customWidth="1"/>
    <col min="15120" max="15120" width="10.28515625" bestFit="1" customWidth="1"/>
    <col min="15121" max="15121" width="10.28515625" customWidth="1"/>
    <col min="15122" max="15122" width="14.7109375" bestFit="1" customWidth="1"/>
    <col min="15123" max="15123" width="15.7109375" bestFit="1" customWidth="1"/>
    <col min="15124" max="15124" width="15.7109375" customWidth="1"/>
    <col min="15127" max="15127" width="12" bestFit="1" customWidth="1"/>
    <col min="15128" max="15128" width="12" customWidth="1"/>
    <col min="15129" max="15129" width="15.7109375" bestFit="1" customWidth="1"/>
    <col min="15130" max="15130" width="17.7109375" bestFit="1" customWidth="1"/>
    <col min="15131" max="15131" width="15.7109375" customWidth="1"/>
    <col min="15363" max="15363" width="24.28515625" customWidth="1"/>
    <col min="15364" max="15364" width="41" customWidth="1"/>
    <col min="15365" max="15366" width="40" customWidth="1"/>
    <col min="15367" max="15367" width="34" customWidth="1"/>
    <col min="15368" max="15368" width="33" customWidth="1"/>
    <col min="15369" max="15370" width="0" hidden="1" customWidth="1"/>
    <col min="15371" max="15371" width="72" customWidth="1"/>
    <col min="15373" max="15373" width="13.7109375" customWidth="1"/>
    <col min="15374" max="15374" width="15.7109375" customWidth="1"/>
    <col min="15376" max="15376" width="10.28515625" bestFit="1" customWidth="1"/>
    <col min="15377" max="15377" width="10.28515625" customWidth="1"/>
    <col min="15378" max="15378" width="14.7109375" bestFit="1" customWidth="1"/>
    <col min="15379" max="15379" width="15.7109375" bestFit="1" customWidth="1"/>
    <col min="15380" max="15380" width="15.7109375" customWidth="1"/>
    <col min="15383" max="15383" width="12" bestFit="1" customWidth="1"/>
    <col min="15384" max="15384" width="12" customWidth="1"/>
    <col min="15385" max="15385" width="15.7109375" bestFit="1" customWidth="1"/>
    <col min="15386" max="15386" width="17.7109375" bestFit="1" customWidth="1"/>
    <col min="15387" max="15387" width="15.7109375" customWidth="1"/>
    <col min="15619" max="15619" width="24.28515625" customWidth="1"/>
    <col min="15620" max="15620" width="41" customWidth="1"/>
    <col min="15621" max="15622" width="40" customWidth="1"/>
    <col min="15623" max="15623" width="34" customWidth="1"/>
    <col min="15624" max="15624" width="33" customWidth="1"/>
    <col min="15625" max="15626" width="0" hidden="1" customWidth="1"/>
    <col min="15627" max="15627" width="72" customWidth="1"/>
    <col min="15629" max="15629" width="13.7109375" customWidth="1"/>
    <col min="15630" max="15630" width="15.7109375" customWidth="1"/>
    <col min="15632" max="15632" width="10.28515625" bestFit="1" customWidth="1"/>
    <col min="15633" max="15633" width="10.28515625" customWidth="1"/>
    <col min="15634" max="15634" width="14.7109375" bestFit="1" customWidth="1"/>
    <col min="15635" max="15635" width="15.7109375" bestFit="1" customWidth="1"/>
    <col min="15636" max="15636" width="15.7109375" customWidth="1"/>
    <col min="15639" max="15639" width="12" bestFit="1" customWidth="1"/>
    <col min="15640" max="15640" width="12" customWidth="1"/>
    <col min="15641" max="15641" width="15.7109375" bestFit="1" customWidth="1"/>
    <col min="15642" max="15642" width="17.7109375" bestFit="1" customWidth="1"/>
    <col min="15643" max="15643" width="15.7109375" customWidth="1"/>
    <col min="15875" max="15875" width="24.28515625" customWidth="1"/>
    <col min="15876" max="15876" width="41" customWidth="1"/>
    <col min="15877" max="15878" width="40" customWidth="1"/>
    <col min="15879" max="15879" width="34" customWidth="1"/>
    <col min="15880" max="15880" width="33" customWidth="1"/>
    <col min="15881" max="15882" width="0" hidden="1" customWidth="1"/>
    <col min="15883" max="15883" width="72" customWidth="1"/>
    <col min="15885" max="15885" width="13.7109375" customWidth="1"/>
    <col min="15886" max="15886" width="15.7109375" customWidth="1"/>
    <col min="15888" max="15888" width="10.28515625" bestFit="1" customWidth="1"/>
    <col min="15889" max="15889" width="10.28515625" customWidth="1"/>
    <col min="15890" max="15890" width="14.7109375" bestFit="1" customWidth="1"/>
    <col min="15891" max="15891" width="15.7109375" bestFit="1" customWidth="1"/>
    <col min="15892" max="15892" width="15.7109375" customWidth="1"/>
    <col min="15895" max="15895" width="12" bestFit="1" customWidth="1"/>
    <col min="15896" max="15896" width="12" customWidth="1"/>
    <col min="15897" max="15897" width="15.7109375" bestFit="1" customWidth="1"/>
    <col min="15898" max="15898" width="17.7109375" bestFit="1" customWidth="1"/>
    <col min="15899" max="15899" width="15.7109375" customWidth="1"/>
    <col min="16131" max="16131" width="24.28515625" customWidth="1"/>
    <col min="16132" max="16132" width="41" customWidth="1"/>
    <col min="16133" max="16134" width="40" customWidth="1"/>
    <col min="16135" max="16135" width="34" customWidth="1"/>
    <col min="16136" max="16136" width="33" customWidth="1"/>
    <col min="16137" max="16138" width="0" hidden="1" customWidth="1"/>
    <col min="16139" max="16139" width="72" customWidth="1"/>
    <col min="16141" max="16141" width="13.7109375" customWidth="1"/>
    <col min="16142" max="16142" width="15.7109375" customWidth="1"/>
    <col min="16144" max="16144" width="10.28515625" bestFit="1" customWidth="1"/>
    <col min="16145" max="16145" width="10.28515625" customWidth="1"/>
    <col min="16146" max="16146" width="14.7109375" bestFit="1" customWidth="1"/>
    <col min="16147" max="16147" width="15.7109375" bestFit="1" customWidth="1"/>
    <col min="16148" max="16148" width="15.7109375" customWidth="1"/>
    <col min="16151" max="16151" width="12" bestFit="1" customWidth="1"/>
    <col min="16152" max="16152" width="12" customWidth="1"/>
    <col min="16153" max="16153" width="15.7109375" bestFit="1" customWidth="1"/>
    <col min="16154" max="16154" width="17.7109375" bestFit="1" customWidth="1"/>
    <col min="16155" max="16155" width="15.7109375" customWidth="1"/>
  </cols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3" t="s">
        <v>10</v>
      </c>
      <c r="N1" s="1" t="s">
        <v>11</v>
      </c>
      <c r="P1" t="s">
        <v>12</v>
      </c>
      <c r="Q1" t="s">
        <v>13</v>
      </c>
      <c r="R1" t="s">
        <v>14</v>
      </c>
      <c r="S1" s="4" t="s">
        <v>15</v>
      </c>
      <c r="T1" s="4"/>
      <c r="U1" t="s">
        <v>16</v>
      </c>
      <c r="W1" s="4" t="s">
        <v>17</v>
      </c>
      <c r="X1" s="4"/>
      <c r="Y1" s="4" t="s">
        <v>18</v>
      </c>
      <c r="Z1" s="4"/>
      <c r="AA1" s="4"/>
    </row>
    <row r="2" spans="1:27" x14ac:dyDescent="0.25">
      <c r="A2" s="5">
        <v>1.0416666666666666E-2</v>
      </c>
      <c r="B2" s="2">
        <v>125.42700000000001</v>
      </c>
      <c r="C2" s="6" t="s">
        <v>19</v>
      </c>
      <c r="D2" s="7">
        <v>125.42700000000001</v>
      </c>
      <c r="E2" s="7">
        <v>0</v>
      </c>
      <c r="F2" s="7">
        <f>D2+E2</f>
        <v>125.42700000000001</v>
      </c>
      <c r="G2" s="7">
        <v>115.89</v>
      </c>
      <c r="H2" s="7">
        <v>0</v>
      </c>
      <c r="I2" s="7">
        <v>9.5370000000000008</v>
      </c>
      <c r="J2" s="7">
        <v>0</v>
      </c>
      <c r="K2" s="7">
        <v>0</v>
      </c>
      <c r="L2" s="2">
        <f>F2+K2</f>
        <v>125.42700000000001</v>
      </c>
      <c r="M2" s="8">
        <v>0</v>
      </c>
      <c r="N2">
        <f t="shared" ref="N2:N65" si="0">IF(L2&gt;0,L2,0)</f>
        <v>125.42700000000001</v>
      </c>
      <c r="O2">
        <f>IF(N2&lt;M2,1,0)</f>
        <v>0</v>
      </c>
      <c r="P2" s="2">
        <f>M2</f>
        <v>0</v>
      </c>
      <c r="Q2" s="2">
        <f>L2-M2</f>
        <v>125.42700000000001</v>
      </c>
      <c r="R2">
        <f t="shared" ref="R2:R65" si="1">IF(P2&gt;0,P2,0)</f>
        <v>0</v>
      </c>
      <c r="S2">
        <v>0</v>
      </c>
      <c r="T2" s="2">
        <f>L2-M2</f>
        <v>125.42700000000001</v>
      </c>
      <c r="U2" s="2">
        <f>N2-W2</f>
        <v>125.42700000000001</v>
      </c>
      <c r="V2" s="2">
        <f>IF(U2&gt;0,U2,0)</f>
        <v>125.42700000000001</v>
      </c>
      <c r="W2">
        <f>IF(N2-M2&gt;260,R2+N2-260,R2)</f>
        <v>0</v>
      </c>
      <c r="X2">
        <v>0</v>
      </c>
      <c r="Y2">
        <v>0</v>
      </c>
      <c r="Z2" s="2">
        <f>T2-U2</f>
        <v>0</v>
      </c>
    </row>
    <row r="3" spans="1:27" x14ac:dyDescent="0.25">
      <c r="A3" s="5">
        <v>2.0833333333333332E-2</v>
      </c>
      <c r="B3" s="2">
        <v>114.346</v>
      </c>
      <c r="C3" s="6" t="s">
        <v>20</v>
      </c>
      <c r="D3" s="7">
        <v>114.467</v>
      </c>
      <c r="E3" s="7">
        <v>-0.121</v>
      </c>
      <c r="F3" s="7">
        <f t="shared" ref="F3:F66" si="2">D3+E3</f>
        <v>114.346</v>
      </c>
      <c r="G3" s="7">
        <v>112.768</v>
      </c>
      <c r="H3" s="7">
        <v>0</v>
      </c>
      <c r="I3" s="7">
        <v>1.6990000000000001</v>
      </c>
      <c r="J3" s="7">
        <v>-0.121</v>
      </c>
      <c r="K3" s="7">
        <v>0</v>
      </c>
      <c r="L3" s="2">
        <f t="shared" ref="L3:L66" si="3">F3+K3</f>
        <v>114.346</v>
      </c>
      <c r="M3" s="8">
        <v>0</v>
      </c>
      <c r="N3">
        <f t="shared" si="0"/>
        <v>114.346</v>
      </c>
      <c r="O3">
        <f t="shared" ref="O3:O66" si="4">IF(N3&lt;M3,1,0)</f>
        <v>0</v>
      </c>
      <c r="P3" s="2">
        <f t="shared" ref="P3:P66" si="5">M3</f>
        <v>0</v>
      </c>
      <c r="Q3" s="2">
        <f t="shared" ref="Q3:Q66" si="6">L3-M3</f>
        <v>114.346</v>
      </c>
      <c r="R3">
        <f t="shared" si="1"/>
        <v>0</v>
      </c>
      <c r="S3">
        <v>0</v>
      </c>
      <c r="T3" s="2">
        <f t="shared" ref="T3:T66" si="7">L3-M3</f>
        <v>114.346</v>
      </c>
      <c r="U3" s="2">
        <f t="shared" ref="U3:U66" si="8">N3-W3</f>
        <v>114.346</v>
      </c>
      <c r="V3" s="2">
        <f t="shared" ref="V3:V66" si="9">IF(U3&gt;0,U3,0)</f>
        <v>114.346</v>
      </c>
      <c r="W3">
        <f t="shared" ref="W3:X34" si="10">IF(N3-R3&gt;260,R3+N3-260-R3,R3)</f>
        <v>0</v>
      </c>
      <c r="X3">
        <v>0</v>
      </c>
      <c r="Y3">
        <v>0</v>
      </c>
      <c r="Z3" s="2">
        <f t="shared" ref="Z3:Z66" si="11">T3-U3</f>
        <v>0</v>
      </c>
    </row>
    <row r="4" spans="1:27" x14ac:dyDescent="0.25">
      <c r="A4" s="5">
        <v>3.125E-2</v>
      </c>
      <c r="B4" s="2">
        <v>77.015000000000001</v>
      </c>
      <c r="C4" s="6" t="s">
        <v>21</v>
      </c>
      <c r="D4" s="7">
        <v>77.801000000000002</v>
      </c>
      <c r="E4" s="7">
        <v>-0.78600000000000003</v>
      </c>
      <c r="F4" s="7">
        <f t="shared" si="2"/>
        <v>77.015000000000001</v>
      </c>
      <c r="G4" s="7">
        <v>74.847999999999999</v>
      </c>
      <c r="H4" s="7">
        <v>0</v>
      </c>
      <c r="I4" s="7">
        <v>2.9529999999999998</v>
      </c>
      <c r="J4" s="7">
        <v>-0.78600000000000003</v>
      </c>
      <c r="K4" s="7">
        <v>0</v>
      </c>
      <c r="L4" s="2">
        <f t="shared" si="3"/>
        <v>77.015000000000001</v>
      </c>
      <c r="M4" s="2">
        <f>IF(L2&gt;100,L2/3,0)</f>
        <v>41.809000000000005</v>
      </c>
      <c r="N4">
        <f t="shared" si="0"/>
        <v>77.015000000000001</v>
      </c>
      <c r="O4">
        <f t="shared" si="4"/>
        <v>0</v>
      </c>
      <c r="P4" s="2">
        <f t="shared" si="5"/>
        <v>41.809000000000005</v>
      </c>
      <c r="Q4" s="2">
        <f t="shared" si="6"/>
        <v>35.205999999999996</v>
      </c>
      <c r="R4">
        <f t="shared" si="1"/>
        <v>41.809000000000005</v>
      </c>
      <c r="S4">
        <v>0</v>
      </c>
      <c r="T4" s="2">
        <f t="shared" si="7"/>
        <v>35.205999999999996</v>
      </c>
      <c r="U4" s="2">
        <f t="shared" si="8"/>
        <v>35.205999999999996</v>
      </c>
      <c r="V4" s="2">
        <f t="shared" si="9"/>
        <v>35.205999999999996</v>
      </c>
      <c r="W4">
        <f t="shared" si="10"/>
        <v>41.809000000000005</v>
      </c>
      <c r="X4">
        <v>0</v>
      </c>
      <c r="Y4">
        <v>0</v>
      </c>
      <c r="Z4" s="2">
        <f t="shared" si="11"/>
        <v>0</v>
      </c>
    </row>
    <row r="5" spans="1:27" x14ac:dyDescent="0.25">
      <c r="A5" s="5">
        <v>4.1666666666666699E-2</v>
      </c>
      <c r="B5" s="2">
        <v>64.958999999999989</v>
      </c>
      <c r="C5" s="6" t="s">
        <v>22</v>
      </c>
      <c r="D5" s="7">
        <v>64.980999999999995</v>
      </c>
      <c r="E5" s="7">
        <v>-2.1999999999999999E-2</v>
      </c>
      <c r="F5" s="7">
        <f t="shared" si="2"/>
        <v>64.958999999999989</v>
      </c>
      <c r="G5" s="7">
        <v>33.387</v>
      </c>
      <c r="H5" s="7">
        <v>0</v>
      </c>
      <c r="I5" s="7">
        <v>31.594000000000001</v>
      </c>
      <c r="J5" s="7">
        <v>-2.1999999999999999E-2</v>
      </c>
      <c r="K5" s="7">
        <v>0</v>
      </c>
      <c r="L5" s="2">
        <f t="shared" si="3"/>
        <v>64.958999999999989</v>
      </c>
      <c r="M5" s="2">
        <f>IF(L3&gt;100,L3/3,0)</f>
        <v>38.115333333333332</v>
      </c>
      <c r="N5">
        <f t="shared" si="0"/>
        <v>64.958999999999989</v>
      </c>
      <c r="O5">
        <f t="shared" si="4"/>
        <v>0</v>
      </c>
      <c r="P5" s="2">
        <f t="shared" si="5"/>
        <v>38.115333333333332</v>
      </c>
      <c r="Q5" s="2">
        <f t="shared" si="6"/>
        <v>26.843666666666657</v>
      </c>
      <c r="R5">
        <f t="shared" si="1"/>
        <v>38.115333333333332</v>
      </c>
      <c r="S5">
        <v>0</v>
      </c>
      <c r="T5" s="2">
        <f t="shared" si="7"/>
        <v>26.843666666666657</v>
      </c>
      <c r="U5" s="2">
        <f t="shared" si="8"/>
        <v>26.843666666666657</v>
      </c>
      <c r="V5" s="2">
        <f t="shared" si="9"/>
        <v>26.843666666666657</v>
      </c>
      <c r="W5">
        <f t="shared" si="10"/>
        <v>38.115333333333332</v>
      </c>
      <c r="X5">
        <v>0</v>
      </c>
      <c r="Y5">
        <v>0</v>
      </c>
      <c r="Z5" s="2">
        <f t="shared" si="11"/>
        <v>0</v>
      </c>
    </row>
    <row r="6" spans="1:27" x14ac:dyDescent="0.25">
      <c r="A6" s="5">
        <v>5.2083333333333398E-2</v>
      </c>
      <c r="B6" s="2">
        <v>123.85299999999999</v>
      </c>
      <c r="C6" s="6" t="s">
        <v>23</v>
      </c>
      <c r="D6" s="7">
        <v>123.85299999999999</v>
      </c>
      <c r="E6" s="7">
        <v>0</v>
      </c>
      <c r="F6" s="7">
        <f t="shared" si="2"/>
        <v>123.85299999999999</v>
      </c>
      <c r="G6" s="7">
        <v>92.691000000000003</v>
      </c>
      <c r="H6" s="7">
        <v>0</v>
      </c>
      <c r="I6" s="7">
        <v>31.161999999999999</v>
      </c>
      <c r="J6" s="7">
        <v>0</v>
      </c>
      <c r="K6" s="7">
        <v>0</v>
      </c>
      <c r="L6" s="2">
        <f t="shared" si="3"/>
        <v>123.85299999999999</v>
      </c>
      <c r="M6" s="2">
        <f t="shared" ref="M6:M69" si="12">IF(L4&gt;100,L4/3,0)</f>
        <v>0</v>
      </c>
      <c r="N6">
        <f t="shared" si="0"/>
        <v>123.85299999999999</v>
      </c>
      <c r="O6">
        <f t="shared" si="4"/>
        <v>0</v>
      </c>
      <c r="P6" s="2">
        <f t="shared" si="5"/>
        <v>0</v>
      </c>
      <c r="Q6" s="2">
        <f t="shared" si="6"/>
        <v>123.85299999999999</v>
      </c>
      <c r="R6">
        <f t="shared" si="1"/>
        <v>0</v>
      </c>
      <c r="S6">
        <v>0</v>
      </c>
      <c r="T6" s="2">
        <f t="shared" si="7"/>
        <v>123.85299999999999</v>
      </c>
      <c r="U6" s="2">
        <f t="shared" si="8"/>
        <v>123.85299999999999</v>
      </c>
      <c r="V6" s="2">
        <f t="shared" si="9"/>
        <v>123.85299999999999</v>
      </c>
      <c r="W6">
        <f t="shared" si="10"/>
        <v>0</v>
      </c>
      <c r="X6">
        <v>0</v>
      </c>
      <c r="Y6">
        <v>0</v>
      </c>
      <c r="Z6" s="2">
        <f t="shared" si="11"/>
        <v>0</v>
      </c>
    </row>
    <row r="7" spans="1:27" x14ac:dyDescent="0.25">
      <c r="A7" s="5">
        <v>6.25E-2</v>
      </c>
      <c r="B7" s="2">
        <v>136.31399999999999</v>
      </c>
      <c r="C7" s="6" t="s">
        <v>24</v>
      </c>
      <c r="D7" s="7">
        <v>136.31399999999999</v>
      </c>
      <c r="E7" s="7">
        <v>0</v>
      </c>
      <c r="F7" s="7">
        <f t="shared" si="2"/>
        <v>136.31399999999999</v>
      </c>
      <c r="G7" s="7">
        <v>124.622</v>
      </c>
      <c r="H7" s="7">
        <v>0</v>
      </c>
      <c r="I7" s="7">
        <v>11.692</v>
      </c>
      <c r="J7" s="7">
        <v>0</v>
      </c>
      <c r="K7" s="7">
        <v>0</v>
      </c>
      <c r="L7" s="2">
        <f t="shared" si="3"/>
        <v>136.31399999999999</v>
      </c>
      <c r="M7" s="2">
        <f t="shared" si="12"/>
        <v>0</v>
      </c>
      <c r="N7">
        <f t="shared" si="0"/>
        <v>136.31399999999999</v>
      </c>
      <c r="O7">
        <f t="shared" si="4"/>
        <v>0</v>
      </c>
      <c r="P7" s="2">
        <f t="shared" si="5"/>
        <v>0</v>
      </c>
      <c r="Q7" s="2">
        <f t="shared" si="6"/>
        <v>136.31399999999999</v>
      </c>
      <c r="R7">
        <f t="shared" si="1"/>
        <v>0</v>
      </c>
      <c r="S7">
        <v>0</v>
      </c>
      <c r="T7" s="2">
        <f t="shared" si="7"/>
        <v>136.31399999999999</v>
      </c>
      <c r="U7" s="2">
        <f t="shared" si="8"/>
        <v>136.31399999999999</v>
      </c>
      <c r="V7" s="2">
        <f t="shared" si="9"/>
        <v>136.31399999999999</v>
      </c>
      <c r="W7">
        <f t="shared" si="10"/>
        <v>0</v>
      </c>
      <c r="X7">
        <v>0</v>
      </c>
      <c r="Y7">
        <v>0</v>
      </c>
      <c r="Z7" s="2">
        <f t="shared" si="11"/>
        <v>0</v>
      </c>
    </row>
    <row r="8" spans="1:27" x14ac:dyDescent="0.25">
      <c r="A8" s="5">
        <v>7.2916666666666699E-2</v>
      </c>
      <c r="B8" s="2">
        <v>96.635000000000005</v>
      </c>
      <c r="C8" s="6" t="s">
        <v>25</v>
      </c>
      <c r="D8" s="7">
        <v>96.635000000000005</v>
      </c>
      <c r="E8" s="7">
        <v>0</v>
      </c>
      <c r="F8" s="7">
        <f t="shared" si="2"/>
        <v>96.635000000000005</v>
      </c>
      <c r="G8" s="7">
        <v>44.9</v>
      </c>
      <c r="H8" s="7">
        <v>0</v>
      </c>
      <c r="I8" s="7">
        <v>51.734999999999999</v>
      </c>
      <c r="J8" s="7">
        <v>0</v>
      </c>
      <c r="K8" s="7">
        <v>0</v>
      </c>
      <c r="L8" s="2">
        <f t="shared" si="3"/>
        <v>96.635000000000005</v>
      </c>
      <c r="M8" s="2">
        <f t="shared" si="12"/>
        <v>41.284333333333329</v>
      </c>
      <c r="N8">
        <f t="shared" si="0"/>
        <v>96.635000000000005</v>
      </c>
      <c r="O8">
        <f t="shared" si="4"/>
        <v>0</v>
      </c>
      <c r="P8" s="2">
        <f t="shared" si="5"/>
        <v>41.284333333333329</v>
      </c>
      <c r="Q8" s="2">
        <f t="shared" si="6"/>
        <v>55.350666666666676</v>
      </c>
      <c r="R8">
        <f t="shared" si="1"/>
        <v>41.284333333333329</v>
      </c>
      <c r="S8">
        <v>0</v>
      </c>
      <c r="T8" s="2">
        <f t="shared" si="7"/>
        <v>55.350666666666676</v>
      </c>
      <c r="U8" s="2">
        <f t="shared" si="8"/>
        <v>55.350666666666676</v>
      </c>
      <c r="V8" s="2">
        <f t="shared" si="9"/>
        <v>55.350666666666676</v>
      </c>
      <c r="W8">
        <f t="shared" si="10"/>
        <v>41.284333333333329</v>
      </c>
      <c r="X8">
        <v>0</v>
      </c>
      <c r="Y8">
        <v>0</v>
      </c>
      <c r="Z8" s="2">
        <f t="shared" si="11"/>
        <v>0</v>
      </c>
    </row>
    <row r="9" spans="1:27" x14ac:dyDescent="0.25">
      <c r="A9" s="5">
        <v>8.3333333333333398E-2</v>
      </c>
      <c r="B9" s="2">
        <v>109.651</v>
      </c>
      <c r="C9" s="6" t="s">
        <v>26</v>
      </c>
      <c r="D9" s="7">
        <v>109.651</v>
      </c>
      <c r="E9" s="7">
        <v>0</v>
      </c>
      <c r="F9" s="7">
        <f t="shared" si="2"/>
        <v>109.651</v>
      </c>
      <c r="G9" s="7">
        <v>46.704999999999998</v>
      </c>
      <c r="H9" s="7">
        <v>0</v>
      </c>
      <c r="I9" s="7">
        <v>62.945999999999998</v>
      </c>
      <c r="J9" s="7">
        <v>0</v>
      </c>
      <c r="K9" s="7">
        <v>0</v>
      </c>
      <c r="L9" s="2">
        <f t="shared" si="3"/>
        <v>109.651</v>
      </c>
      <c r="M9" s="2">
        <f t="shared" si="12"/>
        <v>45.437999999999995</v>
      </c>
      <c r="N9">
        <f t="shared" si="0"/>
        <v>109.651</v>
      </c>
      <c r="O9">
        <f t="shared" si="4"/>
        <v>0</v>
      </c>
      <c r="P9" s="2">
        <f t="shared" si="5"/>
        <v>45.437999999999995</v>
      </c>
      <c r="Q9" s="2">
        <f t="shared" si="6"/>
        <v>64.212999999999994</v>
      </c>
      <c r="R9">
        <f t="shared" si="1"/>
        <v>45.437999999999995</v>
      </c>
      <c r="S9">
        <v>0</v>
      </c>
      <c r="T9" s="2">
        <f t="shared" si="7"/>
        <v>64.212999999999994</v>
      </c>
      <c r="U9" s="2">
        <f t="shared" si="8"/>
        <v>64.212999999999994</v>
      </c>
      <c r="V9" s="2">
        <f t="shared" si="9"/>
        <v>64.212999999999994</v>
      </c>
      <c r="W9">
        <f t="shared" si="10"/>
        <v>45.437999999999995</v>
      </c>
      <c r="X9">
        <v>0</v>
      </c>
      <c r="Y9">
        <v>0</v>
      </c>
      <c r="Z9" s="2">
        <f t="shared" si="11"/>
        <v>0</v>
      </c>
    </row>
    <row r="10" spans="1:27" x14ac:dyDescent="0.25">
      <c r="A10" s="5">
        <v>9.375E-2</v>
      </c>
      <c r="B10" s="2">
        <v>84.492000000000004</v>
      </c>
      <c r="C10" s="6" t="s">
        <v>27</v>
      </c>
      <c r="D10" s="7">
        <v>84.959000000000003</v>
      </c>
      <c r="E10" s="7">
        <v>-0.46700000000000003</v>
      </c>
      <c r="F10" s="7">
        <f t="shared" si="2"/>
        <v>84.492000000000004</v>
      </c>
      <c r="G10" s="7">
        <v>77.381</v>
      </c>
      <c r="H10" s="7">
        <v>0</v>
      </c>
      <c r="I10" s="7">
        <v>7.5780000000000003</v>
      </c>
      <c r="J10" s="7">
        <v>-0.46700000000000003</v>
      </c>
      <c r="K10" s="7">
        <v>0</v>
      </c>
      <c r="L10" s="2">
        <f t="shared" si="3"/>
        <v>84.492000000000004</v>
      </c>
      <c r="M10" s="2">
        <f t="shared" si="12"/>
        <v>0</v>
      </c>
      <c r="N10">
        <f t="shared" si="0"/>
        <v>84.492000000000004</v>
      </c>
      <c r="O10">
        <f t="shared" si="4"/>
        <v>0</v>
      </c>
      <c r="P10" s="2">
        <f t="shared" si="5"/>
        <v>0</v>
      </c>
      <c r="Q10" s="2">
        <f t="shared" si="6"/>
        <v>84.492000000000004</v>
      </c>
      <c r="R10">
        <f t="shared" si="1"/>
        <v>0</v>
      </c>
      <c r="S10">
        <v>0</v>
      </c>
      <c r="T10" s="2">
        <f t="shared" si="7"/>
        <v>84.492000000000004</v>
      </c>
      <c r="U10" s="2">
        <f t="shared" si="8"/>
        <v>84.492000000000004</v>
      </c>
      <c r="V10" s="2">
        <f t="shared" si="9"/>
        <v>84.492000000000004</v>
      </c>
      <c r="W10">
        <f t="shared" si="10"/>
        <v>0</v>
      </c>
      <c r="X10">
        <v>0</v>
      </c>
      <c r="Y10">
        <v>0</v>
      </c>
      <c r="Z10" s="2">
        <f t="shared" si="11"/>
        <v>0</v>
      </c>
    </row>
    <row r="11" spans="1:27" x14ac:dyDescent="0.25">
      <c r="A11" s="5">
        <v>0.104166666666667</v>
      </c>
      <c r="B11" s="2">
        <v>87.080000000000013</v>
      </c>
      <c r="C11" s="6" t="s">
        <v>28</v>
      </c>
      <c r="D11" s="7">
        <v>88.046000000000006</v>
      </c>
      <c r="E11" s="7">
        <v>-0.96599999999999997</v>
      </c>
      <c r="F11" s="7">
        <f t="shared" si="2"/>
        <v>87.080000000000013</v>
      </c>
      <c r="G11" s="7">
        <v>86.194000000000003</v>
      </c>
      <c r="H11" s="7">
        <v>0</v>
      </c>
      <c r="I11" s="7">
        <v>1.8520000000000001</v>
      </c>
      <c r="J11" s="7">
        <v>-0.96599999999999997</v>
      </c>
      <c r="K11" s="7">
        <v>0</v>
      </c>
      <c r="L11" s="2">
        <f t="shared" si="3"/>
        <v>87.080000000000013</v>
      </c>
      <c r="M11" s="2">
        <f t="shared" si="12"/>
        <v>36.550333333333334</v>
      </c>
      <c r="N11">
        <f t="shared" si="0"/>
        <v>87.080000000000013</v>
      </c>
      <c r="O11">
        <f t="shared" si="4"/>
        <v>0</v>
      </c>
      <c r="P11" s="2">
        <f t="shared" si="5"/>
        <v>36.550333333333334</v>
      </c>
      <c r="Q11" s="2">
        <f t="shared" si="6"/>
        <v>50.529666666666678</v>
      </c>
      <c r="R11">
        <f t="shared" si="1"/>
        <v>36.550333333333334</v>
      </c>
      <c r="S11">
        <v>0</v>
      </c>
      <c r="T11" s="2">
        <f t="shared" si="7"/>
        <v>50.529666666666678</v>
      </c>
      <c r="U11" s="2">
        <f t="shared" si="8"/>
        <v>50.529666666666678</v>
      </c>
      <c r="V11" s="2">
        <f t="shared" si="9"/>
        <v>50.529666666666678</v>
      </c>
      <c r="W11">
        <f t="shared" si="10"/>
        <v>36.550333333333334</v>
      </c>
      <c r="X11">
        <v>0</v>
      </c>
      <c r="Y11">
        <v>0</v>
      </c>
      <c r="Z11" s="2">
        <f t="shared" si="11"/>
        <v>0</v>
      </c>
    </row>
    <row r="12" spans="1:27" x14ac:dyDescent="0.25">
      <c r="A12" s="5">
        <v>0.11458333333333399</v>
      </c>
      <c r="B12" s="2">
        <v>74.697000000000003</v>
      </c>
      <c r="C12" s="6" t="s">
        <v>29</v>
      </c>
      <c r="D12" s="7">
        <v>75.772999999999996</v>
      </c>
      <c r="E12" s="7">
        <v>-1.0760000000000001</v>
      </c>
      <c r="F12" s="7">
        <f t="shared" si="2"/>
        <v>74.697000000000003</v>
      </c>
      <c r="G12" s="7">
        <v>58.317</v>
      </c>
      <c r="H12" s="7">
        <v>0</v>
      </c>
      <c r="I12" s="7">
        <v>17.456</v>
      </c>
      <c r="J12" s="7">
        <v>-1.0760000000000001</v>
      </c>
      <c r="K12" s="7">
        <v>0</v>
      </c>
      <c r="L12" s="2">
        <f t="shared" si="3"/>
        <v>74.697000000000003</v>
      </c>
      <c r="M12" s="2">
        <f t="shared" si="12"/>
        <v>0</v>
      </c>
      <c r="N12">
        <f t="shared" si="0"/>
        <v>74.697000000000003</v>
      </c>
      <c r="O12">
        <f t="shared" si="4"/>
        <v>0</v>
      </c>
      <c r="P12" s="2">
        <f t="shared" si="5"/>
        <v>0</v>
      </c>
      <c r="Q12" s="2">
        <f t="shared" si="6"/>
        <v>74.697000000000003</v>
      </c>
      <c r="R12">
        <f t="shared" si="1"/>
        <v>0</v>
      </c>
      <c r="S12">
        <v>0</v>
      </c>
      <c r="T12" s="2">
        <f t="shared" si="7"/>
        <v>74.697000000000003</v>
      </c>
      <c r="U12" s="2">
        <f t="shared" si="8"/>
        <v>74.697000000000003</v>
      </c>
      <c r="V12" s="2">
        <f t="shared" si="9"/>
        <v>74.697000000000003</v>
      </c>
      <c r="W12">
        <f t="shared" si="10"/>
        <v>0</v>
      </c>
      <c r="X12">
        <v>0</v>
      </c>
      <c r="Y12">
        <v>0</v>
      </c>
      <c r="Z12" s="2">
        <f t="shared" si="11"/>
        <v>0</v>
      </c>
    </row>
    <row r="13" spans="1:27" x14ac:dyDescent="0.25">
      <c r="A13" s="5">
        <v>0.125</v>
      </c>
      <c r="B13" s="2">
        <v>64.801000000000002</v>
      </c>
      <c r="C13" s="6" t="s">
        <v>30</v>
      </c>
      <c r="D13" s="7">
        <v>64.801000000000002</v>
      </c>
      <c r="E13" s="7">
        <v>0</v>
      </c>
      <c r="F13" s="7">
        <f t="shared" si="2"/>
        <v>64.801000000000002</v>
      </c>
      <c r="G13" s="7">
        <v>17.959</v>
      </c>
      <c r="H13" s="7">
        <v>0</v>
      </c>
      <c r="I13" s="7">
        <v>46.841999999999999</v>
      </c>
      <c r="J13" s="7">
        <v>0</v>
      </c>
      <c r="K13" s="7">
        <v>0</v>
      </c>
      <c r="L13" s="2">
        <f t="shared" si="3"/>
        <v>64.801000000000002</v>
      </c>
      <c r="M13" s="2">
        <f t="shared" si="12"/>
        <v>0</v>
      </c>
      <c r="N13">
        <f t="shared" si="0"/>
        <v>64.801000000000002</v>
      </c>
      <c r="O13">
        <f t="shared" si="4"/>
        <v>0</v>
      </c>
      <c r="P13" s="2">
        <f t="shared" si="5"/>
        <v>0</v>
      </c>
      <c r="Q13" s="2">
        <f t="shared" si="6"/>
        <v>64.801000000000002</v>
      </c>
      <c r="R13">
        <f t="shared" si="1"/>
        <v>0</v>
      </c>
      <c r="S13">
        <v>0</v>
      </c>
      <c r="T13" s="2">
        <f t="shared" si="7"/>
        <v>64.801000000000002</v>
      </c>
      <c r="U13" s="2">
        <f t="shared" si="8"/>
        <v>64.801000000000002</v>
      </c>
      <c r="V13" s="2">
        <f t="shared" si="9"/>
        <v>64.801000000000002</v>
      </c>
      <c r="W13">
        <f t="shared" si="10"/>
        <v>0</v>
      </c>
      <c r="X13">
        <v>0</v>
      </c>
      <c r="Y13">
        <v>0</v>
      </c>
      <c r="Z13" s="2">
        <f t="shared" si="11"/>
        <v>0</v>
      </c>
    </row>
    <row r="14" spans="1:27" x14ac:dyDescent="0.25">
      <c r="A14" s="5">
        <v>0.13541666666666699</v>
      </c>
      <c r="B14" s="2">
        <v>38.016999999999996</v>
      </c>
      <c r="C14" s="6" t="s">
        <v>31</v>
      </c>
      <c r="D14" s="7">
        <v>39.713999999999999</v>
      </c>
      <c r="E14" s="7">
        <v>-1.6970000000000001</v>
      </c>
      <c r="F14" s="7">
        <f t="shared" si="2"/>
        <v>38.016999999999996</v>
      </c>
      <c r="G14" s="7">
        <v>32.591999999999999</v>
      </c>
      <c r="H14" s="7">
        <v>0</v>
      </c>
      <c r="I14" s="7">
        <v>7.1219999999999999</v>
      </c>
      <c r="J14" s="7">
        <v>-1.6970000000000001</v>
      </c>
      <c r="K14" s="7">
        <v>0</v>
      </c>
      <c r="L14" s="2">
        <f t="shared" si="3"/>
        <v>38.016999999999996</v>
      </c>
      <c r="M14" s="2">
        <f t="shared" si="12"/>
        <v>0</v>
      </c>
      <c r="N14">
        <f t="shared" si="0"/>
        <v>38.016999999999996</v>
      </c>
      <c r="O14">
        <f t="shared" si="4"/>
        <v>0</v>
      </c>
      <c r="P14" s="2">
        <f t="shared" si="5"/>
        <v>0</v>
      </c>
      <c r="Q14" s="2">
        <f t="shared" si="6"/>
        <v>38.016999999999996</v>
      </c>
      <c r="R14">
        <f t="shared" si="1"/>
        <v>0</v>
      </c>
      <c r="S14">
        <v>0</v>
      </c>
      <c r="T14" s="2">
        <f t="shared" si="7"/>
        <v>38.016999999999996</v>
      </c>
      <c r="U14" s="2">
        <f t="shared" si="8"/>
        <v>38.016999999999996</v>
      </c>
      <c r="V14" s="2">
        <f t="shared" si="9"/>
        <v>38.016999999999996</v>
      </c>
      <c r="W14">
        <f t="shared" si="10"/>
        <v>0</v>
      </c>
      <c r="X14">
        <v>0</v>
      </c>
      <c r="Y14">
        <v>0</v>
      </c>
      <c r="Z14" s="2">
        <f t="shared" si="11"/>
        <v>0</v>
      </c>
    </row>
    <row r="15" spans="1:27" x14ac:dyDescent="0.25">
      <c r="A15" s="5">
        <v>0.14583333333333401</v>
      </c>
      <c r="B15" s="2">
        <v>17.600999999999999</v>
      </c>
      <c r="C15" s="6" t="s">
        <v>32</v>
      </c>
      <c r="D15" s="7">
        <v>20.692</v>
      </c>
      <c r="E15" s="7">
        <v>-3.0910000000000002</v>
      </c>
      <c r="F15" s="7">
        <f t="shared" si="2"/>
        <v>17.600999999999999</v>
      </c>
      <c r="G15" s="7">
        <v>12.938000000000001</v>
      </c>
      <c r="H15" s="7">
        <v>0</v>
      </c>
      <c r="I15" s="7">
        <v>7.7539999999999996</v>
      </c>
      <c r="J15" s="7">
        <v>-3.0910000000000002</v>
      </c>
      <c r="K15" s="7">
        <v>0</v>
      </c>
      <c r="L15" s="2">
        <f t="shared" si="3"/>
        <v>17.600999999999999</v>
      </c>
      <c r="M15" s="2">
        <f t="shared" si="12"/>
        <v>0</v>
      </c>
      <c r="N15">
        <f t="shared" si="0"/>
        <v>17.600999999999999</v>
      </c>
      <c r="O15">
        <f t="shared" si="4"/>
        <v>0</v>
      </c>
      <c r="P15" s="2">
        <f t="shared" si="5"/>
        <v>0</v>
      </c>
      <c r="Q15" s="2">
        <f t="shared" si="6"/>
        <v>17.600999999999999</v>
      </c>
      <c r="R15">
        <f t="shared" si="1"/>
        <v>0</v>
      </c>
      <c r="S15">
        <v>0</v>
      </c>
      <c r="T15" s="2">
        <f t="shared" si="7"/>
        <v>17.600999999999999</v>
      </c>
      <c r="U15" s="2">
        <f t="shared" si="8"/>
        <v>17.600999999999999</v>
      </c>
      <c r="V15" s="2">
        <f t="shared" si="9"/>
        <v>17.600999999999999</v>
      </c>
      <c r="W15">
        <f t="shared" si="10"/>
        <v>0</v>
      </c>
      <c r="X15">
        <v>0</v>
      </c>
      <c r="Y15">
        <v>0</v>
      </c>
      <c r="Z15" s="2">
        <f t="shared" si="11"/>
        <v>0</v>
      </c>
    </row>
    <row r="16" spans="1:27" x14ac:dyDescent="0.25">
      <c r="A16" s="5">
        <v>0.15625</v>
      </c>
      <c r="B16" s="2">
        <v>29.65</v>
      </c>
      <c r="C16" s="6" t="s">
        <v>33</v>
      </c>
      <c r="D16" s="7">
        <v>29.65</v>
      </c>
      <c r="E16" s="7">
        <v>0</v>
      </c>
      <c r="F16" s="7">
        <f t="shared" si="2"/>
        <v>29.65</v>
      </c>
      <c r="G16" s="7">
        <v>12.223000000000001</v>
      </c>
      <c r="H16" s="7">
        <v>0</v>
      </c>
      <c r="I16" s="7">
        <v>17.427</v>
      </c>
      <c r="J16" s="7">
        <v>0</v>
      </c>
      <c r="K16" s="7">
        <v>0</v>
      </c>
      <c r="L16" s="2">
        <f t="shared" si="3"/>
        <v>29.65</v>
      </c>
      <c r="M16" s="2">
        <f t="shared" si="12"/>
        <v>0</v>
      </c>
      <c r="N16">
        <f t="shared" si="0"/>
        <v>29.65</v>
      </c>
      <c r="O16">
        <f t="shared" si="4"/>
        <v>0</v>
      </c>
      <c r="P16" s="2">
        <f t="shared" si="5"/>
        <v>0</v>
      </c>
      <c r="Q16" s="2">
        <f t="shared" si="6"/>
        <v>29.65</v>
      </c>
      <c r="R16">
        <f t="shared" si="1"/>
        <v>0</v>
      </c>
      <c r="S16">
        <v>0</v>
      </c>
      <c r="T16" s="2">
        <f t="shared" si="7"/>
        <v>29.65</v>
      </c>
      <c r="U16" s="2">
        <f t="shared" si="8"/>
        <v>29.65</v>
      </c>
      <c r="V16" s="2">
        <f t="shared" si="9"/>
        <v>29.65</v>
      </c>
      <c r="W16">
        <f t="shared" si="10"/>
        <v>0</v>
      </c>
      <c r="X16">
        <v>0</v>
      </c>
      <c r="Y16">
        <v>0</v>
      </c>
      <c r="Z16" s="2">
        <f t="shared" si="11"/>
        <v>0</v>
      </c>
    </row>
    <row r="17" spans="1:40" x14ac:dyDescent="0.25">
      <c r="A17" s="5">
        <v>0.16666666666666699</v>
      </c>
      <c r="B17" s="2">
        <v>27.696000000000002</v>
      </c>
      <c r="C17" s="6" t="s">
        <v>34</v>
      </c>
      <c r="D17" s="7">
        <v>29.789000000000001</v>
      </c>
      <c r="E17" s="7">
        <v>-2.093</v>
      </c>
      <c r="F17" s="7">
        <f t="shared" si="2"/>
        <v>27.696000000000002</v>
      </c>
      <c r="G17" s="7">
        <v>6.444</v>
      </c>
      <c r="H17" s="7">
        <v>0</v>
      </c>
      <c r="I17" s="7">
        <v>23.344999999999999</v>
      </c>
      <c r="J17" s="7">
        <v>-2.093</v>
      </c>
      <c r="K17" s="7">
        <v>0</v>
      </c>
      <c r="L17" s="2">
        <f t="shared" si="3"/>
        <v>27.696000000000002</v>
      </c>
      <c r="M17" s="2">
        <f t="shared" si="12"/>
        <v>0</v>
      </c>
      <c r="N17">
        <f t="shared" si="0"/>
        <v>27.696000000000002</v>
      </c>
      <c r="O17">
        <f t="shared" si="4"/>
        <v>0</v>
      </c>
      <c r="P17" s="2">
        <f t="shared" si="5"/>
        <v>0</v>
      </c>
      <c r="Q17" s="2">
        <f t="shared" si="6"/>
        <v>27.696000000000002</v>
      </c>
      <c r="R17">
        <f t="shared" si="1"/>
        <v>0</v>
      </c>
      <c r="S17">
        <v>0</v>
      </c>
      <c r="T17" s="2">
        <f t="shared" si="7"/>
        <v>27.696000000000002</v>
      </c>
      <c r="U17" s="2">
        <f t="shared" si="8"/>
        <v>27.696000000000002</v>
      </c>
      <c r="V17" s="2">
        <f t="shared" si="9"/>
        <v>27.696000000000002</v>
      </c>
      <c r="W17">
        <f t="shared" si="10"/>
        <v>0</v>
      </c>
      <c r="X17">
        <v>0</v>
      </c>
      <c r="Y17">
        <v>0</v>
      </c>
      <c r="Z17" s="2">
        <f t="shared" si="11"/>
        <v>0</v>
      </c>
    </row>
    <row r="18" spans="1:40" x14ac:dyDescent="0.25">
      <c r="A18" s="5">
        <v>0.17708333333333401</v>
      </c>
      <c r="B18" s="2">
        <v>10.857000000000003</v>
      </c>
      <c r="C18" s="6" t="s">
        <v>35</v>
      </c>
      <c r="D18" s="7">
        <v>30.132000000000001</v>
      </c>
      <c r="E18" s="7">
        <v>-19.274999999999999</v>
      </c>
      <c r="F18" s="7">
        <f t="shared" si="2"/>
        <v>10.857000000000003</v>
      </c>
      <c r="G18" s="7">
        <v>0</v>
      </c>
      <c r="H18" s="7">
        <v>-18.928000000000001</v>
      </c>
      <c r="I18" s="7">
        <v>30.132000000000001</v>
      </c>
      <c r="J18" s="7">
        <v>-0.34699999999999998</v>
      </c>
      <c r="K18" s="7">
        <v>0</v>
      </c>
      <c r="L18" s="2">
        <f t="shared" si="3"/>
        <v>10.857000000000003</v>
      </c>
      <c r="M18" s="2">
        <f t="shared" si="12"/>
        <v>0</v>
      </c>
      <c r="N18">
        <f t="shared" si="0"/>
        <v>10.857000000000003</v>
      </c>
      <c r="O18">
        <f t="shared" si="4"/>
        <v>0</v>
      </c>
      <c r="P18" s="2">
        <f t="shared" si="5"/>
        <v>0</v>
      </c>
      <c r="Q18" s="2">
        <f t="shared" si="6"/>
        <v>10.857000000000003</v>
      </c>
      <c r="R18">
        <f t="shared" si="1"/>
        <v>0</v>
      </c>
      <c r="S18">
        <v>0</v>
      </c>
      <c r="T18" s="2">
        <f t="shared" si="7"/>
        <v>10.857000000000003</v>
      </c>
      <c r="U18" s="2">
        <f t="shared" si="8"/>
        <v>10.857000000000003</v>
      </c>
      <c r="V18" s="2">
        <f t="shared" si="9"/>
        <v>10.857000000000003</v>
      </c>
      <c r="W18">
        <f t="shared" si="10"/>
        <v>0</v>
      </c>
      <c r="X18">
        <v>0</v>
      </c>
      <c r="Y18">
        <v>0</v>
      </c>
      <c r="Z18" s="2">
        <f t="shared" si="11"/>
        <v>0</v>
      </c>
    </row>
    <row r="19" spans="1:40" x14ac:dyDescent="0.25">
      <c r="A19" s="5">
        <v>0.1875</v>
      </c>
      <c r="B19" s="2">
        <v>46.906999999999996</v>
      </c>
      <c r="C19" s="6" t="s">
        <v>36</v>
      </c>
      <c r="D19" s="7">
        <v>46.906999999999996</v>
      </c>
      <c r="E19" s="7">
        <v>0</v>
      </c>
      <c r="F19" s="7">
        <f t="shared" si="2"/>
        <v>46.906999999999996</v>
      </c>
      <c r="G19" s="7">
        <v>12.34</v>
      </c>
      <c r="H19" s="7">
        <v>0</v>
      </c>
      <c r="I19" s="7">
        <v>34.567</v>
      </c>
      <c r="J19" s="7">
        <v>0</v>
      </c>
      <c r="K19" s="7">
        <v>0</v>
      </c>
      <c r="L19" s="2">
        <f t="shared" si="3"/>
        <v>46.906999999999996</v>
      </c>
      <c r="M19" s="2">
        <f t="shared" si="12"/>
        <v>0</v>
      </c>
      <c r="N19">
        <f t="shared" si="0"/>
        <v>46.906999999999996</v>
      </c>
      <c r="O19">
        <f t="shared" si="4"/>
        <v>0</v>
      </c>
      <c r="P19" s="2">
        <f t="shared" si="5"/>
        <v>0</v>
      </c>
      <c r="Q19" s="2">
        <f t="shared" si="6"/>
        <v>46.906999999999996</v>
      </c>
      <c r="R19">
        <f t="shared" si="1"/>
        <v>0</v>
      </c>
      <c r="S19">
        <v>0</v>
      </c>
      <c r="T19" s="2">
        <f t="shared" si="7"/>
        <v>46.906999999999996</v>
      </c>
      <c r="U19" s="2">
        <f t="shared" si="8"/>
        <v>46.906999999999996</v>
      </c>
      <c r="V19" s="2">
        <f t="shared" si="9"/>
        <v>46.906999999999996</v>
      </c>
      <c r="W19">
        <f t="shared" si="10"/>
        <v>0</v>
      </c>
      <c r="X19">
        <v>0</v>
      </c>
      <c r="Y19">
        <v>0</v>
      </c>
      <c r="Z19" s="2">
        <f t="shared" si="11"/>
        <v>0</v>
      </c>
    </row>
    <row r="20" spans="1:40" x14ac:dyDescent="0.25">
      <c r="A20" s="5">
        <v>0.19791666666666699</v>
      </c>
      <c r="B20" s="2">
        <v>74.158000000000001</v>
      </c>
      <c r="C20" s="6" t="s">
        <v>37</v>
      </c>
      <c r="D20" s="7">
        <v>74.158000000000001</v>
      </c>
      <c r="E20" s="7">
        <v>0</v>
      </c>
      <c r="F20" s="7">
        <f t="shared" si="2"/>
        <v>74.158000000000001</v>
      </c>
      <c r="G20" s="7">
        <v>12.36</v>
      </c>
      <c r="H20" s="7">
        <v>0</v>
      </c>
      <c r="I20" s="7">
        <v>61.798000000000002</v>
      </c>
      <c r="J20" s="7">
        <v>0</v>
      </c>
      <c r="K20" s="7">
        <v>0</v>
      </c>
      <c r="L20" s="2">
        <f t="shared" si="3"/>
        <v>74.158000000000001</v>
      </c>
      <c r="M20" s="2">
        <f t="shared" si="12"/>
        <v>0</v>
      </c>
      <c r="N20">
        <f t="shared" si="0"/>
        <v>74.158000000000001</v>
      </c>
      <c r="O20">
        <f t="shared" si="4"/>
        <v>0</v>
      </c>
      <c r="P20" s="2">
        <f t="shared" si="5"/>
        <v>0</v>
      </c>
      <c r="Q20" s="2">
        <f t="shared" si="6"/>
        <v>74.158000000000001</v>
      </c>
      <c r="R20">
        <f t="shared" si="1"/>
        <v>0</v>
      </c>
      <c r="S20">
        <v>0</v>
      </c>
      <c r="T20" s="2">
        <f t="shared" si="7"/>
        <v>74.158000000000001</v>
      </c>
      <c r="U20" s="2">
        <f t="shared" si="8"/>
        <v>74.158000000000001</v>
      </c>
      <c r="V20" s="2">
        <f t="shared" si="9"/>
        <v>74.158000000000001</v>
      </c>
      <c r="W20">
        <f t="shared" si="10"/>
        <v>0</v>
      </c>
      <c r="X20">
        <v>0</v>
      </c>
      <c r="Y20">
        <v>0</v>
      </c>
      <c r="Z20" s="2">
        <f t="shared" si="11"/>
        <v>0</v>
      </c>
    </row>
    <row r="21" spans="1:40" x14ac:dyDescent="0.25">
      <c r="A21" s="5">
        <v>0.20833333333333401</v>
      </c>
      <c r="B21" s="2">
        <v>37.954999999999998</v>
      </c>
      <c r="C21" s="6" t="s">
        <v>38</v>
      </c>
      <c r="D21" s="7">
        <v>41.003</v>
      </c>
      <c r="E21" s="7">
        <v>-3.048</v>
      </c>
      <c r="F21" s="7">
        <f t="shared" si="2"/>
        <v>37.954999999999998</v>
      </c>
      <c r="G21" s="7">
        <v>0.61199999999999999</v>
      </c>
      <c r="H21" s="7">
        <v>-1.925</v>
      </c>
      <c r="I21" s="7">
        <v>40.390999999999998</v>
      </c>
      <c r="J21" s="7">
        <v>-1.123</v>
      </c>
      <c r="K21" s="7">
        <v>0</v>
      </c>
      <c r="L21" s="2">
        <f t="shared" si="3"/>
        <v>37.954999999999998</v>
      </c>
      <c r="M21" s="2">
        <f t="shared" si="12"/>
        <v>0</v>
      </c>
      <c r="N21">
        <f t="shared" si="0"/>
        <v>37.954999999999998</v>
      </c>
      <c r="O21">
        <f t="shared" si="4"/>
        <v>0</v>
      </c>
      <c r="P21" s="2">
        <f t="shared" si="5"/>
        <v>0</v>
      </c>
      <c r="Q21" s="2">
        <f t="shared" si="6"/>
        <v>37.954999999999998</v>
      </c>
      <c r="R21">
        <f t="shared" si="1"/>
        <v>0</v>
      </c>
      <c r="S21">
        <v>0</v>
      </c>
      <c r="T21" s="2">
        <f t="shared" si="7"/>
        <v>37.954999999999998</v>
      </c>
      <c r="U21" s="2">
        <f t="shared" si="8"/>
        <v>37.954999999999998</v>
      </c>
      <c r="V21" s="2">
        <f t="shared" si="9"/>
        <v>37.954999999999998</v>
      </c>
      <c r="W21">
        <f t="shared" si="10"/>
        <v>0</v>
      </c>
      <c r="X21">
        <v>0</v>
      </c>
      <c r="Y21">
        <v>0</v>
      </c>
      <c r="Z21" s="2">
        <f t="shared" si="11"/>
        <v>0</v>
      </c>
    </row>
    <row r="22" spans="1:40" x14ac:dyDescent="0.25">
      <c r="A22" s="5">
        <v>0.21875</v>
      </c>
      <c r="B22" s="2">
        <v>-38.194000000000003</v>
      </c>
      <c r="C22" s="6" t="s">
        <v>39</v>
      </c>
      <c r="D22" s="7">
        <v>3.1349999999999998</v>
      </c>
      <c r="E22" s="7">
        <v>-41.329000000000001</v>
      </c>
      <c r="F22" s="7">
        <f t="shared" si="2"/>
        <v>-38.194000000000003</v>
      </c>
      <c r="G22" s="7">
        <v>0</v>
      </c>
      <c r="H22" s="7">
        <v>-40.000999999999998</v>
      </c>
      <c r="I22" s="7">
        <v>3.1349999999999998</v>
      </c>
      <c r="J22" s="7">
        <v>-1.3280000000000001</v>
      </c>
      <c r="K22" s="7">
        <v>0</v>
      </c>
      <c r="L22" s="2">
        <f t="shared" si="3"/>
        <v>-38.194000000000003</v>
      </c>
      <c r="M22" s="2">
        <f t="shared" si="12"/>
        <v>0</v>
      </c>
      <c r="N22">
        <f t="shared" si="0"/>
        <v>0</v>
      </c>
      <c r="O22">
        <f t="shared" si="4"/>
        <v>0</v>
      </c>
      <c r="P22" s="2">
        <f t="shared" si="5"/>
        <v>0</v>
      </c>
      <c r="Q22" s="2">
        <f t="shared" si="6"/>
        <v>-38.194000000000003</v>
      </c>
      <c r="R22">
        <f t="shared" si="1"/>
        <v>0</v>
      </c>
      <c r="S22">
        <v>0</v>
      </c>
      <c r="T22" s="2">
        <f t="shared" si="7"/>
        <v>-38.194000000000003</v>
      </c>
      <c r="U22" s="2">
        <f t="shared" si="8"/>
        <v>0</v>
      </c>
      <c r="V22" s="2">
        <f t="shared" si="9"/>
        <v>0</v>
      </c>
      <c r="W22">
        <f t="shared" si="10"/>
        <v>0</v>
      </c>
      <c r="X22">
        <v>0</v>
      </c>
      <c r="Y22">
        <v>0</v>
      </c>
      <c r="Z22" s="2">
        <v>0</v>
      </c>
    </row>
    <row r="23" spans="1:40" x14ac:dyDescent="0.25">
      <c r="A23" s="5">
        <v>0.22916666666666699</v>
      </c>
      <c r="B23" s="2">
        <v>55.750999999999998</v>
      </c>
      <c r="C23" s="6" t="s">
        <v>40</v>
      </c>
      <c r="D23" s="7">
        <v>63.314999999999998</v>
      </c>
      <c r="E23" s="7">
        <v>-7.5640000000000001</v>
      </c>
      <c r="F23" s="7">
        <f t="shared" si="2"/>
        <v>55.750999999999998</v>
      </c>
      <c r="G23" s="7">
        <v>0.04</v>
      </c>
      <c r="H23" s="7">
        <v>-7.53</v>
      </c>
      <c r="I23" s="7">
        <v>63.274999999999999</v>
      </c>
      <c r="J23" s="7">
        <v>-3.4000000000000002E-2</v>
      </c>
      <c r="K23" s="7">
        <v>0</v>
      </c>
      <c r="L23" s="2">
        <f t="shared" si="3"/>
        <v>55.750999999999998</v>
      </c>
      <c r="M23" s="2">
        <f t="shared" si="12"/>
        <v>0</v>
      </c>
      <c r="N23">
        <f t="shared" si="0"/>
        <v>55.750999999999998</v>
      </c>
      <c r="O23">
        <f t="shared" si="4"/>
        <v>0</v>
      </c>
      <c r="P23" s="2">
        <f t="shared" si="5"/>
        <v>0</v>
      </c>
      <c r="Q23" s="2">
        <f t="shared" si="6"/>
        <v>55.750999999999998</v>
      </c>
      <c r="R23">
        <f t="shared" si="1"/>
        <v>0</v>
      </c>
      <c r="S23">
        <v>0</v>
      </c>
      <c r="T23" s="2">
        <f t="shared" si="7"/>
        <v>55.750999999999998</v>
      </c>
      <c r="U23" s="2">
        <f t="shared" si="8"/>
        <v>55.750999999999998</v>
      </c>
      <c r="V23" s="2">
        <f t="shared" si="9"/>
        <v>55.750999999999998</v>
      </c>
      <c r="W23">
        <f t="shared" si="10"/>
        <v>0</v>
      </c>
      <c r="X23">
        <v>0</v>
      </c>
      <c r="Y23">
        <v>0</v>
      </c>
      <c r="Z23" s="2">
        <f t="shared" si="11"/>
        <v>0</v>
      </c>
    </row>
    <row r="24" spans="1:40" x14ac:dyDescent="0.25">
      <c r="A24" s="5">
        <v>0.23958333333333401</v>
      </c>
      <c r="B24" s="2">
        <v>62.076999999999991</v>
      </c>
      <c r="C24" s="6" t="s">
        <v>41</v>
      </c>
      <c r="D24" s="7">
        <v>68.819999999999993</v>
      </c>
      <c r="E24" s="7">
        <v>-6.7430000000000003</v>
      </c>
      <c r="F24" s="7">
        <f t="shared" si="2"/>
        <v>62.076999999999991</v>
      </c>
      <c r="G24" s="7">
        <v>7.1130000000000004</v>
      </c>
      <c r="H24" s="7">
        <v>-6.7430000000000003</v>
      </c>
      <c r="I24" s="7">
        <v>61.707000000000001</v>
      </c>
      <c r="J24" s="7">
        <v>0</v>
      </c>
      <c r="K24" s="7">
        <v>0</v>
      </c>
      <c r="L24" s="2">
        <f t="shared" si="3"/>
        <v>62.076999999999991</v>
      </c>
      <c r="M24" s="2">
        <f t="shared" si="12"/>
        <v>0</v>
      </c>
      <c r="N24">
        <f t="shared" si="0"/>
        <v>62.076999999999991</v>
      </c>
      <c r="O24">
        <f t="shared" si="4"/>
        <v>0</v>
      </c>
      <c r="P24" s="2">
        <f t="shared" si="5"/>
        <v>0</v>
      </c>
      <c r="Q24" s="2">
        <f t="shared" si="6"/>
        <v>62.076999999999991</v>
      </c>
      <c r="R24">
        <f t="shared" si="1"/>
        <v>0</v>
      </c>
      <c r="S24">
        <v>0</v>
      </c>
      <c r="T24" s="2">
        <f t="shared" si="7"/>
        <v>62.076999999999991</v>
      </c>
      <c r="U24" s="2">
        <f t="shared" si="8"/>
        <v>62.076999999999991</v>
      </c>
      <c r="V24" s="2">
        <f t="shared" si="9"/>
        <v>62.076999999999991</v>
      </c>
      <c r="W24">
        <f t="shared" si="10"/>
        <v>0</v>
      </c>
      <c r="X24">
        <v>0</v>
      </c>
      <c r="Y24">
        <v>0</v>
      </c>
      <c r="Z24" s="2">
        <f t="shared" si="11"/>
        <v>0</v>
      </c>
    </row>
    <row r="25" spans="1:40" x14ac:dyDescent="0.25">
      <c r="A25" s="5">
        <v>0.25</v>
      </c>
      <c r="B25" s="2">
        <v>157.55600000000001</v>
      </c>
      <c r="C25" s="6" t="s">
        <v>42</v>
      </c>
      <c r="D25" s="7">
        <v>157.55600000000001</v>
      </c>
      <c r="E25" s="7">
        <v>0</v>
      </c>
      <c r="F25" s="7">
        <f t="shared" si="2"/>
        <v>157.55600000000001</v>
      </c>
      <c r="G25" s="7">
        <v>127.166</v>
      </c>
      <c r="H25" s="7">
        <v>0</v>
      </c>
      <c r="I25" s="7">
        <v>30.39</v>
      </c>
      <c r="J25" s="7">
        <v>0</v>
      </c>
      <c r="K25" s="7">
        <v>0</v>
      </c>
      <c r="L25" s="2">
        <f t="shared" si="3"/>
        <v>157.55600000000001</v>
      </c>
      <c r="M25" s="2">
        <f t="shared" si="12"/>
        <v>0</v>
      </c>
      <c r="N25">
        <f t="shared" si="0"/>
        <v>157.55600000000001</v>
      </c>
      <c r="O25">
        <f t="shared" si="4"/>
        <v>0</v>
      </c>
      <c r="P25" s="2">
        <f t="shared" si="5"/>
        <v>0</v>
      </c>
      <c r="Q25" s="2">
        <f t="shared" si="6"/>
        <v>157.55600000000001</v>
      </c>
      <c r="R25">
        <f t="shared" si="1"/>
        <v>0</v>
      </c>
      <c r="S25">
        <v>0</v>
      </c>
      <c r="T25" s="2">
        <f t="shared" si="7"/>
        <v>157.55600000000001</v>
      </c>
      <c r="U25" s="2">
        <f t="shared" si="8"/>
        <v>157.55600000000001</v>
      </c>
      <c r="V25" s="2">
        <f t="shared" si="9"/>
        <v>157.55600000000001</v>
      </c>
      <c r="W25">
        <f t="shared" si="10"/>
        <v>0</v>
      </c>
      <c r="X25">
        <v>0</v>
      </c>
      <c r="Y25">
        <v>0</v>
      </c>
      <c r="Z25" s="2">
        <f t="shared" si="11"/>
        <v>0</v>
      </c>
    </row>
    <row r="26" spans="1:40" x14ac:dyDescent="0.25">
      <c r="A26" s="5">
        <v>0.26041666666666702</v>
      </c>
      <c r="B26" s="2">
        <v>27.155999999999995</v>
      </c>
      <c r="C26" s="6" t="s">
        <v>43</v>
      </c>
      <c r="D26" s="7">
        <v>58.604999999999997</v>
      </c>
      <c r="E26" s="7">
        <v>-31.449000000000002</v>
      </c>
      <c r="F26" s="7">
        <f t="shared" si="2"/>
        <v>27.155999999999995</v>
      </c>
      <c r="G26" s="7">
        <v>23.056999999999999</v>
      </c>
      <c r="H26" s="7">
        <v>-31.298999999999999</v>
      </c>
      <c r="I26" s="7">
        <v>35.548000000000002</v>
      </c>
      <c r="J26" s="7">
        <v>-0.15</v>
      </c>
      <c r="K26" s="7">
        <v>0</v>
      </c>
      <c r="L26" s="2">
        <f t="shared" si="3"/>
        <v>27.155999999999995</v>
      </c>
      <c r="M26" s="2">
        <f t="shared" si="12"/>
        <v>0</v>
      </c>
      <c r="N26">
        <f t="shared" si="0"/>
        <v>27.155999999999995</v>
      </c>
      <c r="O26">
        <f t="shared" si="4"/>
        <v>0</v>
      </c>
      <c r="P26" s="2">
        <f t="shared" si="5"/>
        <v>0</v>
      </c>
      <c r="Q26" s="2">
        <f t="shared" si="6"/>
        <v>27.155999999999995</v>
      </c>
      <c r="R26">
        <f t="shared" si="1"/>
        <v>0</v>
      </c>
      <c r="S26">
        <v>0</v>
      </c>
      <c r="T26" s="2">
        <f t="shared" si="7"/>
        <v>27.155999999999995</v>
      </c>
      <c r="U26" s="2">
        <f t="shared" si="8"/>
        <v>27.155999999999995</v>
      </c>
      <c r="V26" s="2">
        <f t="shared" si="9"/>
        <v>27.155999999999995</v>
      </c>
      <c r="W26">
        <f t="shared" si="10"/>
        <v>0</v>
      </c>
      <c r="X26">
        <v>0</v>
      </c>
      <c r="Y26">
        <v>0</v>
      </c>
      <c r="Z26" s="2">
        <f t="shared" si="11"/>
        <v>0</v>
      </c>
    </row>
    <row r="27" spans="1:40" x14ac:dyDescent="0.25">
      <c r="A27" s="5">
        <v>0.27083333333333398</v>
      </c>
      <c r="B27" s="2">
        <v>99.521000000000001</v>
      </c>
      <c r="C27" s="6" t="s">
        <v>44</v>
      </c>
      <c r="D27" s="7">
        <v>100.803</v>
      </c>
      <c r="E27" s="7">
        <v>-1.282</v>
      </c>
      <c r="F27" s="7">
        <f t="shared" si="2"/>
        <v>99.521000000000001</v>
      </c>
      <c r="G27" s="7">
        <v>17.530999999999999</v>
      </c>
      <c r="H27" s="7">
        <v>-1.282</v>
      </c>
      <c r="I27" s="7">
        <v>83.272000000000006</v>
      </c>
      <c r="J27" s="7">
        <v>0</v>
      </c>
      <c r="K27" s="7">
        <v>0</v>
      </c>
      <c r="L27" s="2">
        <f t="shared" si="3"/>
        <v>99.521000000000001</v>
      </c>
      <c r="M27" s="2">
        <f t="shared" si="12"/>
        <v>52.518666666666668</v>
      </c>
      <c r="N27">
        <f t="shared" si="0"/>
        <v>99.521000000000001</v>
      </c>
      <c r="O27">
        <f t="shared" si="4"/>
        <v>0</v>
      </c>
      <c r="P27" s="2">
        <f t="shared" si="5"/>
        <v>52.518666666666668</v>
      </c>
      <c r="Q27" s="2">
        <f t="shared" si="6"/>
        <v>47.002333333333333</v>
      </c>
      <c r="R27">
        <f t="shared" si="1"/>
        <v>52.518666666666668</v>
      </c>
      <c r="S27">
        <v>0</v>
      </c>
      <c r="T27" s="2">
        <f t="shared" si="7"/>
        <v>47.002333333333333</v>
      </c>
      <c r="U27" s="2">
        <f t="shared" si="8"/>
        <v>47.002333333333333</v>
      </c>
      <c r="V27" s="2">
        <f t="shared" si="9"/>
        <v>47.002333333333333</v>
      </c>
      <c r="W27">
        <f t="shared" si="10"/>
        <v>52.518666666666668</v>
      </c>
      <c r="X27">
        <v>0</v>
      </c>
      <c r="Y27">
        <v>0</v>
      </c>
      <c r="Z27" s="2">
        <f t="shared" si="11"/>
        <v>0</v>
      </c>
      <c r="AC27" t="s">
        <v>45</v>
      </c>
      <c r="AG27" t="s">
        <v>46</v>
      </c>
      <c r="AK27" s="4" t="s">
        <v>47</v>
      </c>
    </row>
    <row r="28" spans="1:40" x14ac:dyDescent="0.25">
      <c r="A28" s="5">
        <v>0.28125</v>
      </c>
      <c r="B28" s="2">
        <v>162.83099999999999</v>
      </c>
      <c r="C28" s="6" t="s">
        <v>48</v>
      </c>
      <c r="D28" s="7">
        <v>162.83099999999999</v>
      </c>
      <c r="E28" s="7">
        <v>0</v>
      </c>
      <c r="F28" s="7">
        <f t="shared" si="2"/>
        <v>162.83099999999999</v>
      </c>
      <c r="G28" s="7">
        <v>142.81899999999999</v>
      </c>
      <c r="H28" s="7">
        <v>0</v>
      </c>
      <c r="I28" s="7">
        <v>20.012</v>
      </c>
      <c r="J28" s="7">
        <v>0</v>
      </c>
      <c r="K28" s="7">
        <v>0</v>
      </c>
      <c r="L28" s="2">
        <f t="shared" si="3"/>
        <v>162.83099999999999</v>
      </c>
      <c r="M28" s="2">
        <f t="shared" si="12"/>
        <v>0</v>
      </c>
      <c r="N28">
        <f t="shared" si="0"/>
        <v>162.83099999999999</v>
      </c>
      <c r="O28">
        <f t="shared" si="4"/>
        <v>0</v>
      </c>
      <c r="P28" s="2">
        <f t="shared" si="5"/>
        <v>0</v>
      </c>
      <c r="Q28" s="2">
        <f t="shared" si="6"/>
        <v>162.83099999999999</v>
      </c>
      <c r="R28">
        <f t="shared" si="1"/>
        <v>0</v>
      </c>
      <c r="S28">
        <v>0</v>
      </c>
      <c r="T28" s="2">
        <f t="shared" si="7"/>
        <v>162.83099999999999</v>
      </c>
      <c r="U28" s="2">
        <f t="shared" si="8"/>
        <v>162.83099999999999</v>
      </c>
      <c r="V28" s="2">
        <f t="shared" si="9"/>
        <v>162.83099999999999</v>
      </c>
      <c r="W28">
        <f t="shared" si="10"/>
        <v>0</v>
      </c>
      <c r="X28">
        <v>0</v>
      </c>
      <c r="Y28">
        <v>0</v>
      </c>
      <c r="Z28" s="2">
        <f t="shared" si="11"/>
        <v>0</v>
      </c>
      <c r="AC28" s="2">
        <f>SUM(N2:N98)*0.25</f>
        <v>3496.1332499999994</v>
      </c>
      <c r="AD28" t="s">
        <v>49</v>
      </c>
      <c r="AE28" t="s">
        <v>50</v>
      </c>
      <c r="AG28">
        <f>SUM(N2:N98)*0.25</f>
        <v>3496.1332499999994</v>
      </c>
      <c r="AH28" t="s">
        <v>49</v>
      </c>
      <c r="AI28" t="s">
        <v>50</v>
      </c>
      <c r="AK28">
        <v>3496.1332499999994</v>
      </c>
      <c r="AL28" t="s">
        <v>49</v>
      </c>
      <c r="AM28" t="s">
        <v>50</v>
      </c>
    </row>
    <row r="29" spans="1:40" x14ac:dyDescent="0.25">
      <c r="A29" s="5">
        <v>0.29166666666666702</v>
      </c>
      <c r="B29" s="2">
        <v>250.738</v>
      </c>
      <c r="C29" s="6" t="s">
        <v>51</v>
      </c>
      <c r="D29" s="7">
        <v>250.738</v>
      </c>
      <c r="E29" s="7">
        <v>0</v>
      </c>
      <c r="F29" s="7">
        <f t="shared" si="2"/>
        <v>250.738</v>
      </c>
      <c r="G29" s="7">
        <v>248.65</v>
      </c>
      <c r="H29" s="7">
        <v>0</v>
      </c>
      <c r="I29" s="7">
        <v>2.0880000000000001</v>
      </c>
      <c r="J29" s="7">
        <v>0</v>
      </c>
      <c r="K29" s="7">
        <v>0</v>
      </c>
      <c r="L29" s="2">
        <f t="shared" si="3"/>
        <v>250.738</v>
      </c>
      <c r="M29" s="2">
        <f t="shared" si="12"/>
        <v>0</v>
      </c>
      <c r="N29">
        <f t="shared" si="0"/>
        <v>250.738</v>
      </c>
      <c r="O29">
        <f t="shared" si="4"/>
        <v>0</v>
      </c>
      <c r="P29" s="2">
        <f t="shared" si="5"/>
        <v>0</v>
      </c>
      <c r="Q29" s="2">
        <f t="shared" si="6"/>
        <v>250.738</v>
      </c>
      <c r="R29">
        <f t="shared" si="1"/>
        <v>0</v>
      </c>
      <c r="S29">
        <v>0</v>
      </c>
      <c r="T29" s="2">
        <f t="shared" si="7"/>
        <v>250.738</v>
      </c>
      <c r="U29" s="2">
        <f t="shared" si="8"/>
        <v>250.738</v>
      </c>
      <c r="V29" s="2">
        <f t="shared" si="9"/>
        <v>250.738</v>
      </c>
      <c r="W29">
        <f t="shared" si="10"/>
        <v>0</v>
      </c>
      <c r="X29">
        <v>0</v>
      </c>
      <c r="Y29">
        <v>0</v>
      </c>
      <c r="Z29" s="2">
        <f t="shared" si="11"/>
        <v>0</v>
      </c>
      <c r="AC29" s="2">
        <f>SUM(K2:K97)*0.25</f>
        <v>873.25024999999994</v>
      </c>
      <c r="AD29" t="s">
        <v>49</v>
      </c>
      <c r="AE29" t="s">
        <v>17</v>
      </c>
      <c r="AG29">
        <f>SUM(R2:R99)*0.25</f>
        <v>967.16016666666678</v>
      </c>
      <c r="AH29" t="s">
        <v>49</v>
      </c>
      <c r="AI29" t="s">
        <v>17</v>
      </c>
      <c r="AK29" t="e">
        <f>SUM(#REF!)*0.25</f>
        <v>#REF!</v>
      </c>
      <c r="AL29" s="4" t="s">
        <v>49</v>
      </c>
      <c r="AM29" s="4" t="s">
        <v>52</v>
      </c>
      <c r="AN29" s="4" t="s">
        <v>53</v>
      </c>
    </row>
    <row r="30" spans="1:40" x14ac:dyDescent="0.25">
      <c r="A30" s="5">
        <v>0.30208333333333398</v>
      </c>
      <c r="B30" s="2">
        <v>170.93899999999999</v>
      </c>
      <c r="C30" s="6" t="s">
        <v>54</v>
      </c>
      <c r="D30" s="7">
        <v>170.93899999999999</v>
      </c>
      <c r="E30" s="7">
        <v>0</v>
      </c>
      <c r="F30" s="7">
        <f t="shared" si="2"/>
        <v>170.93899999999999</v>
      </c>
      <c r="G30" s="7">
        <v>97.393000000000001</v>
      </c>
      <c r="H30" s="7">
        <v>0</v>
      </c>
      <c r="I30" s="7">
        <v>73.546000000000006</v>
      </c>
      <c r="J30" s="7">
        <v>0</v>
      </c>
      <c r="K30" s="7">
        <v>0</v>
      </c>
      <c r="L30" s="2">
        <f t="shared" si="3"/>
        <v>170.93899999999999</v>
      </c>
      <c r="M30" s="2">
        <f t="shared" si="12"/>
        <v>54.276999999999994</v>
      </c>
      <c r="N30">
        <f t="shared" si="0"/>
        <v>170.93899999999999</v>
      </c>
      <c r="O30">
        <f t="shared" si="4"/>
        <v>0</v>
      </c>
      <c r="P30" s="2">
        <f t="shared" si="5"/>
        <v>54.276999999999994</v>
      </c>
      <c r="Q30" s="2">
        <f t="shared" si="6"/>
        <v>116.66200000000001</v>
      </c>
      <c r="R30">
        <f t="shared" si="1"/>
        <v>54.276999999999994</v>
      </c>
      <c r="S30">
        <f t="shared" ref="S30:S71" si="13">IF(R30&gt;0,R30,0)</f>
        <v>54.276999999999994</v>
      </c>
      <c r="T30" s="2">
        <f t="shared" si="7"/>
        <v>116.66200000000001</v>
      </c>
      <c r="U30" s="2">
        <f t="shared" si="8"/>
        <v>116.66200000000001</v>
      </c>
      <c r="V30" s="2">
        <f t="shared" si="9"/>
        <v>116.66200000000001</v>
      </c>
      <c r="W30">
        <f t="shared" si="10"/>
        <v>54.276999999999994</v>
      </c>
      <c r="X30">
        <f t="shared" si="10"/>
        <v>54.276999999999994</v>
      </c>
      <c r="Y30">
        <v>54.276999999999994</v>
      </c>
      <c r="Z30" s="2">
        <f t="shared" si="11"/>
        <v>0</v>
      </c>
      <c r="AC30" s="2">
        <f>AC28-AC29</f>
        <v>2622.8829999999994</v>
      </c>
      <c r="AD30" t="s">
        <v>49</v>
      </c>
      <c r="AE30" t="s">
        <v>16</v>
      </c>
      <c r="AG30">
        <f>SUM(N2:N99)*0.25-AG29</f>
        <v>2528.9730833333324</v>
      </c>
      <c r="AH30" t="s">
        <v>49</v>
      </c>
      <c r="AI30" t="s">
        <v>16</v>
      </c>
      <c r="AJ30" s="2"/>
      <c r="AK30" t="e">
        <f>SUM(#REF!)*0.25</f>
        <v>#REF!</v>
      </c>
      <c r="AL30" s="4" t="s">
        <v>49</v>
      </c>
      <c r="AM30" s="4" t="s">
        <v>55</v>
      </c>
    </row>
    <row r="31" spans="1:40" x14ac:dyDescent="0.25">
      <c r="A31" s="5">
        <v>0.3125</v>
      </c>
      <c r="B31" s="2">
        <v>191.565</v>
      </c>
      <c r="C31" s="6" t="s">
        <v>56</v>
      </c>
      <c r="D31" s="7">
        <v>191.565</v>
      </c>
      <c r="E31" s="7">
        <v>0</v>
      </c>
      <c r="F31" s="7">
        <f t="shared" si="2"/>
        <v>191.565</v>
      </c>
      <c r="G31" s="7">
        <v>176.16900000000001</v>
      </c>
      <c r="H31" s="7">
        <v>0</v>
      </c>
      <c r="I31" s="7">
        <v>15.396000000000001</v>
      </c>
      <c r="J31" s="7">
        <v>0</v>
      </c>
      <c r="K31" s="7">
        <v>0</v>
      </c>
      <c r="L31" s="2">
        <f t="shared" si="3"/>
        <v>191.565</v>
      </c>
      <c r="M31" s="2">
        <f t="shared" si="12"/>
        <v>83.579333333333338</v>
      </c>
      <c r="N31">
        <f t="shared" si="0"/>
        <v>191.565</v>
      </c>
      <c r="O31">
        <f t="shared" si="4"/>
        <v>0</v>
      </c>
      <c r="P31" s="2">
        <f t="shared" si="5"/>
        <v>83.579333333333338</v>
      </c>
      <c r="Q31" s="2">
        <f t="shared" si="6"/>
        <v>107.98566666666666</v>
      </c>
      <c r="R31">
        <f t="shared" si="1"/>
        <v>83.579333333333338</v>
      </c>
      <c r="S31">
        <f t="shared" si="13"/>
        <v>83.579333333333338</v>
      </c>
      <c r="T31" s="2">
        <f t="shared" si="7"/>
        <v>107.98566666666666</v>
      </c>
      <c r="U31" s="2">
        <f t="shared" si="8"/>
        <v>107.98566666666666</v>
      </c>
      <c r="V31" s="2">
        <f t="shared" si="9"/>
        <v>107.98566666666666</v>
      </c>
      <c r="W31">
        <f t="shared" si="10"/>
        <v>83.579333333333338</v>
      </c>
      <c r="X31">
        <f t="shared" si="10"/>
        <v>83.579333333333338</v>
      </c>
      <c r="Y31">
        <v>83.579333333333338</v>
      </c>
      <c r="Z31" s="2">
        <f t="shared" si="11"/>
        <v>0</v>
      </c>
    </row>
    <row r="32" spans="1:40" x14ac:dyDescent="0.25">
      <c r="A32" s="5">
        <v>0.32291666666666702</v>
      </c>
      <c r="B32" s="2">
        <v>243.648</v>
      </c>
      <c r="C32" s="6" t="s">
        <v>57</v>
      </c>
      <c r="D32" s="7">
        <v>243.648</v>
      </c>
      <c r="E32" s="7">
        <v>0</v>
      </c>
      <c r="F32" s="7">
        <f t="shared" si="2"/>
        <v>243.648</v>
      </c>
      <c r="G32" s="7">
        <v>224.53700000000001</v>
      </c>
      <c r="H32" s="7">
        <v>0</v>
      </c>
      <c r="I32" s="7">
        <v>19.111000000000001</v>
      </c>
      <c r="J32" s="7">
        <v>0</v>
      </c>
      <c r="K32" s="7">
        <v>0</v>
      </c>
      <c r="L32" s="2">
        <f t="shared" si="3"/>
        <v>243.648</v>
      </c>
      <c r="M32" s="2">
        <f t="shared" si="12"/>
        <v>56.979666666666667</v>
      </c>
      <c r="N32">
        <f t="shared" si="0"/>
        <v>243.648</v>
      </c>
      <c r="O32">
        <f t="shared" si="4"/>
        <v>0</v>
      </c>
      <c r="P32" s="2">
        <f t="shared" si="5"/>
        <v>56.979666666666667</v>
      </c>
      <c r="Q32" s="2">
        <f t="shared" si="6"/>
        <v>186.66833333333332</v>
      </c>
      <c r="R32">
        <f t="shared" si="1"/>
        <v>56.979666666666667</v>
      </c>
      <c r="S32">
        <f t="shared" si="13"/>
        <v>56.979666666666667</v>
      </c>
      <c r="T32" s="2">
        <f t="shared" si="7"/>
        <v>186.66833333333332</v>
      </c>
      <c r="U32" s="2">
        <f t="shared" si="8"/>
        <v>186.66833333333332</v>
      </c>
      <c r="V32" s="2">
        <f t="shared" si="9"/>
        <v>186.66833333333332</v>
      </c>
      <c r="W32">
        <f t="shared" si="10"/>
        <v>56.979666666666667</v>
      </c>
      <c r="X32">
        <f t="shared" si="10"/>
        <v>56.979666666666667</v>
      </c>
      <c r="Y32">
        <v>56.979666666666667</v>
      </c>
      <c r="Z32" s="2">
        <f t="shared" si="11"/>
        <v>0</v>
      </c>
    </row>
    <row r="33" spans="1:36" x14ac:dyDescent="0.25">
      <c r="A33" s="5">
        <v>0.33333333333333398</v>
      </c>
      <c r="B33" s="2">
        <v>244.50299999999999</v>
      </c>
      <c r="C33" s="6" t="s">
        <v>58</v>
      </c>
      <c r="D33" s="7">
        <v>244.50299999999999</v>
      </c>
      <c r="E33" s="7">
        <v>0</v>
      </c>
      <c r="F33" s="7">
        <f t="shared" si="2"/>
        <v>244.50299999999999</v>
      </c>
      <c r="G33" s="7">
        <v>230.35300000000001</v>
      </c>
      <c r="H33" s="7">
        <v>0</v>
      </c>
      <c r="I33" s="7">
        <v>14.15</v>
      </c>
      <c r="J33" s="7">
        <v>0</v>
      </c>
      <c r="K33" s="7">
        <v>0</v>
      </c>
      <c r="L33" s="2">
        <f t="shared" si="3"/>
        <v>244.50299999999999</v>
      </c>
      <c r="M33" s="2">
        <f t="shared" si="12"/>
        <v>63.854999999999997</v>
      </c>
      <c r="N33">
        <f t="shared" si="0"/>
        <v>244.50299999999999</v>
      </c>
      <c r="O33">
        <f t="shared" si="4"/>
        <v>0</v>
      </c>
      <c r="P33" s="2">
        <f t="shared" si="5"/>
        <v>63.854999999999997</v>
      </c>
      <c r="Q33" s="2">
        <f t="shared" si="6"/>
        <v>180.648</v>
      </c>
      <c r="R33">
        <f t="shared" si="1"/>
        <v>63.854999999999997</v>
      </c>
      <c r="S33">
        <f t="shared" si="13"/>
        <v>63.854999999999997</v>
      </c>
      <c r="T33" s="2">
        <f t="shared" si="7"/>
        <v>180.648</v>
      </c>
      <c r="U33" s="2">
        <f t="shared" si="8"/>
        <v>180.648</v>
      </c>
      <c r="V33" s="2">
        <f t="shared" si="9"/>
        <v>180.648</v>
      </c>
      <c r="W33">
        <f t="shared" si="10"/>
        <v>63.854999999999997</v>
      </c>
      <c r="X33">
        <f t="shared" si="10"/>
        <v>63.854999999999997</v>
      </c>
      <c r="Y33">
        <v>63.854999999999997</v>
      </c>
      <c r="Z33" s="2">
        <f t="shared" si="11"/>
        <v>0</v>
      </c>
    </row>
    <row r="34" spans="1:36" x14ac:dyDescent="0.25">
      <c r="A34" s="5">
        <v>0.34375</v>
      </c>
      <c r="B34" s="2">
        <v>230.27199999999999</v>
      </c>
      <c r="C34" s="6" t="s">
        <v>59</v>
      </c>
      <c r="D34" s="7">
        <v>230.27199999999999</v>
      </c>
      <c r="E34" s="7">
        <v>0</v>
      </c>
      <c r="F34" s="7">
        <f t="shared" si="2"/>
        <v>230.27199999999999</v>
      </c>
      <c r="G34" s="7">
        <v>219.55199999999999</v>
      </c>
      <c r="H34" s="7">
        <v>0</v>
      </c>
      <c r="I34" s="7">
        <v>10.72</v>
      </c>
      <c r="J34" s="7">
        <v>0</v>
      </c>
      <c r="K34" s="7">
        <v>0</v>
      </c>
      <c r="L34" s="2">
        <f t="shared" si="3"/>
        <v>230.27199999999999</v>
      </c>
      <c r="M34" s="2">
        <f t="shared" si="12"/>
        <v>81.215999999999994</v>
      </c>
      <c r="N34">
        <f t="shared" si="0"/>
        <v>230.27199999999999</v>
      </c>
      <c r="O34">
        <f t="shared" si="4"/>
        <v>0</v>
      </c>
      <c r="P34" s="2">
        <f t="shared" si="5"/>
        <v>81.215999999999994</v>
      </c>
      <c r="Q34" s="2">
        <f t="shared" si="6"/>
        <v>149.05599999999998</v>
      </c>
      <c r="R34">
        <f t="shared" si="1"/>
        <v>81.215999999999994</v>
      </c>
      <c r="S34">
        <f t="shared" si="13"/>
        <v>81.215999999999994</v>
      </c>
      <c r="T34" s="2">
        <f t="shared" si="7"/>
        <v>149.05599999999998</v>
      </c>
      <c r="U34" s="2">
        <f t="shared" si="8"/>
        <v>149.05599999999998</v>
      </c>
      <c r="V34" s="2">
        <f t="shared" si="9"/>
        <v>149.05599999999998</v>
      </c>
      <c r="W34">
        <f t="shared" si="10"/>
        <v>81.215999999999994</v>
      </c>
      <c r="X34">
        <f t="shared" si="10"/>
        <v>81.215999999999994</v>
      </c>
      <c r="Y34">
        <v>81.215999999999994</v>
      </c>
      <c r="Z34" s="2">
        <f t="shared" si="11"/>
        <v>0</v>
      </c>
    </row>
    <row r="35" spans="1:36" x14ac:dyDescent="0.25">
      <c r="A35" s="5">
        <v>0.35416666666666702</v>
      </c>
      <c r="B35" s="2">
        <v>285.608</v>
      </c>
      <c r="C35" s="6" t="s">
        <v>60</v>
      </c>
      <c r="D35" s="7">
        <v>285.608</v>
      </c>
      <c r="E35" s="7">
        <v>0</v>
      </c>
      <c r="F35" s="7">
        <f t="shared" si="2"/>
        <v>285.608</v>
      </c>
      <c r="G35" s="7">
        <v>285.517</v>
      </c>
      <c r="H35" s="7">
        <v>0</v>
      </c>
      <c r="I35" s="7">
        <v>9.0999999999999998E-2</v>
      </c>
      <c r="J35" s="7">
        <v>0</v>
      </c>
      <c r="K35" s="7">
        <v>0</v>
      </c>
      <c r="L35" s="2">
        <f>F35+K35</f>
        <v>285.608</v>
      </c>
      <c r="M35" s="2">
        <f t="shared" si="12"/>
        <v>81.500999999999991</v>
      </c>
      <c r="N35">
        <f t="shared" si="0"/>
        <v>285.608</v>
      </c>
      <c r="O35">
        <f t="shared" si="4"/>
        <v>0</v>
      </c>
      <c r="P35" s="2">
        <f t="shared" si="5"/>
        <v>81.500999999999991</v>
      </c>
      <c r="Q35" s="2">
        <f t="shared" si="6"/>
        <v>204.10700000000003</v>
      </c>
      <c r="R35">
        <f t="shared" si="1"/>
        <v>81.500999999999991</v>
      </c>
      <c r="S35">
        <f t="shared" si="13"/>
        <v>81.500999999999991</v>
      </c>
      <c r="T35" s="2">
        <f t="shared" si="7"/>
        <v>204.10700000000003</v>
      </c>
      <c r="U35" s="2">
        <f t="shared" si="8"/>
        <v>204.10700000000003</v>
      </c>
      <c r="V35" s="2">
        <f t="shared" si="9"/>
        <v>204.10700000000003</v>
      </c>
      <c r="W35">
        <f t="shared" ref="W35:X66" si="14">IF(N35-R35&gt;260,R35+N35-260-R35,R35)</f>
        <v>81.500999999999991</v>
      </c>
      <c r="X35">
        <f t="shared" si="14"/>
        <v>81.500999999999991</v>
      </c>
      <c r="Y35">
        <v>81.500999999999991</v>
      </c>
      <c r="Z35" s="2">
        <f t="shared" si="11"/>
        <v>0</v>
      </c>
      <c r="AI35">
        <f>SUM(O2:O99)/98*100</f>
        <v>6.1224489795918364</v>
      </c>
      <c r="AJ35" t="s">
        <v>61</v>
      </c>
    </row>
    <row r="36" spans="1:36" x14ac:dyDescent="0.25">
      <c r="A36" s="5">
        <v>0.36458333333333398</v>
      </c>
      <c r="B36" s="2">
        <v>350.22699999999998</v>
      </c>
      <c r="C36" s="6" t="s">
        <v>62</v>
      </c>
      <c r="D36" s="7">
        <v>350.22699999999998</v>
      </c>
      <c r="E36" s="7">
        <v>0</v>
      </c>
      <c r="F36" s="7">
        <f t="shared" si="2"/>
        <v>350.22699999999998</v>
      </c>
      <c r="G36" s="7">
        <v>335.755</v>
      </c>
      <c r="H36" s="7">
        <v>0</v>
      </c>
      <c r="I36" s="7">
        <v>14.472</v>
      </c>
      <c r="J36" s="7">
        <v>0</v>
      </c>
      <c r="K36" s="7">
        <v>0</v>
      </c>
      <c r="L36" s="2">
        <f t="shared" si="3"/>
        <v>350.22699999999998</v>
      </c>
      <c r="M36" s="2">
        <f t="shared" si="12"/>
        <v>76.757333333333335</v>
      </c>
      <c r="N36">
        <f t="shared" si="0"/>
        <v>350.22699999999998</v>
      </c>
      <c r="O36">
        <f t="shared" si="4"/>
        <v>0</v>
      </c>
      <c r="P36" s="2">
        <f t="shared" si="5"/>
        <v>76.757333333333335</v>
      </c>
      <c r="Q36" s="2">
        <f t="shared" si="6"/>
        <v>273.46966666666663</v>
      </c>
      <c r="R36">
        <f t="shared" si="1"/>
        <v>76.757333333333335</v>
      </c>
      <c r="S36">
        <f t="shared" si="13"/>
        <v>76.757333333333335</v>
      </c>
      <c r="T36" s="2">
        <f t="shared" si="7"/>
        <v>273.46966666666663</v>
      </c>
      <c r="U36" s="2">
        <f t="shared" si="8"/>
        <v>260</v>
      </c>
      <c r="V36" s="2">
        <f t="shared" si="9"/>
        <v>260</v>
      </c>
      <c r="W36">
        <f t="shared" si="14"/>
        <v>90.22699999999999</v>
      </c>
      <c r="X36">
        <f t="shared" si="14"/>
        <v>76.757333333333335</v>
      </c>
      <c r="Y36">
        <v>76.757333333333335</v>
      </c>
      <c r="Z36" s="2">
        <f t="shared" si="11"/>
        <v>13.469666666666626</v>
      </c>
      <c r="AH36" t="s">
        <v>63</v>
      </c>
      <c r="AI36">
        <f>100-AI35</f>
        <v>93.877551020408163</v>
      </c>
      <c r="AJ36" t="s">
        <v>61</v>
      </c>
    </row>
    <row r="37" spans="1:36" x14ac:dyDescent="0.25">
      <c r="A37" s="5">
        <v>0.375</v>
      </c>
      <c r="B37" s="2">
        <v>347.11500000000001</v>
      </c>
      <c r="C37" s="6" t="s">
        <v>64</v>
      </c>
      <c r="D37" s="7">
        <v>268.44799999999998</v>
      </c>
      <c r="E37" s="7">
        <v>0</v>
      </c>
      <c r="F37" s="7">
        <f t="shared" si="2"/>
        <v>268.44799999999998</v>
      </c>
      <c r="G37" s="7">
        <v>267.96600000000001</v>
      </c>
      <c r="H37" s="7">
        <v>0</v>
      </c>
      <c r="I37" s="7">
        <v>0.48199999999999998</v>
      </c>
      <c r="J37" s="7">
        <v>0</v>
      </c>
      <c r="K37" s="7">
        <v>78.667000000000002</v>
      </c>
      <c r="L37" s="2">
        <f t="shared" si="3"/>
        <v>347.11500000000001</v>
      </c>
      <c r="M37" s="2">
        <f t="shared" si="12"/>
        <v>95.202666666666673</v>
      </c>
      <c r="N37">
        <f t="shared" si="0"/>
        <v>347.11500000000001</v>
      </c>
      <c r="O37">
        <f t="shared" si="4"/>
        <v>0</v>
      </c>
      <c r="P37" s="2">
        <f t="shared" si="5"/>
        <v>95.202666666666673</v>
      </c>
      <c r="Q37" s="2">
        <f t="shared" si="6"/>
        <v>251.91233333333332</v>
      </c>
      <c r="R37">
        <f t="shared" si="1"/>
        <v>95.202666666666673</v>
      </c>
      <c r="S37">
        <f t="shared" si="13"/>
        <v>95.202666666666673</v>
      </c>
      <c r="T37" s="2">
        <f t="shared" si="7"/>
        <v>251.91233333333332</v>
      </c>
      <c r="U37" s="2">
        <f t="shared" si="8"/>
        <v>251.91233333333332</v>
      </c>
      <c r="V37" s="2">
        <f t="shared" si="9"/>
        <v>251.91233333333332</v>
      </c>
      <c r="W37">
        <f t="shared" si="14"/>
        <v>95.202666666666673</v>
      </c>
      <c r="X37">
        <f t="shared" si="14"/>
        <v>95.202666666666673</v>
      </c>
      <c r="Y37">
        <v>95.202666666666673</v>
      </c>
      <c r="Z37" s="2">
        <f t="shared" si="11"/>
        <v>0</v>
      </c>
    </row>
    <row r="38" spans="1:36" x14ac:dyDescent="0.25">
      <c r="A38" s="5">
        <v>0.38541666666666702</v>
      </c>
      <c r="B38" s="2">
        <v>428.67500000000001</v>
      </c>
      <c r="C38" s="6" t="s">
        <v>65</v>
      </c>
      <c r="D38" s="7">
        <v>245.67500000000001</v>
      </c>
      <c r="E38" s="7">
        <v>0</v>
      </c>
      <c r="F38" s="7">
        <f t="shared" si="2"/>
        <v>245.67500000000001</v>
      </c>
      <c r="G38" s="7">
        <v>245.672</v>
      </c>
      <c r="H38" s="7">
        <v>0</v>
      </c>
      <c r="I38" s="7">
        <v>3.0000000000000001E-3</v>
      </c>
      <c r="J38" s="7">
        <v>0</v>
      </c>
      <c r="K38" s="7">
        <v>183</v>
      </c>
      <c r="L38" s="2">
        <f t="shared" si="3"/>
        <v>428.67500000000001</v>
      </c>
      <c r="M38" s="2">
        <f t="shared" si="12"/>
        <v>116.74233333333332</v>
      </c>
      <c r="N38">
        <f t="shared" si="0"/>
        <v>428.67500000000001</v>
      </c>
      <c r="O38">
        <f t="shared" si="4"/>
        <v>0</v>
      </c>
      <c r="P38" s="2">
        <f t="shared" si="5"/>
        <v>116.74233333333332</v>
      </c>
      <c r="Q38" s="2">
        <f t="shared" si="6"/>
        <v>311.93266666666671</v>
      </c>
      <c r="R38">
        <f t="shared" si="1"/>
        <v>116.74233333333332</v>
      </c>
      <c r="S38">
        <f t="shared" si="13"/>
        <v>116.74233333333332</v>
      </c>
      <c r="T38" s="2">
        <f t="shared" si="7"/>
        <v>311.93266666666671</v>
      </c>
      <c r="U38" s="2">
        <f t="shared" si="8"/>
        <v>260</v>
      </c>
      <c r="V38" s="2">
        <f t="shared" si="9"/>
        <v>260</v>
      </c>
      <c r="W38">
        <f t="shared" si="14"/>
        <v>168.67500000000001</v>
      </c>
      <c r="X38">
        <f t="shared" si="14"/>
        <v>116.74233333333332</v>
      </c>
      <c r="Y38">
        <v>128.67500000000001</v>
      </c>
      <c r="Z38" s="2">
        <f t="shared" si="11"/>
        <v>51.932666666666705</v>
      </c>
    </row>
    <row r="39" spans="1:36" x14ac:dyDescent="0.25">
      <c r="A39" s="5">
        <v>0.39583333333333398</v>
      </c>
      <c r="B39" s="2">
        <v>495.64800000000002</v>
      </c>
      <c r="C39" s="6" t="s">
        <v>66</v>
      </c>
      <c r="D39" s="7">
        <v>272.64800000000002</v>
      </c>
      <c r="E39" s="7">
        <v>0</v>
      </c>
      <c r="F39" s="7">
        <f t="shared" si="2"/>
        <v>272.64800000000002</v>
      </c>
      <c r="G39" s="7">
        <v>272.62200000000001</v>
      </c>
      <c r="H39" s="7">
        <v>0</v>
      </c>
      <c r="I39" s="7">
        <v>2.5999999999999999E-2</v>
      </c>
      <c r="J39" s="7">
        <v>0</v>
      </c>
      <c r="K39" s="7">
        <v>223</v>
      </c>
      <c r="L39" s="2">
        <f t="shared" si="3"/>
        <v>495.64800000000002</v>
      </c>
      <c r="M39" s="2">
        <f t="shared" si="12"/>
        <v>115.705</v>
      </c>
      <c r="N39">
        <f t="shared" si="0"/>
        <v>495.64800000000002</v>
      </c>
      <c r="O39">
        <f t="shared" si="4"/>
        <v>0</v>
      </c>
      <c r="P39" s="2">
        <f t="shared" si="5"/>
        <v>115.705</v>
      </c>
      <c r="Q39" s="2">
        <f t="shared" si="6"/>
        <v>379.94300000000004</v>
      </c>
      <c r="R39">
        <f t="shared" si="1"/>
        <v>115.705</v>
      </c>
      <c r="S39">
        <f t="shared" si="13"/>
        <v>115.705</v>
      </c>
      <c r="T39" s="2">
        <f t="shared" si="7"/>
        <v>379.94300000000004</v>
      </c>
      <c r="U39" s="2">
        <f t="shared" si="8"/>
        <v>259.99999999999994</v>
      </c>
      <c r="V39" s="2">
        <f t="shared" si="9"/>
        <v>259.99999999999994</v>
      </c>
      <c r="W39">
        <f t="shared" si="14"/>
        <v>235.64800000000008</v>
      </c>
      <c r="X39">
        <f t="shared" si="14"/>
        <v>115.705</v>
      </c>
      <c r="Y39">
        <v>195.64800000000002</v>
      </c>
      <c r="Z39" s="2">
        <f t="shared" si="11"/>
        <v>119.9430000000001</v>
      </c>
    </row>
    <row r="40" spans="1:36" x14ac:dyDescent="0.25">
      <c r="A40" s="5">
        <v>0.40625</v>
      </c>
      <c r="B40" s="2">
        <v>479.37099999999998</v>
      </c>
      <c r="C40" s="6" t="s">
        <v>67</v>
      </c>
      <c r="D40" s="7">
        <v>296.37099999999998</v>
      </c>
      <c r="E40" s="7">
        <v>0</v>
      </c>
      <c r="F40" s="7">
        <f t="shared" si="2"/>
        <v>296.37099999999998</v>
      </c>
      <c r="G40" s="7">
        <v>296.37099999999998</v>
      </c>
      <c r="H40" s="7">
        <v>0</v>
      </c>
      <c r="I40" s="7">
        <v>0</v>
      </c>
      <c r="J40" s="7">
        <v>0</v>
      </c>
      <c r="K40" s="7">
        <v>183</v>
      </c>
      <c r="L40" s="2">
        <f t="shared" si="3"/>
        <v>479.37099999999998</v>
      </c>
      <c r="M40" s="2">
        <f t="shared" si="12"/>
        <v>142.89166666666668</v>
      </c>
      <c r="N40">
        <f t="shared" si="0"/>
        <v>479.37099999999998</v>
      </c>
      <c r="O40">
        <f t="shared" si="4"/>
        <v>0</v>
      </c>
      <c r="P40" s="2">
        <f t="shared" si="5"/>
        <v>142.89166666666668</v>
      </c>
      <c r="Q40" s="2">
        <f t="shared" si="6"/>
        <v>336.47933333333333</v>
      </c>
      <c r="R40">
        <f t="shared" si="1"/>
        <v>142.89166666666668</v>
      </c>
      <c r="S40">
        <f t="shared" si="13"/>
        <v>142.89166666666668</v>
      </c>
      <c r="T40" s="2">
        <f t="shared" si="7"/>
        <v>336.47933333333333</v>
      </c>
      <c r="U40" s="2">
        <f t="shared" si="8"/>
        <v>260</v>
      </c>
      <c r="V40" s="2">
        <f t="shared" si="9"/>
        <v>260</v>
      </c>
      <c r="W40">
        <f t="shared" si="14"/>
        <v>219.37099999999995</v>
      </c>
      <c r="X40">
        <f t="shared" si="14"/>
        <v>142.89166666666668</v>
      </c>
      <c r="Y40">
        <v>179.37100000000001</v>
      </c>
      <c r="Z40" s="2">
        <f t="shared" si="11"/>
        <v>76.479333333333329</v>
      </c>
    </row>
    <row r="41" spans="1:36" x14ac:dyDescent="0.25">
      <c r="A41" s="5">
        <v>0.41666666666666702</v>
      </c>
      <c r="B41" s="2">
        <v>479.01599999999996</v>
      </c>
      <c r="C41" s="6" t="s">
        <v>68</v>
      </c>
      <c r="D41" s="7">
        <v>196.01599999999999</v>
      </c>
      <c r="E41" s="7">
        <v>0</v>
      </c>
      <c r="F41" s="7">
        <f t="shared" si="2"/>
        <v>196.01599999999999</v>
      </c>
      <c r="G41" s="7">
        <v>194.80600000000001</v>
      </c>
      <c r="H41" s="7">
        <v>0</v>
      </c>
      <c r="I41" s="7">
        <v>1.21</v>
      </c>
      <c r="J41" s="7">
        <v>0</v>
      </c>
      <c r="K41" s="7">
        <v>283</v>
      </c>
      <c r="L41" s="2">
        <f t="shared" si="3"/>
        <v>479.01599999999996</v>
      </c>
      <c r="M41" s="2">
        <f t="shared" si="12"/>
        <v>165.21600000000001</v>
      </c>
      <c r="N41">
        <f t="shared" si="0"/>
        <v>479.01599999999996</v>
      </c>
      <c r="O41">
        <f t="shared" si="4"/>
        <v>0</v>
      </c>
      <c r="P41" s="2">
        <f t="shared" si="5"/>
        <v>165.21600000000001</v>
      </c>
      <c r="Q41" s="2">
        <f t="shared" si="6"/>
        <v>313.79999999999995</v>
      </c>
      <c r="R41">
        <f t="shared" si="1"/>
        <v>165.21600000000001</v>
      </c>
      <c r="S41">
        <f t="shared" si="13"/>
        <v>165.21600000000001</v>
      </c>
      <c r="T41" s="2">
        <f t="shared" si="7"/>
        <v>313.79999999999995</v>
      </c>
      <c r="U41" s="2">
        <f t="shared" si="8"/>
        <v>260</v>
      </c>
      <c r="V41" s="2">
        <f t="shared" si="9"/>
        <v>260</v>
      </c>
      <c r="W41">
        <f t="shared" si="14"/>
        <v>219.01599999999996</v>
      </c>
      <c r="X41">
        <f t="shared" si="14"/>
        <v>165.21600000000001</v>
      </c>
      <c r="Y41">
        <v>179.01599999999996</v>
      </c>
      <c r="Z41" s="2">
        <f t="shared" si="11"/>
        <v>53.799999999999955</v>
      </c>
    </row>
    <row r="42" spans="1:36" x14ac:dyDescent="0.25">
      <c r="A42" s="5">
        <v>0.42708333333333398</v>
      </c>
      <c r="B42" s="2">
        <v>416.71600000000001</v>
      </c>
      <c r="C42" s="6" t="s">
        <v>69</v>
      </c>
      <c r="D42" s="7">
        <v>133.71600000000001</v>
      </c>
      <c r="E42" s="7">
        <v>0</v>
      </c>
      <c r="F42" s="7">
        <f t="shared" si="2"/>
        <v>133.71600000000001</v>
      </c>
      <c r="G42" s="7">
        <v>133.09899999999999</v>
      </c>
      <c r="H42" s="7">
        <v>0</v>
      </c>
      <c r="I42" s="7">
        <v>0.61699999999999999</v>
      </c>
      <c r="J42" s="7">
        <v>0</v>
      </c>
      <c r="K42" s="7">
        <v>283</v>
      </c>
      <c r="L42" s="2">
        <f t="shared" si="3"/>
        <v>416.71600000000001</v>
      </c>
      <c r="M42" s="2">
        <f t="shared" si="12"/>
        <v>159.79033333333334</v>
      </c>
      <c r="N42">
        <f t="shared" si="0"/>
        <v>416.71600000000001</v>
      </c>
      <c r="O42">
        <f t="shared" si="4"/>
        <v>0</v>
      </c>
      <c r="P42" s="2">
        <f t="shared" si="5"/>
        <v>159.79033333333334</v>
      </c>
      <c r="Q42" s="2">
        <f t="shared" si="6"/>
        <v>256.92566666666664</v>
      </c>
      <c r="R42">
        <f t="shared" si="1"/>
        <v>159.79033333333334</v>
      </c>
      <c r="S42">
        <f t="shared" si="13"/>
        <v>159.79033333333334</v>
      </c>
      <c r="T42" s="2">
        <f t="shared" si="7"/>
        <v>256.92566666666664</v>
      </c>
      <c r="U42" s="2">
        <f t="shared" si="8"/>
        <v>256.92566666666664</v>
      </c>
      <c r="V42" s="2">
        <f t="shared" si="9"/>
        <v>256.92566666666664</v>
      </c>
      <c r="W42">
        <f t="shared" si="14"/>
        <v>159.79033333333334</v>
      </c>
      <c r="X42">
        <f t="shared" si="14"/>
        <v>159.79033333333334</v>
      </c>
      <c r="Y42">
        <v>159.79033333333334</v>
      </c>
      <c r="Z42" s="2">
        <f t="shared" si="11"/>
        <v>0</v>
      </c>
    </row>
    <row r="43" spans="1:36" x14ac:dyDescent="0.25">
      <c r="A43" s="5">
        <v>0.4375</v>
      </c>
      <c r="B43" s="2">
        <v>413.82400000000001</v>
      </c>
      <c r="C43" s="6" t="s">
        <v>70</v>
      </c>
      <c r="D43" s="7">
        <v>133.708</v>
      </c>
      <c r="E43" s="7">
        <v>-2.8839999999999999</v>
      </c>
      <c r="F43" s="7">
        <f t="shared" si="2"/>
        <v>130.82400000000001</v>
      </c>
      <c r="G43" s="7">
        <v>133.70599999999999</v>
      </c>
      <c r="H43" s="7">
        <v>0</v>
      </c>
      <c r="I43" s="7">
        <v>2E-3</v>
      </c>
      <c r="J43" s="7">
        <v>-2.8839999999999999</v>
      </c>
      <c r="K43" s="7">
        <v>283</v>
      </c>
      <c r="L43" s="2">
        <f t="shared" si="3"/>
        <v>413.82400000000001</v>
      </c>
      <c r="M43" s="2">
        <f t="shared" si="12"/>
        <v>159.672</v>
      </c>
      <c r="N43">
        <f t="shared" si="0"/>
        <v>413.82400000000001</v>
      </c>
      <c r="O43">
        <f t="shared" si="4"/>
        <v>0</v>
      </c>
      <c r="P43" s="2">
        <f t="shared" si="5"/>
        <v>159.672</v>
      </c>
      <c r="Q43" s="2">
        <f t="shared" si="6"/>
        <v>254.15200000000002</v>
      </c>
      <c r="R43">
        <f t="shared" si="1"/>
        <v>159.672</v>
      </c>
      <c r="S43">
        <f t="shared" si="13"/>
        <v>159.672</v>
      </c>
      <c r="T43" s="2">
        <f t="shared" si="7"/>
        <v>254.15200000000002</v>
      </c>
      <c r="U43" s="2">
        <f t="shared" si="8"/>
        <v>254.15200000000002</v>
      </c>
      <c r="V43" s="2">
        <f t="shared" si="9"/>
        <v>254.15200000000002</v>
      </c>
      <c r="W43">
        <f t="shared" si="14"/>
        <v>159.672</v>
      </c>
      <c r="X43">
        <f t="shared" si="14"/>
        <v>159.672</v>
      </c>
      <c r="Y43">
        <v>159.672</v>
      </c>
      <c r="Z43" s="2">
        <f t="shared" si="11"/>
        <v>0</v>
      </c>
    </row>
    <row r="44" spans="1:36" x14ac:dyDescent="0.25">
      <c r="A44" s="5">
        <v>0.44791666666666702</v>
      </c>
      <c r="B44" s="2">
        <v>362.78800000000001</v>
      </c>
      <c r="C44" s="6" t="s">
        <v>71</v>
      </c>
      <c r="D44" s="7">
        <v>79.994</v>
      </c>
      <c r="E44" s="7">
        <v>-0.20599999999999999</v>
      </c>
      <c r="F44" s="7">
        <f t="shared" si="2"/>
        <v>79.787999999999997</v>
      </c>
      <c r="G44" s="7">
        <v>77.188000000000002</v>
      </c>
      <c r="H44" s="7">
        <v>0</v>
      </c>
      <c r="I44" s="7">
        <v>2.806</v>
      </c>
      <c r="J44" s="7">
        <v>-0.20599999999999999</v>
      </c>
      <c r="K44" s="7">
        <v>283</v>
      </c>
      <c r="L44" s="2">
        <f t="shared" si="3"/>
        <v>362.78800000000001</v>
      </c>
      <c r="M44" s="2">
        <f t="shared" si="12"/>
        <v>138.90533333333335</v>
      </c>
      <c r="N44">
        <f t="shared" si="0"/>
        <v>362.78800000000001</v>
      </c>
      <c r="O44">
        <f t="shared" si="4"/>
        <v>0</v>
      </c>
      <c r="P44" s="2">
        <f t="shared" si="5"/>
        <v>138.90533333333335</v>
      </c>
      <c r="Q44" s="2">
        <f t="shared" si="6"/>
        <v>223.88266666666667</v>
      </c>
      <c r="R44">
        <f t="shared" si="1"/>
        <v>138.90533333333335</v>
      </c>
      <c r="S44">
        <f t="shared" si="13"/>
        <v>138.90533333333335</v>
      </c>
      <c r="T44" s="2">
        <f t="shared" si="7"/>
        <v>223.88266666666667</v>
      </c>
      <c r="U44" s="2">
        <f t="shared" si="8"/>
        <v>223.88266666666667</v>
      </c>
      <c r="V44" s="2">
        <f t="shared" si="9"/>
        <v>223.88266666666667</v>
      </c>
      <c r="W44">
        <f t="shared" si="14"/>
        <v>138.90533333333335</v>
      </c>
      <c r="X44">
        <f t="shared" si="14"/>
        <v>138.90533333333335</v>
      </c>
      <c r="Y44">
        <v>138.90533333333335</v>
      </c>
      <c r="Z44" s="2">
        <f t="shared" si="11"/>
        <v>0</v>
      </c>
    </row>
    <row r="45" spans="1:36" x14ac:dyDescent="0.25">
      <c r="A45" s="5">
        <v>0.45833333333333398</v>
      </c>
      <c r="B45" s="2">
        <v>328.93100000000004</v>
      </c>
      <c r="C45" s="6" t="s">
        <v>72</v>
      </c>
      <c r="D45" s="7">
        <v>96.034000000000006</v>
      </c>
      <c r="E45" s="7">
        <v>-0.10299999999999999</v>
      </c>
      <c r="F45" s="7">
        <f t="shared" si="2"/>
        <v>95.931000000000012</v>
      </c>
      <c r="G45" s="7">
        <v>90.236000000000004</v>
      </c>
      <c r="H45" s="7">
        <v>0</v>
      </c>
      <c r="I45" s="7">
        <v>5.798</v>
      </c>
      <c r="J45" s="7">
        <v>-0.10299999999999999</v>
      </c>
      <c r="K45" s="7">
        <v>233</v>
      </c>
      <c r="L45" s="2">
        <f t="shared" si="3"/>
        <v>328.93100000000004</v>
      </c>
      <c r="M45" s="2">
        <f t="shared" si="12"/>
        <v>137.94133333333335</v>
      </c>
      <c r="N45">
        <f t="shared" si="0"/>
        <v>328.93100000000004</v>
      </c>
      <c r="O45">
        <f t="shared" si="4"/>
        <v>0</v>
      </c>
      <c r="P45" s="2">
        <f t="shared" si="5"/>
        <v>137.94133333333335</v>
      </c>
      <c r="Q45" s="2">
        <f t="shared" si="6"/>
        <v>190.98966666666669</v>
      </c>
      <c r="R45">
        <f t="shared" si="1"/>
        <v>137.94133333333335</v>
      </c>
      <c r="S45">
        <f t="shared" si="13"/>
        <v>137.94133333333335</v>
      </c>
      <c r="T45" s="2">
        <f t="shared" si="7"/>
        <v>190.98966666666669</v>
      </c>
      <c r="U45" s="2">
        <f t="shared" si="8"/>
        <v>190.98966666666669</v>
      </c>
      <c r="V45" s="2">
        <f t="shared" si="9"/>
        <v>190.98966666666669</v>
      </c>
      <c r="W45">
        <f t="shared" si="14"/>
        <v>137.94133333333335</v>
      </c>
      <c r="X45">
        <f t="shared" si="14"/>
        <v>137.94133333333335</v>
      </c>
      <c r="Y45">
        <v>137.94133333333335</v>
      </c>
      <c r="Z45" s="2">
        <f t="shared" si="11"/>
        <v>0</v>
      </c>
    </row>
    <row r="46" spans="1:36" x14ac:dyDescent="0.25">
      <c r="A46" s="5">
        <v>0.46875</v>
      </c>
      <c r="B46" s="2">
        <v>211.12299999999999</v>
      </c>
      <c r="C46" s="6" t="s">
        <v>73</v>
      </c>
      <c r="D46" s="7">
        <v>5.6779999999999999</v>
      </c>
      <c r="E46" s="7">
        <v>-27.555</v>
      </c>
      <c r="F46" s="7">
        <f t="shared" si="2"/>
        <v>-21.876999999999999</v>
      </c>
      <c r="G46" s="7">
        <v>3.9510000000000001</v>
      </c>
      <c r="H46" s="7">
        <v>0</v>
      </c>
      <c r="I46" s="7">
        <v>1.7270000000000001</v>
      </c>
      <c r="J46" s="7">
        <v>-27.555</v>
      </c>
      <c r="K46" s="7">
        <v>233</v>
      </c>
      <c r="L46" s="2">
        <f t="shared" si="3"/>
        <v>211.12299999999999</v>
      </c>
      <c r="M46" s="2">
        <f t="shared" si="12"/>
        <v>120.92933333333333</v>
      </c>
      <c r="N46">
        <f t="shared" si="0"/>
        <v>211.12299999999999</v>
      </c>
      <c r="O46">
        <f t="shared" si="4"/>
        <v>0</v>
      </c>
      <c r="P46" s="2">
        <f t="shared" si="5"/>
        <v>120.92933333333333</v>
      </c>
      <c r="Q46" s="2">
        <f t="shared" si="6"/>
        <v>90.193666666666658</v>
      </c>
      <c r="R46">
        <f t="shared" si="1"/>
        <v>120.92933333333333</v>
      </c>
      <c r="S46">
        <f t="shared" si="13"/>
        <v>120.92933333333333</v>
      </c>
      <c r="T46" s="2">
        <f t="shared" si="7"/>
        <v>90.193666666666658</v>
      </c>
      <c r="U46" s="2">
        <f t="shared" si="8"/>
        <v>90.193666666666658</v>
      </c>
      <c r="V46" s="2">
        <f t="shared" si="9"/>
        <v>90.193666666666658</v>
      </c>
      <c r="W46">
        <f t="shared" si="14"/>
        <v>120.92933333333333</v>
      </c>
      <c r="X46">
        <f t="shared" si="14"/>
        <v>120.92933333333333</v>
      </c>
      <c r="Y46">
        <v>120.92933333333333</v>
      </c>
      <c r="Z46" s="2">
        <f t="shared" si="11"/>
        <v>0</v>
      </c>
    </row>
    <row r="47" spans="1:36" x14ac:dyDescent="0.25">
      <c r="A47" s="5">
        <v>0.47916666666666702</v>
      </c>
      <c r="B47" s="2">
        <v>78.570999999999998</v>
      </c>
      <c r="C47" s="6" t="s">
        <v>74</v>
      </c>
      <c r="D47" s="7">
        <v>14.047000000000001</v>
      </c>
      <c r="E47" s="7">
        <v>-13.476000000000001</v>
      </c>
      <c r="F47" s="7">
        <f t="shared" si="2"/>
        <v>0.57099999999999973</v>
      </c>
      <c r="G47" s="7">
        <v>12.827</v>
      </c>
      <c r="H47" s="7">
        <v>-3.1720000000000002</v>
      </c>
      <c r="I47" s="7">
        <v>1.22</v>
      </c>
      <c r="J47" s="7">
        <v>-10.304</v>
      </c>
      <c r="K47" s="7">
        <v>78</v>
      </c>
      <c r="L47" s="2">
        <f t="shared" si="3"/>
        <v>78.570999999999998</v>
      </c>
      <c r="M47" s="2">
        <f t="shared" si="12"/>
        <v>109.64366666666668</v>
      </c>
      <c r="N47">
        <f t="shared" si="0"/>
        <v>78.570999999999998</v>
      </c>
      <c r="O47">
        <f t="shared" si="4"/>
        <v>1</v>
      </c>
      <c r="P47" s="2">
        <f t="shared" si="5"/>
        <v>109.64366666666668</v>
      </c>
      <c r="Q47" s="2">
        <f t="shared" si="6"/>
        <v>-31.072666666666677</v>
      </c>
      <c r="R47">
        <f t="shared" si="1"/>
        <v>109.64366666666668</v>
      </c>
      <c r="S47">
        <f t="shared" si="13"/>
        <v>109.64366666666668</v>
      </c>
      <c r="T47" s="2">
        <f t="shared" si="7"/>
        <v>-31.072666666666677</v>
      </c>
      <c r="U47" s="2">
        <f t="shared" si="8"/>
        <v>-31.072666666666677</v>
      </c>
      <c r="V47" s="2">
        <f t="shared" si="9"/>
        <v>0</v>
      </c>
      <c r="W47">
        <f t="shared" si="14"/>
        <v>109.64366666666668</v>
      </c>
      <c r="X47">
        <f t="shared" si="14"/>
        <v>109.64366666666668</v>
      </c>
      <c r="Y47">
        <v>78.570999999999998</v>
      </c>
      <c r="Z47" s="2">
        <f t="shared" si="11"/>
        <v>0</v>
      </c>
    </row>
    <row r="48" spans="1:36" x14ac:dyDescent="0.25">
      <c r="A48" s="5">
        <v>0.48958333333333398</v>
      </c>
      <c r="B48" s="2">
        <v>172.977</v>
      </c>
      <c r="C48" s="6" t="s">
        <v>75</v>
      </c>
      <c r="D48" s="7">
        <v>135.08199999999999</v>
      </c>
      <c r="E48" s="7">
        <v>-0.105</v>
      </c>
      <c r="F48" s="7">
        <f t="shared" si="2"/>
        <v>134.977</v>
      </c>
      <c r="G48" s="7">
        <v>135.01</v>
      </c>
      <c r="H48" s="7">
        <v>0</v>
      </c>
      <c r="I48" s="7">
        <v>7.1999999999999995E-2</v>
      </c>
      <c r="J48" s="7">
        <v>-0.105</v>
      </c>
      <c r="K48" s="7">
        <v>38</v>
      </c>
      <c r="L48" s="2">
        <f t="shared" si="3"/>
        <v>172.977</v>
      </c>
      <c r="M48" s="2">
        <f t="shared" si="12"/>
        <v>70.374333333333325</v>
      </c>
      <c r="N48">
        <f t="shared" si="0"/>
        <v>172.977</v>
      </c>
      <c r="O48">
        <f t="shared" si="4"/>
        <v>0</v>
      </c>
      <c r="P48" s="2">
        <f t="shared" si="5"/>
        <v>70.374333333333325</v>
      </c>
      <c r="Q48" s="2">
        <f t="shared" si="6"/>
        <v>102.60266666666668</v>
      </c>
      <c r="R48">
        <f t="shared" si="1"/>
        <v>70.374333333333325</v>
      </c>
      <c r="S48">
        <f t="shared" si="13"/>
        <v>70.374333333333325</v>
      </c>
      <c r="T48" s="2">
        <f t="shared" si="7"/>
        <v>102.60266666666668</v>
      </c>
      <c r="U48" s="2">
        <f t="shared" si="8"/>
        <v>102.60266666666668</v>
      </c>
      <c r="V48" s="2">
        <f t="shared" si="9"/>
        <v>102.60266666666668</v>
      </c>
      <c r="W48">
        <f t="shared" si="14"/>
        <v>70.374333333333325</v>
      </c>
      <c r="X48">
        <f t="shared" si="14"/>
        <v>70.374333333333325</v>
      </c>
      <c r="Y48">
        <v>70.374333333333325</v>
      </c>
      <c r="Z48" s="2">
        <f t="shared" si="11"/>
        <v>0</v>
      </c>
      <c r="AC48" s="9">
        <f>1-SUM(O2:O99)/96</f>
        <v>0.9375</v>
      </c>
    </row>
    <row r="49" spans="1:37" x14ac:dyDescent="0.25">
      <c r="A49" s="5">
        <v>0.5</v>
      </c>
      <c r="B49" s="2">
        <v>134.096</v>
      </c>
      <c r="C49" s="6" t="s">
        <v>76</v>
      </c>
      <c r="D49" s="7">
        <v>134.096</v>
      </c>
      <c r="E49" s="7">
        <v>0</v>
      </c>
      <c r="F49" s="7">
        <f t="shared" si="2"/>
        <v>134.096</v>
      </c>
      <c r="G49" s="7">
        <v>134.035</v>
      </c>
      <c r="H49" s="7">
        <v>0</v>
      </c>
      <c r="I49" s="7">
        <v>6.0999999999999999E-2</v>
      </c>
      <c r="J49" s="7">
        <v>0</v>
      </c>
      <c r="K49" s="7">
        <v>0</v>
      </c>
      <c r="L49" s="2">
        <f t="shared" si="3"/>
        <v>134.096</v>
      </c>
      <c r="M49" s="2">
        <f t="shared" si="12"/>
        <v>0</v>
      </c>
      <c r="N49">
        <f t="shared" si="0"/>
        <v>134.096</v>
      </c>
      <c r="O49">
        <f t="shared" si="4"/>
        <v>0</v>
      </c>
      <c r="P49" s="2">
        <f t="shared" si="5"/>
        <v>0</v>
      </c>
      <c r="Q49" s="2">
        <f t="shared" si="6"/>
        <v>134.096</v>
      </c>
      <c r="R49">
        <f t="shared" si="1"/>
        <v>0</v>
      </c>
      <c r="S49">
        <v>0</v>
      </c>
      <c r="T49" s="2">
        <f t="shared" si="7"/>
        <v>134.096</v>
      </c>
      <c r="U49" s="2">
        <f t="shared" si="8"/>
        <v>134.096</v>
      </c>
      <c r="V49" s="2">
        <f t="shared" si="9"/>
        <v>134.096</v>
      </c>
      <c r="W49">
        <f t="shared" si="14"/>
        <v>0</v>
      </c>
      <c r="X49">
        <v>0</v>
      </c>
      <c r="Y49">
        <v>0</v>
      </c>
      <c r="Z49" s="2">
        <f t="shared" si="11"/>
        <v>0</v>
      </c>
    </row>
    <row r="50" spans="1:37" x14ac:dyDescent="0.25">
      <c r="A50" s="5">
        <v>0.51041666666666696</v>
      </c>
      <c r="B50" s="2">
        <v>270.06299999999999</v>
      </c>
      <c r="C50" s="6" t="s">
        <v>77</v>
      </c>
      <c r="D50" s="7">
        <v>270.06299999999999</v>
      </c>
      <c r="E50" s="7">
        <v>0</v>
      </c>
      <c r="F50" s="7">
        <f t="shared" si="2"/>
        <v>270.06299999999999</v>
      </c>
      <c r="G50" s="7">
        <v>270.04599999999999</v>
      </c>
      <c r="H50" s="7">
        <v>0</v>
      </c>
      <c r="I50" s="7">
        <v>1.7000000000000001E-2</v>
      </c>
      <c r="J50" s="7">
        <v>0</v>
      </c>
      <c r="K50" s="7">
        <v>0</v>
      </c>
      <c r="L50" s="2">
        <f t="shared" si="3"/>
        <v>270.06299999999999</v>
      </c>
      <c r="M50" s="2">
        <f t="shared" si="12"/>
        <v>57.658999999999999</v>
      </c>
      <c r="N50">
        <f t="shared" si="0"/>
        <v>270.06299999999999</v>
      </c>
      <c r="O50">
        <f t="shared" si="4"/>
        <v>0</v>
      </c>
      <c r="P50" s="2">
        <f t="shared" si="5"/>
        <v>57.658999999999999</v>
      </c>
      <c r="Q50" s="2">
        <f t="shared" si="6"/>
        <v>212.404</v>
      </c>
      <c r="R50">
        <f t="shared" si="1"/>
        <v>57.658999999999999</v>
      </c>
      <c r="S50">
        <f t="shared" si="13"/>
        <v>57.658999999999999</v>
      </c>
      <c r="T50" s="2">
        <f t="shared" si="7"/>
        <v>212.404</v>
      </c>
      <c r="U50" s="2">
        <f t="shared" si="8"/>
        <v>212.404</v>
      </c>
      <c r="V50" s="2">
        <f t="shared" si="9"/>
        <v>212.404</v>
      </c>
      <c r="W50">
        <f t="shared" si="14"/>
        <v>57.658999999999999</v>
      </c>
      <c r="X50">
        <f t="shared" si="14"/>
        <v>57.658999999999999</v>
      </c>
      <c r="Y50">
        <v>57.658999999999999</v>
      </c>
      <c r="Z50" s="2">
        <f t="shared" si="11"/>
        <v>0</v>
      </c>
    </row>
    <row r="51" spans="1:37" x14ac:dyDescent="0.25">
      <c r="A51" s="5">
        <v>0.52083333333333404</v>
      </c>
      <c r="B51" s="2">
        <v>379.38099999999997</v>
      </c>
      <c r="C51" s="6" t="s">
        <v>78</v>
      </c>
      <c r="D51" s="7">
        <v>322.85500000000002</v>
      </c>
      <c r="E51" s="7">
        <v>-0.14099999999999999</v>
      </c>
      <c r="F51" s="7">
        <f t="shared" si="2"/>
        <v>322.714</v>
      </c>
      <c r="G51" s="7">
        <v>322.85500000000002</v>
      </c>
      <c r="H51" s="7">
        <v>0</v>
      </c>
      <c r="I51" s="7">
        <v>0</v>
      </c>
      <c r="J51" s="7">
        <v>-0.14099999999999999</v>
      </c>
      <c r="K51" s="7">
        <v>56.667000000000002</v>
      </c>
      <c r="L51" s="2">
        <f t="shared" si="3"/>
        <v>379.38099999999997</v>
      </c>
      <c r="M51" s="2">
        <f t="shared" si="12"/>
        <v>44.698666666666668</v>
      </c>
      <c r="N51">
        <f t="shared" si="0"/>
        <v>379.38099999999997</v>
      </c>
      <c r="O51">
        <f t="shared" si="4"/>
        <v>0</v>
      </c>
      <c r="P51" s="2">
        <f t="shared" si="5"/>
        <v>44.698666666666668</v>
      </c>
      <c r="Q51" s="2">
        <f t="shared" si="6"/>
        <v>334.6823333333333</v>
      </c>
      <c r="R51">
        <f t="shared" si="1"/>
        <v>44.698666666666668</v>
      </c>
      <c r="S51">
        <f t="shared" si="13"/>
        <v>44.698666666666668</v>
      </c>
      <c r="T51" s="2">
        <f t="shared" si="7"/>
        <v>334.6823333333333</v>
      </c>
      <c r="U51" s="2">
        <f t="shared" si="8"/>
        <v>260</v>
      </c>
      <c r="V51" s="2">
        <f t="shared" si="9"/>
        <v>260</v>
      </c>
      <c r="W51">
        <f t="shared" si="14"/>
        <v>119.38099999999997</v>
      </c>
      <c r="X51">
        <f t="shared" si="14"/>
        <v>44.698666666666668</v>
      </c>
      <c r="Y51">
        <v>79.380999999999972</v>
      </c>
      <c r="Z51" s="2">
        <f t="shared" si="11"/>
        <v>74.682333333333304</v>
      </c>
    </row>
    <row r="52" spans="1:37" x14ac:dyDescent="0.25">
      <c r="A52" s="5">
        <v>0.53125</v>
      </c>
      <c r="B52" s="2">
        <v>343.07</v>
      </c>
      <c r="C52" s="6" t="s">
        <v>79</v>
      </c>
      <c r="D52" s="7">
        <v>155.07</v>
      </c>
      <c r="E52" s="7">
        <v>0</v>
      </c>
      <c r="F52" s="7">
        <f t="shared" si="2"/>
        <v>155.07</v>
      </c>
      <c r="G52" s="7">
        <v>154.292</v>
      </c>
      <c r="H52" s="7">
        <v>0</v>
      </c>
      <c r="I52" s="7">
        <v>0.77800000000000002</v>
      </c>
      <c r="J52" s="7">
        <v>0</v>
      </c>
      <c r="K52" s="7">
        <v>188</v>
      </c>
      <c r="L52" s="2">
        <f t="shared" si="3"/>
        <v>343.07</v>
      </c>
      <c r="M52" s="2">
        <f t="shared" si="12"/>
        <v>90.021000000000001</v>
      </c>
      <c r="N52">
        <f t="shared" si="0"/>
        <v>343.07</v>
      </c>
      <c r="O52">
        <f t="shared" si="4"/>
        <v>0</v>
      </c>
      <c r="P52" s="2">
        <f t="shared" si="5"/>
        <v>90.021000000000001</v>
      </c>
      <c r="Q52" s="2">
        <f t="shared" si="6"/>
        <v>253.04899999999998</v>
      </c>
      <c r="R52">
        <f t="shared" si="1"/>
        <v>90.021000000000001</v>
      </c>
      <c r="S52">
        <f t="shared" si="13"/>
        <v>90.021000000000001</v>
      </c>
      <c r="T52" s="2">
        <f t="shared" si="7"/>
        <v>253.04899999999998</v>
      </c>
      <c r="U52" s="2">
        <f t="shared" si="8"/>
        <v>253.04899999999998</v>
      </c>
      <c r="V52" s="2">
        <f t="shared" si="9"/>
        <v>253.04899999999998</v>
      </c>
      <c r="W52">
        <f t="shared" si="14"/>
        <v>90.021000000000001</v>
      </c>
      <c r="X52">
        <f t="shared" si="14"/>
        <v>90.021000000000001</v>
      </c>
      <c r="Y52">
        <v>90.021000000000001</v>
      </c>
      <c r="Z52" s="2">
        <f t="shared" si="11"/>
        <v>0</v>
      </c>
    </row>
    <row r="53" spans="1:37" x14ac:dyDescent="0.25">
      <c r="A53" s="5">
        <v>0.54166666666666696</v>
      </c>
      <c r="B53" s="2">
        <v>330.71500000000003</v>
      </c>
      <c r="C53" s="6" t="s">
        <v>80</v>
      </c>
      <c r="D53" s="7">
        <v>142.715</v>
      </c>
      <c r="E53" s="7">
        <v>0</v>
      </c>
      <c r="F53" s="7">
        <f t="shared" si="2"/>
        <v>142.715</v>
      </c>
      <c r="G53" s="7">
        <v>135.97300000000001</v>
      </c>
      <c r="H53" s="7">
        <v>0</v>
      </c>
      <c r="I53" s="7">
        <v>6.742</v>
      </c>
      <c r="J53" s="7">
        <v>0</v>
      </c>
      <c r="K53" s="7">
        <v>188</v>
      </c>
      <c r="L53" s="2">
        <f t="shared" si="3"/>
        <v>330.71500000000003</v>
      </c>
      <c r="M53" s="2">
        <f t="shared" si="12"/>
        <v>126.46033333333332</v>
      </c>
      <c r="N53">
        <f t="shared" si="0"/>
        <v>330.71500000000003</v>
      </c>
      <c r="O53">
        <f t="shared" si="4"/>
        <v>0</v>
      </c>
      <c r="P53" s="2">
        <f t="shared" si="5"/>
        <v>126.46033333333332</v>
      </c>
      <c r="Q53" s="2">
        <f t="shared" si="6"/>
        <v>204.25466666666671</v>
      </c>
      <c r="R53">
        <f t="shared" si="1"/>
        <v>126.46033333333332</v>
      </c>
      <c r="S53">
        <f t="shared" si="13"/>
        <v>126.46033333333332</v>
      </c>
      <c r="T53" s="2">
        <f t="shared" si="7"/>
        <v>204.25466666666671</v>
      </c>
      <c r="U53" s="2">
        <f t="shared" si="8"/>
        <v>204.25466666666671</v>
      </c>
      <c r="V53" s="2">
        <f t="shared" si="9"/>
        <v>204.25466666666671</v>
      </c>
      <c r="W53">
        <f t="shared" si="14"/>
        <v>126.46033333333332</v>
      </c>
      <c r="X53">
        <f t="shared" si="14"/>
        <v>126.46033333333332</v>
      </c>
      <c r="Y53">
        <v>126.46033333333332</v>
      </c>
      <c r="Z53" s="2">
        <f t="shared" si="11"/>
        <v>0</v>
      </c>
    </row>
    <row r="54" spans="1:37" x14ac:dyDescent="0.25">
      <c r="A54" s="5">
        <v>0.55208333333333404</v>
      </c>
      <c r="B54" s="2">
        <v>340.947</v>
      </c>
      <c r="C54" s="6" t="s">
        <v>81</v>
      </c>
      <c r="D54" s="7">
        <v>152.947</v>
      </c>
      <c r="E54" s="7">
        <v>0</v>
      </c>
      <c r="F54" s="7">
        <f t="shared" si="2"/>
        <v>152.947</v>
      </c>
      <c r="G54" s="7">
        <v>152.476</v>
      </c>
      <c r="H54" s="7">
        <v>0</v>
      </c>
      <c r="I54" s="7">
        <v>0.47099999999999997</v>
      </c>
      <c r="J54" s="7">
        <v>0</v>
      </c>
      <c r="K54" s="7">
        <v>188</v>
      </c>
      <c r="L54" s="2">
        <f t="shared" si="3"/>
        <v>340.947</v>
      </c>
      <c r="M54" s="2">
        <f t="shared" si="12"/>
        <v>114.35666666666667</v>
      </c>
      <c r="N54">
        <f t="shared" si="0"/>
        <v>340.947</v>
      </c>
      <c r="O54">
        <f t="shared" si="4"/>
        <v>0</v>
      </c>
      <c r="P54" s="2">
        <f t="shared" si="5"/>
        <v>114.35666666666667</v>
      </c>
      <c r="Q54" s="2">
        <f t="shared" si="6"/>
        <v>226.59033333333332</v>
      </c>
      <c r="R54">
        <f t="shared" si="1"/>
        <v>114.35666666666667</v>
      </c>
      <c r="S54">
        <f t="shared" si="13"/>
        <v>114.35666666666667</v>
      </c>
      <c r="T54" s="2">
        <f t="shared" si="7"/>
        <v>226.59033333333332</v>
      </c>
      <c r="U54" s="2">
        <f t="shared" si="8"/>
        <v>226.59033333333332</v>
      </c>
      <c r="V54" s="2">
        <f t="shared" si="9"/>
        <v>226.59033333333332</v>
      </c>
      <c r="W54">
        <f t="shared" si="14"/>
        <v>114.35666666666667</v>
      </c>
      <c r="X54">
        <f t="shared" si="14"/>
        <v>114.35666666666667</v>
      </c>
      <c r="Y54">
        <v>114.35666666666667</v>
      </c>
      <c r="Z54" s="2">
        <f t="shared" si="11"/>
        <v>0</v>
      </c>
    </row>
    <row r="55" spans="1:37" x14ac:dyDescent="0.25">
      <c r="A55" s="5">
        <v>0.5625</v>
      </c>
      <c r="B55" s="2">
        <v>347.58799999999997</v>
      </c>
      <c r="C55" s="6" t="s">
        <v>82</v>
      </c>
      <c r="D55" s="7">
        <v>159.58799999999999</v>
      </c>
      <c r="E55" s="7">
        <v>0</v>
      </c>
      <c r="F55" s="7">
        <f t="shared" si="2"/>
        <v>159.58799999999999</v>
      </c>
      <c r="G55" s="7">
        <v>153.54300000000001</v>
      </c>
      <c r="H55" s="7">
        <v>0</v>
      </c>
      <c r="I55" s="7">
        <v>6.0449999999999999</v>
      </c>
      <c r="J55" s="7">
        <v>0</v>
      </c>
      <c r="K55" s="7">
        <v>188</v>
      </c>
      <c r="L55" s="2">
        <f t="shared" si="3"/>
        <v>347.58799999999997</v>
      </c>
      <c r="M55" s="2">
        <f t="shared" si="12"/>
        <v>110.23833333333334</v>
      </c>
      <c r="N55">
        <f t="shared" si="0"/>
        <v>347.58799999999997</v>
      </c>
      <c r="O55">
        <f t="shared" si="4"/>
        <v>0</v>
      </c>
      <c r="P55" s="2">
        <f t="shared" si="5"/>
        <v>110.23833333333334</v>
      </c>
      <c r="Q55" s="2">
        <f t="shared" si="6"/>
        <v>237.34966666666662</v>
      </c>
      <c r="R55">
        <f t="shared" si="1"/>
        <v>110.23833333333334</v>
      </c>
      <c r="S55">
        <f t="shared" si="13"/>
        <v>110.23833333333334</v>
      </c>
      <c r="T55" s="2">
        <f t="shared" si="7"/>
        <v>237.34966666666662</v>
      </c>
      <c r="U55" s="2">
        <f t="shared" si="8"/>
        <v>237.34966666666662</v>
      </c>
      <c r="V55" s="2">
        <f t="shared" si="9"/>
        <v>237.34966666666662</v>
      </c>
      <c r="W55">
        <f t="shared" si="14"/>
        <v>110.23833333333334</v>
      </c>
      <c r="X55">
        <f t="shared" si="14"/>
        <v>110.23833333333334</v>
      </c>
      <c r="Y55">
        <v>110.23833333333334</v>
      </c>
      <c r="Z55" s="2">
        <f t="shared" si="11"/>
        <v>0</v>
      </c>
    </row>
    <row r="56" spans="1:37" x14ac:dyDescent="0.25">
      <c r="A56" s="5">
        <v>0.57291666666666696</v>
      </c>
      <c r="B56" s="2">
        <v>267.90600000000001</v>
      </c>
      <c r="C56" s="6" t="s">
        <v>83</v>
      </c>
      <c r="D56" s="7">
        <v>79.906000000000006</v>
      </c>
      <c r="E56" s="7">
        <v>0</v>
      </c>
      <c r="F56" s="7">
        <f t="shared" si="2"/>
        <v>79.906000000000006</v>
      </c>
      <c r="G56" s="7">
        <v>77.715999999999994</v>
      </c>
      <c r="H56" s="7">
        <v>0</v>
      </c>
      <c r="I56" s="7">
        <v>2.19</v>
      </c>
      <c r="J56" s="7">
        <v>0</v>
      </c>
      <c r="K56" s="7">
        <v>188</v>
      </c>
      <c r="L56" s="2">
        <f t="shared" si="3"/>
        <v>267.90600000000001</v>
      </c>
      <c r="M56" s="2">
        <f t="shared" si="12"/>
        <v>113.649</v>
      </c>
      <c r="N56">
        <f t="shared" si="0"/>
        <v>267.90600000000001</v>
      </c>
      <c r="O56">
        <f t="shared" si="4"/>
        <v>0</v>
      </c>
      <c r="P56" s="2">
        <f t="shared" si="5"/>
        <v>113.649</v>
      </c>
      <c r="Q56" s="2">
        <f t="shared" si="6"/>
        <v>154.25700000000001</v>
      </c>
      <c r="R56">
        <f t="shared" si="1"/>
        <v>113.649</v>
      </c>
      <c r="S56">
        <f t="shared" si="13"/>
        <v>113.649</v>
      </c>
      <c r="T56" s="2">
        <f t="shared" si="7"/>
        <v>154.25700000000001</v>
      </c>
      <c r="U56" s="2">
        <f t="shared" si="8"/>
        <v>154.25700000000001</v>
      </c>
      <c r="V56" s="2">
        <f t="shared" si="9"/>
        <v>154.25700000000001</v>
      </c>
      <c r="W56">
        <f t="shared" si="14"/>
        <v>113.649</v>
      </c>
      <c r="X56">
        <f t="shared" si="14"/>
        <v>113.649</v>
      </c>
      <c r="Y56">
        <v>113.649</v>
      </c>
      <c r="Z56" s="2">
        <f t="shared" si="11"/>
        <v>0</v>
      </c>
    </row>
    <row r="57" spans="1:37" x14ac:dyDescent="0.25">
      <c r="A57" s="5">
        <v>0.58333333333333404</v>
      </c>
      <c r="B57" s="2">
        <v>193.01599999999999</v>
      </c>
      <c r="C57" s="6" t="s">
        <v>84</v>
      </c>
      <c r="D57" s="7">
        <v>79.688999999999993</v>
      </c>
      <c r="E57" s="7">
        <v>-1.34</v>
      </c>
      <c r="F57" s="7">
        <f t="shared" si="2"/>
        <v>78.34899999999999</v>
      </c>
      <c r="G57" s="7">
        <v>76.474999999999994</v>
      </c>
      <c r="H57" s="7">
        <v>0</v>
      </c>
      <c r="I57" s="7">
        <v>3.214</v>
      </c>
      <c r="J57" s="7">
        <v>-1.34</v>
      </c>
      <c r="K57" s="7">
        <v>114.667</v>
      </c>
      <c r="L57" s="2">
        <f t="shared" si="3"/>
        <v>193.01599999999999</v>
      </c>
      <c r="M57" s="2">
        <f t="shared" si="12"/>
        <v>115.86266666666666</v>
      </c>
      <c r="N57">
        <f t="shared" si="0"/>
        <v>193.01599999999999</v>
      </c>
      <c r="O57">
        <f t="shared" si="4"/>
        <v>0</v>
      </c>
      <c r="P57" s="2">
        <f t="shared" si="5"/>
        <v>115.86266666666666</v>
      </c>
      <c r="Q57" s="2">
        <f t="shared" si="6"/>
        <v>77.153333333333336</v>
      </c>
      <c r="R57">
        <f t="shared" si="1"/>
        <v>115.86266666666666</v>
      </c>
      <c r="S57">
        <f t="shared" si="13"/>
        <v>115.86266666666666</v>
      </c>
      <c r="T57" s="2">
        <f t="shared" si="7"/>
        <v>77.153333333333336</v>
      </c>
      <c r="U57" s="2">
        <f t="shared" si="8"/>
        <v>77.153333333333336</v>
      </c>
      <c r="V57" s="2">
        <f t="shared" si="9"/>
        <v>77.153333333333336</v>
      </c>
      <c r="W57">
        <f t="shared" si="14"/>
        <v>115.86266666666666</v>
      </c>
      <c r="X57">
        <f t="shared" si="14"/>
        <v>115.86266666666666</v>
      </c>
      <c r="Y57">
        <v>115.86266666666666</v>
      </c>
      <c r="Z57" s="2">
        <f t="shared" si="11"/>
        <v>0</v>
      </c>
    </row>
    <row r="58" spans="1:37" x14ac:dyDescent="0.25">
      <c r="A58" s="5">
        <v>0.59375</v>
      </c>
      <c r="B58" s="2">
        <v>16.382000000000001</v>
      </c>
      <c r="C58" s="6" t="s">
        <v>85</v>
      </c>
      <c r="D58" s="7">
        <v>20.137</v>
      </c>
      <c r="E58" s="7">
        <v>-3.7549999999999999</v>
      </c>
      <c r="F58" s="7">
        <f t="shared" si="2"/>
        <v>16.382000000000001</v>
      </c>
      <c r="G58" s="7">
        <v>20.033999999999999</v>
      </c>
      <c r="H58" s="7">
        <v>-2.202</v>
      </c>
      <c r="I58" s="7">
        <v>0.10299999999999999</v>
      </c>
      <c r="J58" s="7">
        <v>-1.5529999999999999</v>
      </c>
      <c r="K58" s="7">
        <v>0</v>
      </c>
      <c r="L58" s="2">
        <f t="shared" si="3"/>
        <v>16.382000000000001</v>
      </c>
      <c r="M58" s="2">
        <f t="shared" si="12"/>
        <v>89.302000000000007</v>
      </c>
      <c r="N58">
        <f t="shared" si="0"/>
        <v>16.382000000000001</v>
      </c>
      <c r="O58">
        <f t="shared" si="4"/>
        <v>1</v>
      </c>
      <c r="P58" s="2">
        <f t="shared" si="5"/>
        <v>89.302000000000007</v>
      </c>
      <c r="Q58" s="2">
        <f t="shared" si="6"/>
        <v>-72.92</v>
      </c>
      <c r="R58">
        <f t="shared" si="1"/>
        <v>89.302000000000007</v>
      </c>
      <c r="S58">
        <f t="shared" si="13"/>
        <v>89.302000000000007</v>
      </c>
      <c r="T58" s="2">
        <f t="shared" si="7"/>
        <v>-72.92</v>
      </c>
      <c r="U58" s="2">
        <f t="shared" si="8"/>
        <v>-72.92</v>
      </c>
      <c r="V58" s="2">
        <f t="shared" si="9"/>
        <v>0</v>
      </c>
      <c r="W58">
        <f t="shared" si="14"/>
        <v>89.302000000000007</v>
      </c>
      <c r="X58">
        <f t="shared" si="14"/>
        <v>89.302000000000007</v>
      </c>
      <c r="Y58">
        <v>16.382000000000001</v>
      </c>
      <c r="Z58" s="2">
        <f t="shared" si="11"/>
        <v>0</v>
      </c>
    </row>
    <row r="59" spans="1:37" x14ac:dyDescent="0.25">
      <c r="A59" s="5">
        <v>0.60416666666666696</v>
      </c>
      <c r="B59" s="2">
        <v>85.46</v>
      </c>
      <c r="C59" s="6" t="s">
        <v>86</v>
      </c>
      <c r="D59" s="7">
        <v>85.46</v>
      </c>
      <c r="E59" s="7">
        <v>0</v>
      </c>
      <c r="F59" s="7">
        <f t="shared" si="2"/>
        <v>85.46</v>
      </c>
      <c r="G59" s="7">
        <v>85.441000000000003</v>
      </c>
      <c r="H59" s="7">
        <v>0</v>
      </c>
      <c r="I59" s="7">
        <v>1.9E-2</v>
      </c>
      <c r="J59" s="7">
        <v>0</v>
      </c>
      <c r="K59" s="7">
        <v>0</v>
      </c>
      <c r="L59" s="2">
        <f t="shared" si="3"/>
        <v>85.46</v>
      </c>
      <c r="M59" s="2">
        <f t="shared" si="12"/>
        <v>64.338666666666668</v>
      </c>
      <c r="N59">
        <f t="shared" si="0"/>
        <v>85.46</v>
      </c>
      <c r="O59">
        <f t="shared" si="4"/>
        <v>0</v>
      </c>
      <c r="P59" s="2">
        <f t="shared" si="5"/>
        <v>64.338666666666668</v>
      </c>
      <c r="Q59" s="2">
        <f t="shared" si="6"/>
        <v>21.121333333333325</v>
      </c>
      <c r="R59">
        <f t="shared" si="1"/>
        <v>64.338666666666668</v>
      </c>
      <c r="S59">
        <f t="shared" si="13"/>
        <v>64.338666666666668</v>
      </c>
      <c r="T59" s="2">
        <f t="shared" si="7"/>
        <v>21.121333333333325</v>
      </c>
      <c r="U59" s="2">
        <f t="shared" si="8"/>
        <v>21.121333333333325</v>
      </c>
      <c r="V59" s="2">
        <f t="shared" si="9"/>
        <v>21.121333333333325</v>
      </c>
      <c r="W59">
        <f t="shared" si="14"/>
        <v>64.338666666666668</v>
      </c>
      <c r="X59">
        <f t="shared" si="14"/>
        <v>64.338666666666668</v>
      </c>
      <c r="Y59">
        <v>64.338666666666668</v>
      </c>
      <c r="Z59" s="2">
        <f t="shared" si="11"/>
        <v>0</v>
      </c>
    </row>
    <row r="60" spans="1:37" x14ac:dyDescent="0.25">
      <c r="A60" s="5">
        <v>0.61458333333333404</v>
      </c>
      <c r="B60" s="2">
        <v>163.791</v>
      </c>
      <c r="C60" s="6" t="s">
        <v>87</v>
      </c>
      <c r="D60" s="7">
        <v>163.791</v>
      </c>
      <c r="E60" s="7">
        <v>0</v>
      </c>
      <c r="F60" s="7">
        <f t="shared" si="2"/>
        <v>163.791</v>
      </c>
      <c r="G60" s="7">
        <v>163.77000000000001</v>
      </c>
      <c r="H60" s="7">
        <v>0</v>
      </c>
      <c r="I60" s="7">
        <v>2.1000000000000001E-2</v>
      </c>
      <c r="J60" s="7">
        <v>0</v>
      </c>
      <c r="K60" s="7">
        <v>0</v>
      </c>
      <c r="L60" s="2">
        <f t="shared" si="3"/>
        <v>163.791</v>
      </c>
      <c r="M60" s="2">
        <f t="shared" si="12"/>
        <v>0</v>
      </c>
      <c r="N60">
        <f t="shared" si="0"/>
        <v>163.791</v>
      </c>
      <c r="O60">
        <f t="shared" si="4"/>
        <v>0</v>
      </c>
      <c r="P60" s="2">
        <f t="shared" si="5"/>
        <v>0</v>
      </c>
      <c r="Q60" s="2">
        <f t="shared" si="6"/>
        <v>163.791</v>
      </c>
      <c r="R60">
        <f t="shared" si="1"/>
        <v>0</v>
      </c>
      <c r="S60">
        <v>0</v>
      </c>
      <c r="T60" s="2">
        <f t="shared" si="7"/>
        <v>163.791</v>
      </c>
      <c r="U60" s="2">
        <f t="shared" si="8"/>
        <v>163.791</v>
      </c>
      <c r="V60" s="2">
        <f t="shared" si="9"/>
        <v>163.791</v>
      </c>
      <c r="W60">
        <f t="shared" si="14"/>
        <v>0</v>
      </c>
      <c r="X60">
        <v>0</v>
      </c>
      <c r="Y60">
        <v>0</v>
      </c>
      <c r="Z60" s="2">
        <f t="shared" si="11"/>
        <v>0</v>
      </c>
    </row>
    <row r="61" spans="1:37" x14ac:dyDescent="0.25">
      <c r="A61" s="5">
        <v>0.625</v>
      </c>
      <c r="B61" s="2">
        <v>248.33799999999999</v>
      </c>
      <c r="C61" s="6" t="s">
        <v>88</v>
      </c>
      <c r="D61" s="7">
        <v>249.678</v>
      </c>
      <c r="E61" s="7">
        <v>-1.34</v>
      </c>
      <c r="F61" s="7">
        <f t="shared" si="2"/>
        <v>248.33799999999999</v>
      </c>
      <c r="G61" s="7">
        <v>249.62899999999999</v>
      </c>
      <c r="H61" s="7">
        <v>0</v>
      </c>
      <c r="I61" s="7">
        <v>4.9000000000000002E-2</v>
      </c>
      <c r="J61" s="7">
        <v>-1.34</v>
      </c>
      <c r="K61" s="7">
        <v>0</v>
      </c>
      <c r="L61" s="2">
        <f t="shared" si="3"/>
        <v>248.33799999999999</v>
      </c>
      <c r="M61" s="2">
        <f t="shared" si="12"/>
        <v>0</v>
      </c>
      <c r="N61">
        <f t="shared" si="0"/>
        <v>248.33799999999999</v>
      </c>
      <c r="O61">
        <f t="shared" si="4"/>
        <v>0</v>
      </c>
      <c r="P61" s="2">
        <f t="shared" si="5"/>
        <v>0</v>
      </c>
      <c r="Q61" s="2">
        <f t="shared" si="6"/>
        <v>248.33799999999999</v>
      </c>
      <c r="R61">
        <f t="shared" si="1"/>
        <v>0</v>
      </c>
      <c r="S61">
        <v>0</v>
      </c>
      <c r="T61" s="2">
        <f t="shared" si="7"/>
        <v>248.33799999999999</v>
      </c>
      <c r="U61" s="2">
        <f t="shared" si="8"/>
        <v>248.33799999999999</v>
      </c>
      <c r="V61" s="2">
        <f t="shared" si="9"/>
        <v>248.33799999999999</v>
      </c>
      <c r="W61">
        <f t="shared" si="14"/>
        <v>0</v>
      </c>
      <c r="X61">
        <v>0</v>
      </c>
      <c r="Y61">
        <v>0</v>
      </c>
      <c r="Z61" s="2">
        <f t="shared" si="11"/>
        <v>0</v>
      </c>
    </row>
    <row r="62" spans="1:37" x14ac:dyDescent="0.25">
      <c r="A62" s="5">
        <v>0.63541666666666696</v>
      </c>
      <c r="B62" s="2">
        <v>88.298000000000002</v>
      </c>
      <c r="C62" s="6" t="s">
        <v>89</v>
      </c>
      <c r="D62" s="7">
        <v>88.623000000000005</v>
      </c>
      <c r="E62" s="7">
        <v>-0.32500000000000001</v>
      </c>
      <c r="F62" s="7">
        <f t="shared" si="2"/>
        <v>88.298000000000002</v>
      </c>
      <c r="G62" s="7">
        <v>87.405000000000001</v>
      </c>
      <c r="H62" s="7">
        <v>0</v>
      </c>
      <c r="I62" s="7">
        <v>1.218</v>
      </c>
      <c r="J62" s="7">
        <v>-0.32500000000000001</v>
      </c>
      <c r="K62" s="7">
        <v>0</v>
      </c>
      <c r="L62" s="2">
        <f t="shared" si="3"/>
        <v>88.298000000000002</v>
      </c>
      <c r="M62" s="2">
        <f t="shared" si="12"/>
        <v>54.597000000000001</v>
      </c>
      <c r="N62">
        <f t="shared" si="0"/>
        <v>88.298000000000002</v>
      </c>
      <c r="O62">
        <f t="shared" si="4"/>
        <v>0</v>
      </c>
      <c r="P62" s="2">
        <f t="shared" si="5"/>
        <v>54.597000000000001</v>
      </c>
      <c r="Q62" s="2">
        <f t="shared" si="6"/>
        <v>33.701000000000001</v>
      </c>
      <c r="R62">
        <f t="shared" si="1"/>
        <v>54.597000000000001</v>
      </c>
      <c r="S62">
        <v>0</v>
      </c>
      <c r="T62" s="2">
        <f t="shared" si="7"/>
        <v>33.701000000000001</v>
      </c>
      <c r="U62" s="2">
        <f t="shared" si="8"/>
        <v>33.701000000000001</v>
      </c>
      <c r="V62" s="2">
        <f t="shared" si="9"/>
        <v>33.701000000000001</v>
      </c>
      <c r="W62">
        <f t="shared" si="14"/>
        <v>54.597000000000001</v>
      </c>
      <c r="X62">
        <v>0</v>
      </c>
      <c r="Y62">
        <v>0</v>
      </c>
      <c r="Z62" s="2">
        <f t="shared" si="11"/>
        <v>0</v>
      </c>
      <c r="AJ62" t="s">
        <v>52</v>
      </c>
      <c r="AK62" t="s">
        <v>90</v>
      </c>
    </row>
    <row r="63" spans="1:37" x14ac:dyDescent="0.25">
      <c r="A63" s="5">
        <v>0.64583333333333404</v>
      </c>
      <c r="B63" s="2">
        <v>161.03100000000001</v>
      </c>
      <c r="C63" s="6" t="s">
        <v>91</v>
      </c>
      <c r="D63" s="7">
        <v>161.03100000000001</v>
      </c>
      <c r="E63" s="7">
        <v>0</v>
      </c>
      <c r="F63" s="7">
        <f t="shared" si="2"/>
        <v>161.03100000000001</v>
      </c>
      <c r="G63" s="7">
        <v>159.77799999999999</v>
      </c>
      <c r="H63" s="7">
        <v>0</v>
      </c>
      <c r="I63" s="7">
        <v>1.2529999999999999</v>
      </c>
      <c r="J63" s="7">
        <v>0</v>
      </c>
      <c r="K63" s="7">
        <v>0</v>
      </c>
      <c r="L63" s="2">
        <f t="shared" si="3"/>
        <v>161.03100000000001</v>
      </c>
      <c r="M63" s="2">
        <f t="shared" si="12"/>
        <v>82.779333333333327</v>
      </c>
      <c r="N63">
        <f t="shared" si="0"/>
        <v>161.03100000000001</v>
      </c>
      <c r="O63">
        <f t="shared" si="4"/>
        <v>0</v>
      </c>
      <c r="P63" s="2">
        <f t="shared" si="5"/>
        <v>82.779333333333327</v>
      </c>
      <c r="Q63" s="2">
        <f t="shared" si="6"/>
        <v>78.251666666666679</v>
      </c>
      <c r="R63">
        <f t="shared" si="1"/>
        <v>82.779333333333327</v>
      </c>
      <c r="S63">
        <v>0</v>
      </c>
      <c r="T63" s="2">
        <f t="shared" si="7"/>
        <v>78.251666666666679</v>
      </c>
      <c r="U63" s="2">
        <f t="shared" si="8"/>
        <v>78.251666666666679</v>
      </c>
      <c r="V63" s="2">
        <f t="shared" si="9"/>
        <v>78.251666666666679</v>
      </c>
      <c r="W63">
        <f t="shared" si="14"/>
        <v>82.779333333333327</v>
      </c>
      <c r="X63">
        <v>0</v>
      </c>
      <c r="Y63">
        <v>0</v>
      </c>
      <c r="Z63" s="2">
        <f t="shared" si="11"/>
        <v>0</v>
      </c>
      <c r="AJ63">
        <v>0</v>
      </c>
      <c r="AK63">
        <v>0</v>
      </c>
    </row>
    <row r="64" spans="1:37" x14ac:dyDescent="0.25">
      <c r="A64" s="5">
        <v>0.65625</v>
      </c>
      <c r="B64" s="2">
        <v>174.59</v>
      </c>
      <c r="C64" s="6" t="s">
        <v>92</v>
      </c>
      <c r="D64" s="7">
        <v>174.59</v>
      </c>
      <c r="E64" s="7">
        <v>0</v>
      </c>
      <c r="F64" s="7">
        <f t="shared" si="2"/>
        <v>174.59</v>
      </c>
      <c r="G64" s="7">
        <v>174.32900000000001</v>
      </c>
      <c r="H64" s="7">
        <v>0</v>
      </c>
      <c r="I64" s="7">
        <v>0.26100000000000001</v>
      </c>
      <c r="J64" s="7">
        <v>0</v>
      </c>
      <c r="K64" s="7">
        <v>0</v>
      </c>
      <c r="L64" s="2">
        <f t="shared" si="3"/>
        <v>174.59</v>
      </c>
      <c r="M64" s="2">
        <f t="shared" si="12"/>
        <v>0</v>
      </c>
      <c r="N64">
        <f t="shared" si="0"/>
        <v>174.59</v>
      </c>
      <c r="O64">
        <f t="shared" si="4"/>
        <v>0</v>
      </c>
      <c r="P64" s="2">
        <f t="shared" si="5"/>
        <v>0</v>
      </c>
      <c r="Q64" s="2">
        <f t="shared" si="6"/>
        <v>174.59</v>
      </c>
      <c r="R64">
        <f t="shared" si="1"/>
        <v>0</v>
      </c>
      <c r="S64">
        <v>0</v>
      </c>
      <c r="T64" s="2">
        <f t="shared" si="7"/>
        <v>174.59</v>
      </c>
      <c r="U64" s="2">
        <f t="shared" si="8"/>
        <v>174.59</v>
      </c>
      <c r="V64" s="2">
        <f t="shared" si="9"/>
        <v>174.59</v>
      </c>
      <c r="W64">
        <f t="shared" si="14"/>
        <v>0</v>
      </c>
      <c r="X64">
        <v>0</v>
      </c>
      <c r="Y64">
        <v>0</v>
      </c>
      <c r="Z64" s="2">
        <f t="shared" si="11"/>
        <v>0</v>
      </c>
      <c r="AJ64">
        <v>0</v>
      </c>
      <c r="AK64">
        <v>0</v>
      </c>
    </row>
    <row r="65" spans="1:37" x14ac:dyDescent="0.25">
      <c r="A65" s="5">
        <v>0.66666666666666696</v>
      </c>
      <c r="B65" s="2">
        <v>196.02600000000001</v>
      </c>
      <c r="C65" s="6" t="s">
        <v>93</v>
      </c>
      <c r="D65" s="7">
        <v>196.464</v>
      </c>
      <c r="E65" s="7">
        <v>-0.438</v>
      </c>
      <c r="F65" s="7">
        <f t="shared" si="2"/>
        <v>196.02600000000001</v>
      </c>
      <c r="G65" s="7">
        <v>194.59800000000001</v>
      </c>
      <c r="H65" s="7">
        <v>0</v>
      </c>
      <c r="I65" s="7">
        <v>1.8660000000000001</v>
      </c>
      <c r="J65" s="7">
        <v>-0.438</v>
      </c>
      <c r="K65" s="7">
        <v>0</v>
      </c>
      <c r="L65" s="2">
        <f t="shared" si="3"/>
        <v>196.02600000000001</v>
      </c>
      <c r="M65" s="2">
        <f t="shared" si="12"/>
        <v>53.677</v>
      </c>
      <c r="N65">
        <f t="shared" si="0"/>
        <v>196.02600000000001</v>
      </c>
      <c r="O65">
        <f t="shared" si="4"/>
        <v>0</v>
      </c>
      <c r="P65" s="2">
        <f t="shared" si="5"/>
        <v>53.677</v>
      </c>
      <c r="Q65" s="2">
        <f t="shared" si="6"/>
        <v>142.34900000000002</v>
      </c>
      <c r="R65">
        <f t="shared" si="1"/>
        <v>53.677</v>
      </c>
      <c r="S65">
        <v>0</v>
      </c>
      <c r="T65" s="2">
        <f t="shared" si="7"/>
        <v>142.34900000000002</v>
      </c>
      <c r="U65" s="2">
        <f t="shared" si="8"/>
        <v>142.34900000000002</v>
      </c>
      <c r="V65" s="2">
        <f t="shared" si="9"/>
        <v>142.34900000000002</v>
      </c>
      <c r="W65">
        <f t="shared" si="14"/>
        <v>53.677</v>
      </c>
      <c r="X65">
        <v>0</v>
      </c>
      <c r="Y65">
        <v>0</v>
      </c>
      <c r="Z65" s="2">
        <f t="shared" si="11"/>
        <v>0</v>
      </c>
      <c r="AJ65">
        <v>41.809000000000005</v>
      </c>
      <c r="AK65">
        <v>0</v>
      </c>
    </row>
    <row r="66" spans="1:37" x14ac:dyDescent="0.25">
      <c r="A66" s="5">
        <v>0.67708333333333404</v>
      </c>
      <c r="B66" s="2">
        <v>32.4</v>
      </c>
      <c r="C66" s="6" t="s">
        <v>94</v>
      </c>
      <c r="D66" s="7">
        <v>40.107999999999997</v>
      </c>
      <c r="E66" s="7">
        <v>-7.7080000000000002</v>
      </c>
      <c r="F66" s="7">
        <f t="shared" si="2"/>
        <v>32.4</v>
      </c>
      <c r="G66" s="7">
        <v>32.097999999999999</v>
      </c>
      <c r="H66" s="7">
        <v>-5.157</v>
      </c>
      <c r="I66" s="7">
        <v>8.01</v>
      </c>
      <c r="J66" s="7">
        <v>-2.5510000000000002</v>
      </c>
      <c r="K66" s="7">
        <v>0</v>
      </c>
      <c r="L66" s="2">
        <f t="shared" si="3"/>
        <v>32.4</v>
      </c>
      <c r="M66" s="2">
        <f t="shared" si="12"/>
        <v>58.196666666666665</v>
      </c>
      <c r="N66">
        <f t="shared" ref="N66:N99" si="15">IF(L66&gt;0,L66,0)</f>
        <v>32.4</v>
      </c>
      <c r="O66">
        <f t="shared" si="4"/>
        <v>1</v>
      </c>
      <c r="P66" s="2">
        <f t="shared" si="5"/>
        <v>58.196666666666665</v>
      </c>
      <c r="Q66" s="2">
        <f t="shared" si="6"/>
        <v>-25.796666666666667</v>
      </c>
      <c r="R66">
        <f t="shared" ref="R66:R99" si="16">IF(P66&gt;0,P66,0)</f>
        <v>58.196666666666665</v>
      </c>
      <c r="S66">
        <v>0</v>
      </c>
      <c r="T66" s="2">
        <f t="shared" si="7"/>
        <v>-25.796666666666667</v>
      </c>
      <c r="U66" s="2">
        <f t="shared" si="8"/>
        <v>-25.796666666666667</v>
      </c>
      <c r="V66" s="2">
        <f t="shared" si="9"/>
        <v>0</v>
      </c>
      <c r="W66">
        <f t="shared" si="14"/>
        <v>58.196666666666665</v>
      </c>
      <c r="X66">
        <v>0</v>
      </c>
      <c r="Y66">
        <v>0</v>
      </c>
      <c r="Z66" s="2">
        <f t="shared" si="11"/>
        <v>0</v>
      </c>
      <c r="AJ66">
        <v>38.115333333333332</v>
      </c>
      <c r="AK66">
        <v>0</v>
      </c>
    </row>
    <row r="67" spans="1:37" x14ac:dyDescent="0.25">
      <c r="A67" s="5">
        <v>0.6875</v>
      </c>
      <c r="B67" s="2">
        <v>87.775000000000006</v>
      </c>
      <c r="C67" s="6" t="s">
        <v>95</v>
      </c>
      <c r="D67" s="7">
        <v>87.775000000000006</v>
      </c>
      <c r="E67" s="7">
        <v>0</v>
      </c>
      <c r="F67" s="7">
        <f t="shared" ref="F67:F98" si="17">D67+E67</f>
        <v>87.775000000000006</v>
      </c>
      <c r="G67" s="7">
        <v>87.539000000000001</v>
      </c>
      <c r="H67" s="7">
        <v>0</v>
      </c>
      <c r="I67" s="7">
        <v>0.23599999999999999</v>
      </c>
      <c r="J67" s="7">
        <v>0</v>
      </c>
      <c r="K67" s="7">
        <v>0</v>
      </c>
      <c r="L67" s="2">
        <f t="shared" ref="L67:L98" si="18">F67+K67</f>
        <v>87.775000000000006</v>
      </c>
      <c r="M67" s="2">
        <f t="shared" si="12"/>
        <v>65.341999999999999</v>
      </c>
      <c r="N67">
        <f t="shared" si="15"/>
        <v>87.775000000000006</v>
      </c>
      <c r="O67">
        <f t="shared" ref="O67:O99" si="19">IF(N67&lt;M67,1,0)</f>
        <v>0</v>
      </c>
      <c r="P67" s="2">
        <f t="shared" ref="P67:P99" si="20">M67</f>
        <v>65.341999999999999</v>
      </c>
      <c r="Q67" s="2">
        <f t="shared" ref="Q67:Q99" si="21">L67-M67</f>
        <v>22.433000000000007</v>
      </c>
      <c r="R67">
        <f t="shared" si="16"/>
        <v>65.341999999999999</v>
      </c>
      <c r="S67">
        <v>0</v>
      </c>
      <c r="T67" s="2">
        <f t="shared" ref="T67:T99" si="22">L67-M67</f>
        <v>22.433000000000007</v>
      </c>
      <c r="U67" s="2">
        <f t="shared" ref="U67:U99" si="23">N67-W67</f>
        <v>22.433000000000007</v>
      </c>
      <c r="V67" s="2">
        <f t="shared" ref="V67:V99" si="24">IF(U67&gt;0,U67,0)</f>
        <v>22.433000000000007</v>
      </c>
      <c r="W67">
        <f t="shared" ref="W67:W99" si="25">IF(N67-R67&gt;260,R67+N67-260-R67,R67)</f>
        <v>65.341999999999999</v>
      </c>
      <c r="X67">
        <v>0</v>
      </c>
      <c r="Y67">
        <v>0</v>
      </c>
      <c r="Z67" s="2">
        <f t="shared" ref="Z67:Z99" si="26">T67-U67</f>
        <v>0</v>
      </c>
      <c r="AJ67">
        <v>0</v>
      </c>
      <c r="AK67">
        <v>0</v>
      </c>
    </row>
    <row r="68" spans="1:37" x14ac:dyDescent="0.25">
      <c r="A68" s="5">
        <v>0.69791666666666696</v>
      </c>
      <c r="B68" s="2">
        <v>127.553</v>
      </c>
      <c r="C68" s="6" t="s">
        <v>96</v>
      </c>
      <c r="D68" s="7">
        <v>127.553</v>
      </c>
      <c r="E68" s="7">
        <v>0</v>
      </c>
      <c r="F68" s="7">
        <f t="shared" si="17"/>
        <v>127.553</v>
      </c>
      <c r="G68" s="7">
        <v>127.553</v>
      </c>
      <c r="H68" s="7">
        <v>0</v>
      </c>
      <c r="I68" s="7">
        <v>0</v>
      </c>
      <c r="J68" s="7">
        <v>0</v>
      </c>
      <c r="K68" s="7">
        <v>0</v>
      </c>
      <c r="L68" s="2">
        <f t="shared" si="18"/>
        <v>127.553</v>
      </c>
      <c r="M68" s="2">
        <f t="shared" si="12"/>
        <v>0</v>
      </c>
      <c r="N68">
        <f t="shared" si="15"/>
        <v>127.553</v>
      </c>
      <c r="O68">
        <f t="shared" si="19"/>
        <v>0</v>
      </c>
      <c r="P68" s="2">
        <f t="shared" si="20"/>
        <v>0</v>
      </c>
      <c r="Q68" s="2">
        <f t="shared" si="21"/>
        <v>127.553</v>
      </c>
      <c r="R68">
        <f t="shared" si="16"/>
        <v>0</v>
      </c>
      <c r="S68">
        <v>0</v>
      </c>
      <c r="T68" s="2">
        <f t="shared" si="22"/>
        <v>127.553</v>
      </c>
      <c r="U68" s="2">
        <f t="shared" si="23"/>
        <v>127.553</v>
      </c>
      <c r="V68" s="2">
        <f t="shared" si="24"/>
        <v>127.553</v>
      </c>
      <c r="W68">
        <f t="shared" si="25"/>
        <v>0</v>
      </c>
      <c r="X68">
        <v>0</v>
      </c>
      <c r="Y68">
        <v>0</v>
      </c>
      <c r="Z68" s="2">
        <f t="shared" si="26"/>
        <v>0</v>
      </c>
      <c r="AJ68">
        <v>0</v>
      </c>
      <c r="AK68">
        <v>0</v>
      </c>
    </row>
    <row r="69" spans="1:37" x14ac:dyDescent="0.25">
      <c r="A69" s="5">
        <v>0.70833333333333404</v>
      </c>
      <c r="B69" s="2">
        <v>154.102</v>
      </c>
      <c r="C69" s="6" t="s">
        <v>97</v>
      </c>
      <c r="D69" s="7">
        <v>154.102</v>
      </c>
      <c r="E69" s="7">
        <v>0</v>
      </c>
      <c r="F69" s="7">
        <f t="shared" si="17"/>
        <v>154.102</v>
      </c>
      <c r="G69" s="7">
        <v>154.102</v>
      </c>
      <c r="H69" s="7">
        <v>0</v>
      </c>
      <c r="I69" s="7">
        <v>0</v>
      </c>
      <c r="J69" s="7">
        <v>0</v>
      </c>
      <c r="K69" s="7">
        <v>0</v>
      </c>
      <c r="L69" s="2">
        <f t="shared" si="18"/>
        <v>154.102</v>
      </c>
      <c r="M69" s="2">
        <f t="shared" si="12"/>
        <v>0</v>
      </c>
      <c r="N69">
        <f t="shared" si="15"/>
        <v>154.102</v>
      </c>
      <c r="O69">
        <f t="shared" si="19"/>
        <v>0</v>
      </c>
      <c r="P69" s="2">
        <f t="shared" si="20"/>
        <v>0</v>
      </c>
      <c r="Q69" s="2">
        <f t="shared" si="21"/>
        <v>154.102</v>
      </c>
      <c r="R69">
        <f t="shared" si="16"/>
        <v>0</v>
      </c>
      <c r="S69">
        <v>0</v>
      </c>
      <c r="T69" s="2">
        <f t="shared" si="22"/>
        <v>154.102</v>
      </c>
      <c r="U69" s="2">
        <f t="shared" si="23"/>
        <v>154.102</v>
      </c>
      <c r="V69" s="2">
        <f t="shared" si="24"/>
        <v>154.102</v>
      </c>
      <c r="W69">
        <f t="shared" si="25"/>
        <v>0</v>
      </c>
      <c r="X69">
        <v>0</v>
      </c>
      <c r="Y69">
        <v>0</v>
      </c>
      <c r="Z69" s="2">
        <f t="shared" si="26"/>
        <v>0</v>
      </c>
      <c r="AJ69">
        <v>41.284333333333329</v>
      </c>
      <c r="AK69">
        <v>0</v>
      </c>
    </row>
    <row r="70" spans="1:37" x14ac:dyDescent="0.25">
      <c r="A70" s="5">
        <v>0.71875</v>
      </c>
      <c r="B70" s="2">
        <v>133.869</v>
      </c>
      <c r="C70" s="6" t="s">
        <v>98</v>
      </c>
      <c r="D70" s="7">
        <v>133.869</v>
      </c>
      <c r="E70" s="7">
        <v>0</v>
      </c>
      <c r="F70" s="7">
        <f t="shared" si="17"/>
        <v>133.869</v>
      </c>
      <c r="G70" s="7">
        <v>133.648</v>
      </c>
      <c r="H70" s="7">
        <v>0</v>
      </c>
      <c r="I70" s="7">
        <v>0.221</v>
      </c>
      <c r="J70" s="7">
        <v>0</v>
      </c>
      <c r="K70" s="7">
        <v>0</v>
      </c>
      <c r="L70" s="2">
        <f t="shared" si="18"/>
        <v>133.869</v>
      </c>
      <c r="M70" s="2">
        <f t="shared" ref="M70:M101" si="27">IF(L68&gt;100,L68/3,0)</f>
        <v>42.517666666666663</v>
      </c>
      <c r="N70">
        <f t="shared" si="15"/>
        <v>133.869</v>
      </c>
      <c r="O70">
        <f t="shared" si="19"/>
        <v>0</v>
      </c>
      <c r="P70" s="2">
        <f t="shared" si="20"/>
        <v>42.517666666666663</v>
      </c>
      <c r="Q70" s="2">
        <f t="shared" si="21"/>
        <v>91.351333333333343</v>
      </c>
      <c r="R70">
        <f t="shared" si="16"/>
        <v>42.517666666666663</v>
      </c>
      <c r="S70">
        <f t="shared" si="13"/>
        <v>42.517666666666663</v>
      </c>
      <c r="T70" s="2">
        <f t="shared" si="22"/>
        <v>91.351333333333343</v>
      </c>
      <c r="U70" s="2">
        <f t="shared" si="23"/>
        <v>91.351333333333343</v>
      </c>
      <c r="V70" s="2">
        <f t="shared" si="24"/>
        <v>91.351333333333343</v>
      </c>
      <c r="W70">
        <f t="shared" si="25"/>
        <v>42.517666666666663</v>
      </c>
      <c r="X70">
        <f>IF(O70-S70&gt;260,S70+O70-260-S70,S70)</f>
        <v>42.517666666666663</v>
      </c>
      <c r="Y70">
        <v>42.517666666666663</v>
      </c>
      <c r="Z70" s="2">
        <f t="shared" si="26"/>
        <v>0</v>
      </c>
      <c r="AJ70">
        <v>45.437999999999995</v>
      </c>
      <c r="AK70">
        <v>0</v>
      </c>
    </row>
    <row r="71" spans="1:37" x14ac:dyDescent="0.25">
      <c r="A71" s="5">
        <v>0.72916666666666696</v>
      </c>
      <c r="B71" s="2">
        <v>127.376</v>
      </c>
      <c r="C71" s="6" t="s">
        <v>99</v>
      </c>
      <c r="D71" s="7">
        <v>127.376</v>
      </c>
      <c r="E71" s="7">
        <v>0</v>
      </c>
      <c r="F71" s="7">
        <f t="shared" si="17"/>
        <v>127.376</v>
      </c>
      <c r="G71" s="7">
        <v>124.209</v>
      </c>
      <c r="H71" s="7">
        <v>0</v>
      </c>
      <c r="I71" s="7">
        <v>3.1669999999999998</v>
      </c>
      <c r="J71" s="7">
        <v>0</v>
      </c>
      <c r="K71" s="7">
        <v>0</v>
      </c>
      <c r="L71" s="2">
        <f t="shared" si="18"/>
        <v>127.376</v>
      </c>
      <c r="M71" s="2">
        <f t="shared" si="27"/>
        <v>51.367333333333335</v>
      </c>
      <c r="N71">
        <f t="shared" si="15"/>
        <v>127.376</v>
      </c>
      <c r="O71">
        <f t="shared" si="19"/>
        <v>0</v>
      </c>
      <c r="P71" s="2">
        <f t="shared" si="20"/>
        <v>51.367333333333335</v>
      </c>
      <c r="Q71" s="2">
        <f t="shared" si="21"/>
        <v>76.00866666666667</v>
      </c>
      <c r="R71">
        <f t="shared" si="16"/>
        <v>51.367333333333335</v>
      </c>
      <c r="S71">
        <f t="shared" si="13"/>
        <v>51.367333333333335</v>
      </c>
      <c r="T71" s="2">
        <f t="shared" si="22"/>
        <v>76.00866666666667</v>
      </c>
      <c r="U71" s="2">
        <f t="shared" si="23"/>
        <v>76.00866666666667</v>
      </c>
      <c r="V71" s="2">
        <f t="shared" si="24"/>
        <v>76.00866666666667</v>
      </c>
      <c r="W71">
        <f t="shared" si="25"/>
        <v>51.367333333333335</v>
      </c>
      <c r="X71">
        <f>IF(O71-S71&gt;260,S71+O71-260-S71,S71)</f>
        <v>51.367333333333335</v>
      </c>
      <c r="Y71">
        <v>51.367333333333335</v>
      </c>
      <c r="Z71" s="2">
        <f t="shared" si="26"/>
        <v>0</v>
      </c>
      <c r="AJ71">
        <v>0</v>
      </c>
      <c r="AK71">
        <v>0</v>
      </c>
    </row>
    <row r="72" spans="1:37" x14ac:dyDescent="0.25">
      <c r="A72" s="5">
        <v>0.73958333333333404</v>
      </c>
      <c r="B72" s="2">
        <v>40.198</v>
      </c>
      <c r="C72" s="6" t="s">
        <v>100</v>
      </c>
      <c r="D72" s="7">
        <v>40.956000000000003</v>
      </c>
      <c r="E72" s="7">
        <v>-0.75800000000000001</v>
      </c>
      <c r="F72" s="7">
        <f t="shared" si="17"/>
        <v>40.198</v>
      </c>
      <c r="G72" s="7">
        <v>26.626999999999999</v>
      </c>
      <c r="H72" s="7">
        <v>0</v>
      </c>
      <c r="I72" s="7">
        <v>14.329000000000001</v>
      </c>
      <c r="J72" s="7">
        <v>-0.75800000000000001</v>
      </c>
      <c r="K72" s="7">
        <v>0</v>
      </c>
      <c r="L72" s="2">
        <f t="shared" si="18"/>
        <v>40.198</v>
      </c>
      <c r="M72" s="2">
        <f t="shared" si="27"/>
        <v>44.622999999999998</v>
      </c>
      <c r="N72">
        <f t="shared" si="15"/>
        <v>40.198</v>
      </c>
      <c r="O72">
        <f t="shared" si="19"/>
        <v>1</v>
      </c>
      <c r="P72" s="2">
        <f t="shared" si="20"/>
        <v>44.622999999999998</v>
      </c>
      <c r="Q72" s="2">
        <f t="shared" si="21"/>
        <v>-4.4249999999999972</v>
      </c>
      <c r="R72">
        <f t="shared" si="16"/>
        <v>44.622999999999998</v>
      </c>
      <c r="S72">
        <f>IF(R72&gt;0,R72,0)</f>
        <v>44.622999999999998</v>
      </c>
      <c r="T72" s="2">
        <f t="shared" si="22"/>
        <v>-4.4249999999999972</v>
      </c>
      <c r="U72" s="2">
        <f t="shared" si="23"/>
        <v>-4.4249999999999972</v>
      </c>
      <c r="V72" s="2">
        <f t="shared" si="24"/>
        <v>0</v>
      </c>
      <c r="W72">
        <f t="shared" si="25"/>
        <v>44.622999999999998</v>
      </c>
      <c r="X72">
        <f>IF(O72-S72&gt;260,S72+O72-260-S72,S72)</f>
        <v>44.622999999999998</v>
      </c>
      <c r="Y72">
        <v>40.198</v>
      </c>
      <c r="Z72" s="2">
        <f t="shared" si="26"/>
        <v>0</v>
      </c>
      <c r="AJ72">
        <v>36.550333333333334</v>
      </c>
      <c r="AK72">
        <v>0</v>
      </c>
    </row>
    <row r="73" spans="1:37" x14ac:dyDescent="0.25">
      <c r="A73" s="5">
        <v>0.75</v>
      </c>
      <c r="B73" s="2">
        <v>22.041</v>
      </c>
      <c r="C73" s="6" t="s">
        <v>101</v>
      </c>
      <c r="D73" s="7">
        <v>26.827999999999999</v>
      </c>
      <c r="E73" s="7">
        <v>-4.7869999999999999</v>
      </c>
      <c r="F73" s="7">
        <f t="shared" si="17"/>
        <v>22.041</v>
      </c>
      <c r="G73" s="7">
        <v>7.734</v>
      </c>
      <c r="H73" s="7">
        <v>0</v>
      </c>
      <c r="I73" s="7">
        <v>19.094000000000001</v>
      </c>
      <c r="J73" s="7">
        <v>-4.7869999999999999</v>
      </c>
      <c r="K73" s="7">
        <v>0</v>
      </c>
      <c r="L73" s="2">
        <f t="shared" si="18"/>
        <v>22.041</v>
      </c>
      <c r="M73" s="2">
        <f t="shared" si="27"/>
        <v>42.458666666666666</v>
      </c>
      <c r="N73">
        <f t="shared" si="15"/>
        <v>22.041</v>
      </c>
      <c r="O73">
        <f t="shared" si="19"/>
        <v>1</v>
      </c>
      <c r="P73" s="2">
        <f t="shared" si="20"/>
        <v>42.458666666666666</v>
      </c>
      <c r="Q73" s="2">
        <f t="shared" si="21"/>
        <v>-20.417666666666666</v>
      </c>
      <c r="R73">
        <f t="shared" si="16"/>
        <v>42.458666666666666</v>
      </c>
      <c r="S73">
        <f>IF(R73&gt;0,R73,0)</f>
        <v>42.458666666666666</v>
      </c>
      <c r="T73" s="2">
        <f t="shared" si="22"/>
        <v>-20.417666666666666</v>
      </c>
      <c r="U73" s="2">
        <f t="shared" si="23"/>
        <v>-20.417666666666666</v>
      </c>
      <c r="V73" s="2">
        <f t="shared" si="24"/>
        <v>0</v>
      </c>
      <c r="W73">
        <f t="shared" si="25"/>
        <v>42.458666666666666</v>
      </c>
      <c r="X73">
        <f>IF(O73-S73&gt;260,S73+O73-260-S73,S73)</f>
        <v>42.458666666666666</v>
      </c>
      <c r="Y73">
        <v>22.041</v>
      </c>
      <c r="Z73" s="2">
        <f t="shared" si="26"/>
        <v>0</v>
      </c>
      <c r="AJ73">
        <v>0</v>
      </c>
      <c r="AK73">
        <v>0</v>
      </c>
    </row>
    <row r="74" spans="1:37" x14ac:dyDescent="0.25">
      <c r="A74" s="5">
        <v>0.76041666666666696</v>
      </c>
      <c r="B74" s="2">
        <v>67.248999999999995</v>
      </c>
      <c r="C74" s="6" t="s">
        <v>102</v>
      </c>
      <c r="D74" s="7">
        <v>67.793999999999997</v>
      </c>
      <c r="E74" s="7">
        <v>-0.54500000000000004</v>
      </c>
      <c r="F74" s="7">
        <f t="shared" si="17"/>
        <v>67.248999999999995</v>
      </c>
      <c r="G74" s="7">
        <v>48.008000000000003</v>
      </c>
      <c r="H74" s="7">
        <v>0</v>
      </c>
      <c r="I74" s="7">
        <v>19.786000000000001</v>
      </c>
      <c r="J74" s="7">
        <v>-0.54500000000000004</v>
      </c>
      <c r="K74" s="7">
        <v>0</v>
      </c>
      <c r="L74" s="2">
        <f t="shared" si="18"/>
        <v>67.248999999999995</v>
      </c>
      <c r="M74" s="2">
        <f t="shared" si="27"/>
        <v>0</v>
      </c>
      <c r="N74">
        <f t="shared" si="15"/>
        <v>67.248999999999995</v>
      </c>
      <c r="O74">
        <f t="shared" si="19"/>
        <v>0</v>
      </c>
      <c r="P74" s="2">
        <f t="shared" si="20"/>
        <v>0</v>
      </c>
      <c r="Q74" s="2">
        <f t="shared" si="21"/>
        <v>67.248999999999995</v>
      </c>
      <c r="R74">
        <f t="shared" si="16"/>
        <v>0</v>
      </c>
      <c r="S74">
        <v>0</v>
      </c>
      <c r="T74" s="2">
        <f t="shared" si="22"/>
        <v>67.248999999999995</v>
      </c>
      <c r="U74" s="2">
        <f t="shared" si="23"/>
        <v>67.248999999999995</v>
      </c>
      <c r="V74" s="2">
        <f t="shared" si="24"/>
        <v>67.248999999999995</v>
      </c>
      <c r="W74">
        <f t="shared" si="25"/>
        <v>0</v>
      </c>
      <c r="X74">
        <v>0</v>
      </c>
      <c r="Y74">
        <v>0</v>
      </c>
      <c r="Z74" s="2">
        <f t="shared" si="26"/>
        <v>0</v>
      </c>
      <c r="AJ74">
        <v>0</v>
      </c>
      <c r="AK74">
        <v>0</v>
      </c>
    </row>
    <row r="75" spans="1:37" x14ac:dyDescent="0.25">
      <c r="A75" s="5">
        <v>0.77083333333333404</v>
      </c>
      <c r="B75" s="2">
        <v>42.008000000000003</v>
      </c>
      <c r="C75" s="6" t="s">
        <v>103</v>
      </c>
      <c r="D75" s="7">
        <v>42.008000000000003</v>
      </c>
      <c r="E75" s="7">
        <v>0</v>
      </c>
      <c r="F75" s="7">
        <f t="shared" si="17"/>
        <v>42.008000000000003</v>
      </c>
      <c r="G75" s="7">
        <v>16.984999999999999</v>
      </c>
      <c r="H75" s="7">
        <v>0</v>
      </c>
      <c r="I75" s="7">
        <v>25.023</v>
      </c>
      <c r="J75" s="7">
        <v>0</v>
      </c>
      <c r="K75" s="7">
        <v>0</v>
      </c>
      <c r="L75" s="2">
        <f t="shared" si="18"/>
        <v>42.008000000000003</v>
      </c>
      <c r="M75" s="2">
        <f t="shared" si="27"/>
        <v>0</v>
      </c>
      <c r="N75">
        <f t="shared" si="15"/>
        <v>42.008000000000003</v>
      </c>
      <c r="O75">
        <f t="shared" si="19"/>
        <v>0</v>
      </c>
      <c r="P75" s="2">
        <f t="shared" si="20"/>
        <v>0</v>
      </c>
      <c r="Q75" s="2">
        <f t="shared" si="21"/>
        <v>42.008000000000003</v>
      </c>
      <c r="R75">
        <f t="shared" si="16"/>
        <v>0</v>
      </c>
      <c r="S75">
        <v>0</v>
      </c>
      <c r="T75" s="2">
        <f t="shared" si="22"/>
        <v>42.008000000000003</v>
      </c>
      <c r="U75" s="2">
        <f t="shared" si="23"/>
        <v>42.008000000000003</v>
      </c>
      <c r="V75" s="2">
        <f t="shared" si="24"/>
        <v>42.008000000000003</v>
      </c>
      <c r="W75">
        <f t="shared" si="25"/>
        <v>0</v>
      </c>
      <c r="X75">
        <v>0</v>
      </c>
      <c r="Y75">
        <v>0</v>
      </c>
      <c r="Z75" s="2">
        <f t="shared" si="26"/>
        <v>0</v>
      </c>
      <c r="AJ75">
        <v>0</v>
      </c>
      <c r="AK75">
        <v>0</v>
      </c>
    </row>
    <row r="76" spans="1:37" x14ac:dyDescent="0.25">
      <c r="A76" s="5">
        <v>0.78125</v>
      </c>
      <c r="B76" s="2">
        <v>63.582999999999998</v>
      </c>
      <c r="C76" s="6" t="s">
        <v>104</v>
      </c>
      <c r="D76" s="7">
        <v>63.582999999999998</v>
      </c>
      <c r="E76" s="7">
        <v>0</v>
      </c>
      <c r="F76" s="7">
        <f t="shared" si="17"/>
        <v>63.582999999999998</v>
      </c>
      <c r="G76" s="7">
        <v>55.701999999999998</v>
      </c>
      <c r="H76" s="7">
        <v>0</v>
      </c>
      <c r="I76" s="7">
        <v>7.8810000000000002</v>
      </c>
      <c r="J76" s="7">
        <v>0</v>
      </c>
      <c r="K76" s="7">
        <v>0</v>
      </c>
      <c r="L76" s="2">
        <f t="shared" si="18"/>
        <v>63.582999999999998</v>
      </c>
      <c r="M76" s="2">
        <f t="shared" si="27"/>
        <v>0</v>
      </c>
      <c r="N76">
        <f t="shared" si="15"/>
        <v>63.582999999999998</v>
      </c>
      <c r="O76">
        <f t="shared" si="19"/>
        <v>0</v>
      </c>
      <c r="P76" s="2">
        <f t="shared" si="20"/>
        <v>0</v>
      </c>
      <c r="Q76" s="2">
        <f t="shared" si="21"/>
        <v>63.582999999999998</v>
      </c>
      <c r="R76">
        <f t="shared" si="16"/>
        <v>0</v>
      </c>
      <c r="S76">
        <v>0</v>
      </c>
      <c r="T76" s="2">
        <f t="shared" si="22"/>
        <v>63.582999999999998</v>
      </c>
      <c r="U76" s="2">
        <f t="shared" si="23"/>
        <v>63.582999999999998</v>
      </c>
      <c r="V76" s="2">
        <f t="shared" si="24"/>
        <v>63.582999999999998</v>
      </c>
      <c r="W76">
        <f t="shared" si="25"/>
        <v>0</v>
      </c>
      <c r="X76">
        <v>0</v>
      </c>
      <c r="Y76">
        <v>0</v>
      </c>
      <c r="Z76" s="2">
        <f t="shared" si="26"/>
        <v>0</v>
      </c>
      <c r="AJ76">
        <v>0</v>
      </c>
      <c r="AK76">
        <v>0</v>
      </c>
    </row>
    <row r="77" spans="1:37" x14ac:dyDescent="0.25">
      <c r="A77" s="5">
        <v>0.79166666666666696</v>
      </c>
      <c r="B77" s="2">
        <v>63.667999999999999</v>
      </c>
      <c r="C77" s="6" t="s">
        <v>105</v>
      </c>
      <c r="D77" s="7">
        <v>63.667999999999999</v>
      </c>
      <c r="E77" s="7">
        <v>0</v>
      </c>
      <c r="F77" s="7">
        <f t="shared" si="17"/>
        <v>63.667999999999999</v>
      </c>
      <c r="G77" s="7">
        <v>48.155000000000001</v>
      </c>
      <c r="H77" s="7">
        <v>0</v>
      </c>
      <c r="I77" s="7">
        <v>15.513</v>
      </c>
      <c r="J77" s="7">
        <v>0</v>
      </c>
      <c r="K77" s="7">
        <v>0</v>
      </c>
      <c r="L77" s="2">
        <f t="shared" si="18"/>
        <v>63.667999999999999</v>
      </c>
      <c r="M77" s="2">
        <f t="shared" si="27"/>
        <v>0</v>
      </c>
      <c r="N77">
        <f t="shared" si="15"/>
        <v>63.667999999999999</v>
      </c>
      <c r="O77">
        <f t="shared" si="19"/>
        <v>0</v>
      </c>
      <c r="P77" s="2">
        <f t="shared" si="20"/>
        <v>0</v>
      </c>
      <c r="Q77" s="2">
        <f t="shared" si="21"/>
        <v>63.667999999999999</v>
      </c>
      <c r="R77">
        <f t="shared" si="16"/>
        <v>0</v>
      </c>
      <c r="S77">
        <v>0</v>
      </c>
      <c r="T77" s="2">
        <f t="shared" si="22"/>
        <v>63.667999999999999</v>
      </c>
      <c r="U77" s="2">
        <f t="shared" si="23"/>
        <v>63.667999999999999</v>
      </c>
      <c r="V77" s="2">
        <f t="shared" si="24"/>
        <v>63.667999999999999</v>
      </c>
      <c r="W77">
        <f t="shared" si="25"/>
        <v>0</v>
      </c>
      <c r="X77">
        <v>0</v>
      </c>
      <c r="Y77">
        <v>0</v>
      </c>
      <c r="Z77" s="2">
        <f t="shared" si="26"/>
        <v>0</v>
      </c>
      <c r="AJ77">
        <v>0</v>
      </c>
      <c r="AK77">
        <v>0</v>
      </c>
    </row>
    <row r="78" spans="1:37" x14ac:dyDescent="0.25">
      <c r="A78" s="5">
        <v>0.80208333333333404</v>
      </c>
      <c r="B78" s="2">
        <v>46.518000000000001</v>
      </c>
      <c r="C78" s="6" t="s">
        <v>106</v>
      </c>
      <c r="D78" s="7">
        <v>46.518000000000001</v>
      </c>
      <c r="E78" s="7">
        <v>0</v>
      </c>
      <c r="F78" s="7">
        <f t="shared" si="17"/>
        <v>46.518000000000001</v>
      </c>
      <c r="G78" s="7">
        <v>42.485999999999997</v>
      </c>
      <c r="H78" s="7">
        <v>0</v>
      </c>
      <c r="I78" s="7">
        <v>4.032</v>
      </c>
      <c r="J78" s="7">
        <v>0</v>
      </c>
      <c r="K78" s="7">
        <v>0</v>
      </c>
      <c r="L78" s="2">
        <f t="shared" si="18"/>
        <v>46.518000000000001</v>
      </c>
      <c r="M78" s="2">
        <f t="shared" si="27"/>
        <v>0</v>
      </c>
      <c r="N78">
        <f t="shared" si="15"/>
        <v>46.518000000000001</v>
      </c>
      <c r="O78">
        <f t="shared" si="19"/>
        <v>0</v>
      </c>
      <c r="P78" s="2">
        <f t="shared" si="20"/>
        <v>0</v>
      </c>
      <c r="Q78" s="2">
        <f t="shared" si="21"/>
        <v>46.518000000000001</v>
      </c>
      <c r="R78">
        <f t="shared" si="16"/>
        <v>0</v>
      </c>
      <c r="S78">
        <v>0</v>
      </c>
      <c r="T78" s="2">
        <f t="shared" si="22"/>
        <v>46.518000000000001</v>
      </c>
      <c r="U78" s="2">
        <f t="shared" si="23"/>
        <v>46.518000000000001</v>
      </c>
      <c r="V78" s="2">
        <f t="shared" si="24"/>
        <v>46.518000000000001</v>
      </c>
      <c r="W78">
        <f t="shared" si="25"/>
        <v>0</v>
      </c>
      <c r="X78">
        <v>0</v>
      </c>
      <c r="Y78">
        <v>0</v>
      </c>
      <c r="Z78" s="2">
        <f t="shared" si="26"/>
        <v>0</v>
      </c>
      <c r="AJ78">
        <v>0</v>
      </c>
      <c r="AK78">
        <v>0</v>
      </c>
    </row>
    <row r="79" spans="1:37" x14ac:dyDescent="0.25">
      <c r="A79" s="5">
        <v>0.8125</v>
      </c>
      <c r="B79" s="2">
        <v>71.783000000000001</v>
      </c>
      <c r="C79" s="6" t="s">
        <v>107</v>
      </c>
      <c r="D79" s="7">
        <v>72.488</v>
      </c>
      <c r="E79" s="7">
        <v>-0.70499999999999996</v>
      </c>
      <c r="F79" s="7">
        <f t="shared" si="17"/>
        <v>71.783000000000001</v>
      </c>
      <c r="G79" s="7">
        <v>65.236000000000004</v>
      </c>
      <c r="H79" s="7">
        <v>0</v>
      </c>
      <c r="I79" s="7">
        <v>7.2519999999999998</v>
      </c>
      <c r="J79" s="7">
        <v>-0.70499999999999996</v>
      </c>
      <c r="K79" s="7">
        <v>0</v>
      </c>
      <c r="L79" s="2">
        <f t="shared" si="18"/>
        <v>71.783000000000001</v>
      </c>
      <c r="M79" s="2">
        <f t="shared" si="27"/>
        <v>0</v>
      </c>
      <c r="N79">
        <f t="shared" si="15"/>
        <v>71.783000000000001</v>
      </c>
      <c r="O79">
        <f t="shared" si="19"/>
        <v>0</v>
      </c>
      <c r="P79" s="2">
        <f t="shared" si="20"/>
        <v>0</v>
      </c>
      <c r="Q79" s="2">
        <f t="shared" si="21"/>
        <v>71.783000000000001</v>
      </c>
      <c r="R79">
        <f t="shared" si="16"/>
        <v>0</v>
      </c>
      <c r="S79">
        <v>0</v>
      </c>
      <c r="T79" s="2">
        <f t="shared" si="22"/>
        <v>71.783000000000001</v>
      </c>
      <c r="U79" s="2">
        <f t="shared" si="23"/>
        <v>71.783000000000001</v>
      </c>
      <c r="V79" s="2">
        <f t="shared" si="24"/>
        <v>71.783000000000001</v>
      </c>
      <c r="W79">
        <f t="shared" si="25"/>
        <v>0</v>
      </c>
      <c r="X79">
        <v>0</v>
      </c>
      <c r="Y79">
        <v>0</v>
      </c>
      <c r="Z79" s="2">
        <f t="shared" si="26"/>
        <v>0</v>
      </c>
      <c r="AJ79">
        <v>0</v>
      </c>
      <c r="AK79">
        <v>0</v>
      </c>
    </row>
    <row r="80" spans="1:37" x14ac:dyDescent="0.25">
      <c r="A80" s="5">
        <v>0.82291666666666696</v>
      </c>
      <c r="B80" s="2">
        <v>27.987000000000002</v>
      </c>
      <c r="C80" s="6" t="s">
        <v>108</v>
      </c>
      <c r="D80" s="7">
        <v>29.102</v>
      </c>
      <c r="E80" s="7">
        <v>-1.115</v>
      </c>
      <c r="F80" s="7">
        <f t="shared" si="17"/>
        <v>27.987000000000002</v>
      </c>
      <c r="G80" s="7">
        <v>23.78</v>
      </c>
      <c r="H80" s="7">
        <v>0</v>
      </c>
      <c r="I80" s="7">
        <v>5.3220000000000001</v>
      </c>
      <c r="J80" s="7">
        <v>-1.115</v>
      </c>
      <c r="K80" s="7">
        <v>0</v>
      </c>
      <c r="L80" s="2">
        <f t="shared" si="18"/>
        <v>27.987000000000002</v>
      </c>
      <c r="M80" s="2">
        <f t="shared" si="27"/>
        <v>0</v>
      </c>
      <c r="N80">
        <f t="shared" si="15"/>
        <v>27.987000000000002</v>
      </c>
      <c r="O80">
        <f t="shared" si="19"/>
        <v>0</v>
      </c>
      <c r="P80" s="2">
        <f t="shared" si="20"/>
        <v>0</v>
      </c>
      <c r="Q80" s="2">
        <f t="shared" si="21"/>
        <v>27.987000000000002</v>
      </c>
      <c r="R80">
        <f t="shared" si="16"/>
        <v>0</v>
      </c>
      <c r="S80">
        <v>0</v>
      </c>
      <c r="T80" s="2">
        <f t="shared" si="22"/>
        <v>27.987000000000002</v>
      </c>
      <c r="U80" s="2">
        <f t="shared" si="23"/>
        <v>27.987000000000002</v>
      </c>
      <c r="V80" s="2">
        <f t="shared" si="24"/>
        <v>27.987000000000002</v>
      </c>
      <c r="W80">
        <f t="shared" si="25"/>
        <v>0</v>
      </c>
      <c r="X80">
        <v>0</v>
      </c>
      <c r="Y80">
        <v>0</v>
      </c>
      <c r="Z80" s="2">
        <f t="shared" si="26"/>
        <v>0</v>
      </c>
      <c r="AJ80">
        <v>0</v>
      </c>
      <c r="AK80">
        <v>0</v>
      </c>
    </row>
    <row r="81" spans="1:37" x14ac:dyDescent="0.25">
      <c r="A81" s="5">
        <v>0.83333333333333404</v>
      </c>
      <c r="B81" s="2">
        <v>39.122</v>
      </c>
      <c r="C81" s="6" t="s">
        <v>109</v>
      </c>
      <c r="D81" s="7">
        <v>40.061999999999998</v>
      </c>
      <c r="E81" s="7">
        <v>-0.94</v>
      </c>
      <c r="F81" s="7">
        <f t="shared" si="17"/>
        <v>39.122</v>
      </c>
      <c r="G81" s="7">
        <v>16.096</v>
      </c>
      <c r="H81" s="7">
        <v>0</v>
      </c>
      <c r="I81" s="7">
        <v>23.966000000000001</v>
      </c>
      <c r="J81" s="7">
        <v>-0.94</v>
      </c>
      <c r="K81" s="7">
        <v>0</v>
      </c>
      <c r="L81" s="2">
        <f t="shared" si="18"/>
        <v>39.122</v>
      </c>
      <c r="M81" s="2">
        <f t="shared" si="27"/>
        <v>0</v>
      </c>
      <c r="N81">
        <f t="shared" si="15"/>
        <v>39.122</v>
      </c>
      <c r="O81">
        <f t="shared" si="19"/>
        <v>0</v>
      </c>
      <c r="P81" s="2">
        <f t="shared" si="20"/>
        <v>0</v>
      </c>
      <c r="Q81" s="2">
        <f t="shared" si="21"/>
        <v>39.122</v>
      </c>
      <c r="R81">
        <f t="shared" si="16"/>
        <v>0</v>
      </c>
      <c r="S81">
        <v>0</v>
      </c>
      <c r="T81" s="2">
        <f t="shared" si="22"/>
        <v>39.122</v>
      </c>
      <c r="U81" s="2">
        <f t="shared" si="23"/>
        <v>39.122</v>
      </c>
      <c r="V81" s="2">
        <f t="shared" si="24"/>
        <v>39.122</v>
      </c>
      <c r="W81">
        <f t="shared" si="25"/>
        <v>0</v>
      </c>
      <c r="X81">
        <v>0</v>
      </c>
      <c r="Y81">
        <v>0</v>
      </c>
      <c r="Z81" s="2">
        <f t="shared" si="26"/>
        <v>0</v>
      </c>
      <c r="AJ81">
        <v>0</v>
      </c>
      <c r="AK81">
        <v>0</v>
      </c>
    </row>
    <row r="82" spans="1:37" x14ac:dyDescent="0.25">
      <c r="A82" s="5">
        <v>0.84375</v>
      </c>
      <c r="B82" s="2">
        <v>113.307</v>
      </c>
      <c r="C82" s="6" t="s">
        <v>110</v>
      </c>
      <c r="D82" s="7">
        <v>113.307</v>
      </c>
      <c r="E82" s="7">
        <v>0</v>
      </c>
      <c r="F82" s="7">
        <f t="shared" si="17"/>
        <v>113.307</v>
      </c>
      <c r="G82" s="7">
        <v>34.265999999999998</v>
      </c>
      <c r="H82" s="7">
        <v>0</v>
      </c>
      <c r="I82" s="7">
        <v>79.040999999999997</v>
      </c>
      <c r="J82" s="7">
        <v>0</v>
      </c>
      <c r="K82" s="7">
        <v>0</v>
      </c>
      <c r="L82" s="2">
        <f t="shared" si="18"/>
        <v>113.307</v>
      </c>
      <c r="M82" s="2">
        <f t="shared" si="27"/>
        <v>0</v>
      </c>
      <c r="N82">
        <f t="shared" si="15"/>
        <v>113.307</v>
      </c>
      <c r="O82">
        <f t="shared" si="19"/>
        <v>0</v>
      </c>
      <c r="P82" s="2">
        <f t="shared" si="20"/>
        <v>0</v>
      </c>
      <c r="Q82" s="2">
        <f t="shared" si="21"/>
        <v>113.307</v>
      </c>
      <c r="R82">
        <f t="shared" si="16"/>
        <v>0</v>
      </c>
      <c r="S82">
        <v>0</v>
      </c>
      <c r="T82" s="2">
        <f t="shared" si="22"/>
        <v>113.307</v>
      </c>
      <c r="U82" s="2">
        <f t="shared" si="23"/>
        <v>113.307</v>
      </c>
      <c r="V82" s="2">
        <f t="shared" si="24"/>
        <v>113.307</v>
      </c>
      <c r="W82">
        <f t="shared" si="25"/>
        <v>0</v>
      </c>
      <c r="X82">
        <v>0</v>
      </c>
      <c r="Y82">
        <v>0</v>
      </c>
      <c r="Z82" s="2">
        <f t="shared" si="26"/>
        <v>0</v>
      </c>
      <c r="AJ82">
        <v>0</v>
      </c>
      <c r="AK82">
        <v>0</v>
      </c>
    </row>
    <row r="83" spans="1:37" x14ac:dyDescent="0.25">
      <c r="A83" s="5">
        <v>0.85416666666666696</v>
      </c>
      <c r="B83" s="2">
        <v>36.102000000000004</v>
      </c>
      <c r="C83" s="6" t="s">
        <v>111</v>
      </c>
      <c r="D83" s="7">
        <v>40.036000000000001</v>
      </c>
      <c r="E83" s="7">
        <v>-3.9340000000000002</v>
      </c>
      <c r="F83" s="7">
        <f t="shared" si="17"/>
        <v>36.102000000000004</v>
      </c>
      <c r="G83" s="7">
        <v>32.515000000000001</v>
      </c>
      <c r="H83" s="7">
        <v>0</v>
      </c>
      <c r="I83" s="7">
        <v>7.5209999999999999</v>
      </c>
      <c r="J83" s="7">
        <v>-3.9340000000000002</v>
      </c>
      <c r="K83" s="7">
        <v>0</v>
      </c>
      <c r="L83" s="2">
        <f t="shared" si="18"/>
        <v>36.102000000000004</v>
      </c>
      <c r="M83" s="2">
        <f t="shared" si="27"/>
        <v>0</v>
      </c>
      <c r="N83">
        <f t="shared" si="15"/>
        <v>36.102000000000004</v>
      </c>
      <c r="O83">
        <f t="shared" si="19"/>
        <v>0</v>
      </c>
      <c r="P83" s="2">
        <f t="shared" si="20"/>
        <v>0</v>
      </c>
      <c r="Q83" s="2">
        <f t="shared" si="21"/>
        <v>36.102000000000004</v>
      </c>
      <c r="R83">
        <f t="shared" si="16"/>
        <v>0</v>
      </c>
      <c r="S83">
        <v>0</v>
      </c>
      <c r="T83" s="2">
        <f t="shared" si="22"/>
        <v>36.102000000000004</v>
      </c>
      <c r="U83" s="2">
        <f t="shared" si="23"/>
        <v>36.102000000000004</v>
      </c>
      <c r="V83" s="2">
        <f t="shared" si="24"/>
        <v>36.102000000000004</v>
      </c>
      <c r="W83">
        <f t="shared" si="25"/>
        <v>0</v>
      </c>
      <c r="X83">
        <v>0</v>
      </c>
      <c r="Y83">
        <v>0</v>
      </c>
      <c r="Z83" s="2">
        <f t="shared" si="26"/>
        <v>0</v>
      </c>
      <c r="AJ83">
        <v>0</v>
      </c>
      <c r="AK83">
        <v>0</v>
      </c>
    </row>
    <row r="84" spans="1:37" x14ac:dyDescent="0.25">
      <c r="A84" s="5">
        <v>0.86458333333333404</v>
      </c>
      <c r="B84" s="2">
        <v>35.123000000000005</v>
      </c>
      <c r="C84" s="6" t="s">
        <v>112</v>
      </c>
      <c r="D84" s="7">
        <v>37.838000000000001</v>
      </c>
      <c r="E84" s="7">
        <v>-2.7149999999999999</v>
      </c>
      <c r="F84" s="7">
        <f t="shared" si="17"/>
        <v>35.123000000000005</v>
      </c>
      <c r="G84" s="7">
        <v>31.835000000000001</v>
      </c>
      <c r="H84" s="7">
        <v>0</v>
      </c>
      <c r="I84" s="7">
        <v>6.0030000000000001</v>
      </c>
      <c r="J84" s="7">
        <v>-2.7149999999999999</v>
      </c>
      <c r="K84" s="7">
        <v>0</v>
      </c>
      <c r="L84" s="2">
        <f t="shared" si="18"/>
        <v>35.123000000000005</v>
      </c>
      <c r="M84" s="2">
        <f t="shared" si="27"/>
        <v>37.768999999999998</v>
      </c>
      <c r="N84">
        <f t="shared" si="15"/>
        <v>35.123000000000005</v>
      </c>
      <c r="O84">
        <f t="shared" si="19"/>
        <v>1</v>
      </c>
      <c r="P84" s="2">
        <f t="shared" si="20"/>
        <v>37.768999999999998</v>
      </c>
      <c r="Q84" s="2">
        <f t="shared" si="21"/>
        <v>-2.6459999999999937</v>
      </c>
      <c r="R84">
        <f t="shared" si="16"/>
        <v>37.768999999999998</v>
      </c>
      <c r="S84">
        <v>0</v>
      </c>
      <c r="T84" s="2">
        <f t="shared" si="22"/>
        <v>-2.6459999999999937</v>
      </c>
      <c r="U84" s="2">
        <f t="shared" si="23"/>
        <v>-2.6459999999999937</v>
      </c>
      <c r="V84" s="2">
        <f t="shared" si="24"/>
        <v>0</v>
      </c>
      <c r="W84">
        <f t="shared" si="25"/>
        <v>37.768999999999998</v>
      </c>
      <c r="X84">
        <v>0</v>
      </c>
      <c r="Y84">
        <v>0</v>
      </c>
      <c r="Z84" s="2">
        <f t="shared" si="26"/>
        <v>0</v>
      </c>
      <c r="AJ84">
        <v>0</v>
      </c>
      <c r="AK84">
        <v>0</v>
      </c>
    </row>
    <row r="85" spans="1:37" x14ac:dyDescent="0.25">
      <c r="A85" s="5">
        <v>0.875</v>
      </c>
      <c r="B85" s="2">
        <v>10.998000000000001</v>
      </c>
      <c r="C85" s="6" t="s">
        <v>113</v>
      </c>
      <c r="D85" s="7">
        <v>19.954000000000001</v>
      </c>
      <c r="E85" s="7">
        <v>-8.9559999999999995</v>
      </c>
      <c r="F85" s="7">
        <f t="shared" si="17"/>
        <v>10.998000000000001</v>
      </c>
      <c r="G85" s="7">
        <v>15.507999999999999</v>
      </c>
      <c r="H85" s="7">
        <v>0</v>
      </c>
      <c r="I85" s="7">
        <v>4.4459999999999997</v>
      </c>
      <c r="J85" s="7">
        <v>-8.9559999999999995</v>
      </c>
      <c r="K85" s="7">
        <v>0</v>
      </c>
      <c r="L85" s="2">
        <f t="shared" si="18"/>
        <v>10.998000000000001</v>
      </c>
      <c r="M85" s="2">
        <f t="shared" si="27"/>
        <v>0</v>
      </c>
      <c r="N85">
        <f t="shared" si="15"/>
        <v>10.998000000000001</v>
      </c>
      <c r="O85">
        <f t="shared" si="19"/>
        <v>0</v>
      </c>
      <c r="P85" s="2">
        <f t="shared" si="20"/>
        <v>0</v>
      </c>
      <c r="Q85" s="2">
        <f t="shared" si="21"/>
        <v>10.998000000000001</v>
      </c>
      <c r="R85">
        <f t="shared" si="16"/>
        <v>0</v>
      </c>
      <c r="S85">
        <v>0</v>
      </c>
      <c r="T85" s="2">
        <f t="shared" si="22"/>
        <v>10.998000000000001</v>
      </c>
      <c r="U85" s="2">
        <f t="shared" si="23"/>
        <v>10.998000000000001</v>
      </c>
      <c r="V85" s="2">
        <f t="shared" si="24"/>
        <v>10.998000000000001</v>
      </c>
      <c r="W85">
        <f t="shared" si="25"/>
        <v>0</v>
      </c>
      <c r="X85">
        <v>0</v>
      </c>
      <c r="Y85">
        <v>0</v>
      </c>
      <c r="Z85" s="2">
        <f t="shared" si="26"/>
        <v>0</v>
      </c>
      <c r="AJ85">
        <v>0</v>
      </c>
      <c r="AK85">
        <v>0</v>
      </c>
    </row>
    <row r="86" spans="1:37" x14ac:dyDescent="0.25">
      <c r="A86" s="5">
        <v>0.88541666666666696</v>
      </c>
      <c r="B86" s="2">
        <v>109.756</v>
      </c>
      <c r="C86" s="6" t="s">
        <v>114</v>
      </c>
      <c r="D86" s="7">
        <v>110.23</v>
      </c>
      <c r="E86" s="7">
        <v>-0.47399999999999998</v>
      </c>
      <c r="F86" s="7">
        <f t="shared" si="17"/>
        <v>109.756</v>
      </c>
      <c r="G86" s="7">
        <v>109.89100000000001</v>
      </c>
      <c r="H86" s="7">
        <v>0</v>
      </c>
      <c r="I86" s="7">
        <v>0.33900000000000002</v>
      </c>
      <c r="J86" s="7">
        <v>-0.47399999999999998</v>
      </c>
      <c r="K86" s="7">
        <v>0</v>
      </c>
      <c r="L86" s="2">
        <f t="shared" si="18"/>
        <v>109.756</v>
      </c>
      <c r="M86" s="2">
        <f t="shared" si="27"/>
        <v>0</v>
      </c>
      <c r="N86">
        <f t="shared" si="15"/>
        <v>109.756</v>
      </c>
      <c r="O86">
        <f t="shared" si="19"/>
        <v>0</v>
      </c>
      <c r="P86" s="2">
        <f t="shared" si="20"/>
        <v>0</v>
      </c>
      <c r="Q86" s="2">
        <f t="shared" si="21"/>
        <v>109.756</v>
      </c>
      <c r="R86">
        <f t="shared" si="16"/>
        <v>0</v>
      </c>
      <c r="S86">
        <v>0</v>
      </c>
      <c r="T86" s="2">
        <f t="shared" si="22"/>
        <v>109.756</v>
      </c>
      <c r="U86" s="2">
        <f t="shared" si="23"/>
        <v>109.756</v>
      </c>
      <c r="V86" s="2">
        <f t="shared" si="24"/>
        <v>109.756</v>
      </c>
      <c r="W86">
        <f t="shared" si="25"/>
        <v>0</v>
      </c>
      <c r="X86">
        <v>0</v>
      </c>
      <c r="Y86">
        <v>0</v>
      </c>
      <c r="Z86" s="2">
        <f t="shared" si="26"/>
        <v>0</v>
      </c>
      <c r="AJ86">
        <v>0</v>
      </c>
      <c r="AK86">
        <v>0</v>
      </c>
    </row>
    <row r="87" spans="1:37" x14ac:dyDescent="0.25">
      <c r="A87" s="5">
        <v>0.89583333333333404</v>
      </c>
      <c r="B87" s="2">
        <v>79.489999999999995</v>
      </c>
      <c r="C87" s="6" t="s">
        <v>115</v>
      </c>
      <c r="D87" s="7">
        <v>79.900999999999996</v>
      </c>
      <c r="E87" s="7">
        <v>-0.41099999999999998</v>
      </c>
      <c r="F87" s="7">
        <f t="shared" si="17"/>
        <v>79.489999999999995</v>
      </c>
      <c r="G87" s="7">
        <v>74.221999999999994</v>
      </c>
      <c r="H87" s="7">
        <v>0</v>
      </c>
      <c r="I87" s="7">
        <v>5.6790000000000003</v>
      </c>
      <c r="J87" s="7">
        <v>-0.41099999999999998</v>
      </c>
      <c r="K87" s="7">
        <v>0</v>
      </c>
      <c r="L87" s="2">
        <f t="shared" si="18"/>
        <v>79.489999999999995</v>
      </c>
      <c r="M87" s="2">
        <f t="shared" si="27"/>
        <v>0</v>
      </c>
      <c r="N87">
        <f t="shared" si="15"/>
        <v>79.489999999999995</v>
      </c>
      <c r="O87">
        <f t="shared" si="19"/>
        <v>0</v>
      </c>
      <c r="P87" s="2">
        <f t="shared" si="20"/>
        <v>0</v>
      </c>
      <c r="Q87" s="2">
        <f t="shared" si="21"/>
        <v>79.489999999999995</v>
      </c>
      <c r="R87">
        <f t="shared" si="16"/>
        <v>0</v>
      </c>
      <c r="S87">
        <v>0</v>
      </c>
      <c r="T87" s="2">
        <f t="shared" si="22"/>
        <v>79.489999999999995</v>
      </c>
      <c r="U87" s="2">
        <f t="shared" si="23"/>
        <v>79.489999999999995</v>
      </c>
      <c r="V87" s="2">
        <f t="shared" si="24"/>
        <v>79.489999999999995</v>
      </c>
      <c r="W87">
        <f t="shared" si="25"/>
        <v>0</v>
      </c>
      <c r="X87">
        <v>0</v>
      </c>
      <c r="Y87">
        <v>0</v>
      </c>
      <c r="Z87" s="2">
        <f t="shared" si="26"/>
        <v>0</v>
      </c>
      <c r="AJ87">
        <v>0</v>
      </c>
      <c r="AK87">
        <v>0</v>
      </c>
    </row>
    <row r="88" spans="1:37" x14ac:dyDescent="0.25">
      <c r="A88" s="5">
        <v>0.90625</v>
      </c>
      <c r="B88" s="2">
        <v>56.344000000000001</v>
      </c>
      <c r="C88" s="6" t="s">
        <v>116</v>
      </c>
      <c r="D88" s="7">
        <v>61.514000000000003</v>
      </c>
      <c r="E88" s="7">
        <v>-5.17</v>
      </c>
      <c r="F88" s="7">
        <f t="shared" si="17"/>
        <v>56.344000000000001</v>
      </c>
      <c r="G88" s="7">
        <v>19.068000000000001</v>
      </c>
      <c r="H88" s="7">
        <v>0</v>
      </c>
      <c r="I88" s="7">
        <v>42.445999999999998</v>
      </c>
      <c r="J88" s="7">
        <v>-5.17</v>
      </c>
      <c r="K88" s="7">
        <v>0</v>
      </c>
      <c r="L88" s="2">
        <f t="shared" si="18"/>
        <v>56.344000000000001</v>
      </c>
      <c r="M88" s="2">
        <f t="shared" si="27"/>
        <v>36.585333333333331</v>
      </c>
      <c r="N88">
        <f t="shared" si="15"/>
        <v>56.344000000000001</v>
      </c>
      <c r="O88">
        <f t="shared" si="19"/>
        <v>0</v>
      </c>
      <c r="P88" s="2">
        <f t="shared" si="20"/>
        <v>36.585333333333331</v>
      </c>
      <c r="Q88" s="2">
        <f t="shared" si="21"/>
        <v>19.75866666666667</v>
      </c>
      <c r="R88">
        <f t="shared" si="16"/>
        <v>36.585333333333331</v>
      </c>
      <c r="S88">
        <v>0</v>
      </c>
      <c r="T88" s="2">
        <f t="shared" si="22"/>
        <v>19.75866666666667</v>
      </c>
      <c r="U88" s="2">
        <f t="shared" si="23"/>
        <v>19.75866666666667</v>
      </c>
      <c r="V88" s="2">
        <f t="shared" si="24"/>
        <v>19.75866666666667</v>
      </c>
      <c r="W88">
        <f t="shared" si="25"/>
        <v>36.585333333333331</v>
      </c>
      <c r="X88">
        <v>0</v>
      </c>
      <c r="Y88">
        <v>0</v>
      </c>
      <c r="Z88" s="2">
        <f t="shared" si="26"/>
        <v>0</v>
      </c>
      <c r="AJ88">
        <v>52.518666666666668</v>
      </c>
      <c r="AK88">
        <v>0</v>
      </c>
    </row>
    <row r="89" spans="1:37" x14ac:dyDescent="0.25">
      <c r="A89" s="5">
        <v>0.91666666666666696</v>
      </c>
      <c r="B89" s="2">
        <v>-27.672999999999998</v>
      </c>
      <c r="C89" s="6" t="s">
        <v>117</v>
      </c>
      <c r="D89" s="7">
        <v>1.1659999999999999</v>
      </c>
      <c r="E89" s="7">
        <v>-28.838999999999999</v>
      </c>
      <c r="F89" s="7">
        <f t="shared" si="17"/>
        <v>-27.672999999999998</v>
      </c>
      <c r="G89" s="7">
        <v>1.034</v>
      </c>
      <c r="H89" s="7">
        <v>0</v>
      </c>
      <c r="I89" s="7">
        <v>0.13200000000000001</v>
      </c>
      <c r="J89" s="7">
        <v>-28.838999999999999</v>
      </c>
      <c r="K89" s="7">
        <v>0</v>
      </c>
      <c r="L89" s="2">
        <f t="shared" si="18"/>
        <v>-27.672999999999998</v>
      </c>
      <c r="M89" s="2">
        <f t="shared" si="27"/>
        <v>0</v>
      </c>
      <c r="N89">
        <f t="shared" si="15"/>
        <v>0</v>
      </c>
      <c r="O89">
        <f t="shared" si="19"/>
        <v>0</v>
      </c>
      <c r="P89" s="2">
        <f t="shared" si="20"/>
        <v>0</v>
      </c>
      <c r="Q89" s="2">
        <f t="shared" si="21"/>
        <v>-27.672999999999998</v>
      </c>
      <c r="R89">
        <f t="shared" si="16"/>
        <v>0</v>
      </c>
      <c r="S89">
        <v>0</v>
      </c>
      <c r="T89" s="2">
        <f t="shared" si="22"/>
        <v>-27.672999999999998</v>
      </c>
      <c r="U89" s="2">
        <f t="shared" si="23"/>
        <v>0</v>
      </c>
      <c r="V89" s="2">
        <f t="shared" si="24"/>
        <v>0</v>
      </c>
      <c r="W89">
        <f t="shared" si="25"/>
        <v>0</v>
      </c>
      <c r="X89">
        <v>0</v>
      </c>
      <c r="Y89">
        <v>0</v>
      </c>
      <c r="Z89" s="2">
        <v>0</v>
      </c>
      <c r="AJ89">
        <v>0</v>
      </c>
      <c r="AK89">
        <v>0</v>
      </c>
    </row>
    <row r="90" spans="1:37" x14ac:dyDescent="0.25">
      <c r="A90" s="5">
        <v>0.92708333333333404</v>
      </c>
      <c r="B90" s="2">
        <v>-40.911000000000001</v>
      </c>
      <c r="C90" s="6" t="s">
        <v>118</v>
      </c>
      <c r="D90" s="7">
        <v>0</v>
      </c>
      <c r="E90" s="7">
        <v>-40.911000000000001</v>
      </c>
      <c r="F90" s="7">
        <f t="shared" si="17"/>
        <v>-40.911000000000001</v>
      </c>
      <c r="G90" s="7">
        <v>0</v>
      </c>
      <c r="H90" s="7">
        <v>-2.4950000000000001</v>
      </c>
      <c r="I90" s="7">
        <v>0</v>
      </c>
      <c r="J90" s="7">
        <v>-38.415999999999997</v>
      </c>
      <c r="K90" s="7">
        <v>0</v>
      </c>
      <c r="L90" s="2">
        <f t="shared" si="18"/>
        <v>-40.911000000000001</v>
      </c>
      <c r="M90" s="2">
        <f t="shared" si="27"/>
        <v>0</v>
      </c>
      <c r="N90">
        <f t="shared" si="15"/>
        <v>0</v>
      </c>
      <c r="O90">
        <f t="shared" si="19"/>
        <v>0</v>
      </c>
      <c r="P90" s="2">
        <f t="shared" si="20"/>
        <v>0</v>
      </c>
      <c r="Q90" s="2">
        <f t="shared" si="21"/>
        <v>-40.911000000000001</v>
      </c>
      <c r="R90">
        <f t="shared" si="16"/>
        <v>0</v>
      </c>
      <c r="S90">
        <v>0</v>
      </c>
      <c r="T90" s="2">
        <f t="shared" si="22"/>
        <v>-40.911000000000001</v>
      </c>
      <c r="U90" s="2">
        <f t="shared" si="23"/>
        <v>0</v>
      </c>
      <c r="V90" s="2">
        <f t="shared" si="24"/>
        <v>0</v>
      </c>
      <c r="W90">
        <f t="shared" si="25"/>
        <v>0</v>
      </c>
      <c r="X90">
        <v>0</v>
      </c>
      <c r="Y90">
        <v>0</v>
      </c>
      <c r="Z90" s="2">
        <v>0</v>
      </c>
      <c r="AJ90">
        <v>0</v>
      </c>
      <c r="AK90">
        <v>0</v>
      </c>
    </row>
    <row r="91" spans="1:37" x14ac:dyDescent="0.25">
      <c r="A91" s="5">
        <v>0.9375</v>
      </c>
      <c r="B91" s="2">
        <v>17.244</v>
      </c>
      <c r="C91" s="6" t="s">
        <v>119</v>
      </c>
      <c r="D91" s="7">
        <v>20.058</v>
      </c>
      <c r="E91" s="7">
        <v>-2.8140000000000001</v>
      </c>
      <c r="F91" s="7">
        <f t="shared" si="17"/>
        <v>17.244</v>
      </c>
      <c r="G91" s="7">
        <v>17.454999999999998</v>
      </c>
      <c r="H91" s="7">
        <v>0</v>
      </c>
      <c r="I91" s="7">
        <v>2.6030000000000002</v>
      </c>
      <c r="J91" s="7">
        <v>-2.8140000000000001</v>
      </c>
      <c r="K91" s="7">
        <v>0</v>
      </c>
      <c r="L91" s="2">
        <f t="shared" si="18"/>
        <v>17.244</v>
      </c>
      <c r="M91" s="2">
        <f t="shared" si="27"/>
        <v>0</v>
      </c>
      <c r="N91">
        <f t="shared" si="15"/>
        <v>17.244</v>
      </c>
      <c r="O91">
        <f t="shared" si="19"/>
        <v>0</v>
      </c>
      <c r="P91" s="2">
        <f t="shared" si="20"/>
        <v>0</v>
      </c>
      <c r="Q91" s="2">
        <f t="shared" si="21"/>
        <v>17.244</v>
      </c>
      <c r="R91">
        <f t="shared" si="16"/>
        <v>0</v>
      </c>
      <c r="S91">
        <v>0</v>
      </c>
      <c r="T91" s="2">
        <f t="shared" si="22"/>
        <v>17.244</v>
      </c>
      <c r="U91" s="2">
        <f t="shared" si="23"/>
        <v>17.244</v>
      </c>
      <c r="V91" s="2">
        <f t="shared" si="24"/>
        <v>17.244</v>
      </c>
      <c r="W91">
        <f t="shared" si="25"/>
        <v>0</v>
      </c>
      <c r="X91">
        <v>0</v>
      </c>
      <c r="Y91">
        <v>0</v>
      </c>
      <c r="Z91" s="2">
        <f t="shared" si="26"/>
        <v>0</v>
      </c>
      <c r="AJ91">
        <v>54.276999999999994</v>
      </c>
      <c r="AK91">
        <v>54</v>
      </c>
    </row>
    <row r="92" spans="1:37" x14ac:dyDescent="0.25">
      <c r="A92" s="5">
        <v>0.94791666666666696</v>
      </c>
      <c r="B92" s="2">
        <v>-1.8620000000000001</v>
      </c>
      <c r="C92" s="6" t="s">
        <v>120</v>
      </c>
      <c r="D92" s="7">
        <v>13.366</v>
      </c>
      <c r="E92" s="7">
        <v>-15.228</v>
      </c>
      <c r="F92" s="7">
        <f t="shared" si="17"/>
        <v>-1.8620000000000001</v>
      </c>
      <c r="G92" s="7">
        <v>10.054</v>
      </c>
      <c r="H92" s="7">
        <v>0</v>
      </c>
      <c r="I92" s="7">
        <v>3.3119999999999998</v>
      </c>
      <c r="J92" s="7">
        <v>-15.228</v>
      </c>
      <c r="K92" s="7">
        <v>0</v>
      </c>
      <c r="L92" s="2">
        <f t="shared" si="18"/>
        <v>-1.8620000000000001</v>
      </c>
      <c r="M92" s="2">
        <f t="shared" si="27"/>
        <v>0</v>
      </c>
      <c r="N92">
        <f t="shared" si="15"/>
        <v>0</v>
      </c>
      <c r="O92">
        <f t="shared" si="19"/>
        <v>0</v>
      </c>
      <c r="P92" s="2">
        <f t="shared" si="20"/>
        <v>0</v>
      </c>
      <c r="Q92" s="2">
        <f t="shared" si="21"/>
        <v>-1.8620000000000001</v>
      </c>
      <c r="R92">
        <f t="shared" si="16"/>
        <v>0</v>
      </c>
      <c r="S92">
        <v>0</v>
      </c>
      <c r="T92" s="2">
        <f t="shared" si="22"/>
        <v>-1.8620000000000001</v>
      </c>
      <c r="U92" s="2">
        <f t="shared" si="23"/>
        <v>0</v>
      </c>
      <c r="V92" s="2">
        <f t="shared" si="24"/>
        <v>0</v>
      </c>
      <c r="W92">
        <f t="shared" si="25"/>
        <v>0</v>
      </c>
      <c r="X92">
        <v>0</v>
      </c>
      <c r="Y92">
        <v>0</v>
      </c>
      <c r="Z92" s="2">
        <v>0</v>
      </c>
      <c r="AJ92">
        <v>83.579333333333338</v>
      </c>
      <c r="AK92">
        <v>54</v>
      </c>
    </row>
    <row r="93" spans="1:37" x14ac:dyDescent="0.25">
      <c r="A93" s="5">
        <v>0.95833333333333404</v>
      </c>
      <c r="B93" s="2">
        <v>9.6579999999999995</v>
      </c>
      <c r="C93" s="6" t="s">
        <v>121</v>
      </c>
      <c r="D93" s="7">
        <v>23.97</v>
      </c>
      <c r="E93" s="7">
        <v>-14.311999999999999</v>
      </c>
      <c r="F93" s="7">
        <f t="shared" si="17"/>
        <v>9.6579999999999995</v>
      </c>
      <c r="G93" s="7">
        <v>16.745000000000001</v>
      </c>
      <c r="H93" s="7">
        <v>0</v>
      </c>
      <c r="I93" s="7">
        <v>7.2249999999999996</v>
      </c>
      <c r="J93" s="7">
        <v>-14.311999999999999</v>
      </c>
      <c r="K93" s="7">
        <v>0</v>
      </c>
      <c r="L93" s="2">
        <f t="shared" si="18"/>
        <v>9.6579999999999995</v>
      </c>
      <c r="M93" s="2">
        <f t="shared" si="27"/>
        <v>0</v>
      </c>
      <c r="N93">
        <f t="shared" si="15"/>
        <v>9.6579999999999995</v>
      </c>
      <c r="O93">
        <f t="shared" si="19"/>
        <v>0</v>
      </c>
      <c r="P93" s="2">
        <f t="shared" si="20"/>
        <v>0</v>
      </c>
      <c r="Q93" s="2">
        <f t="shared" si="21"/>
        <v>9.6579999999999995</v>
      </c>
      <c r="R93">
        <f t="shared" si="16"/>
        <v>0</v>
      </c>
      <c r="S93">
        <v>0</v>
      </c>
      <c r="T93" s="2">
        <f t="shared" si="22"/>
        <v>9.6579999999999995</v>
      </c>
      <c r="U93" s="2">
        <f t="shared" si="23"/>
        <v>9.6579999999999995</v>
      </c>
      <c r="V93" s="2">
        <f t="shared" si="24"/>
        <v>9.6579999999999995</v>
      </c>
      <c r="W93">
        <f t="shared" si="25"/>
        <v>0</v>
      </c>
      <c r="X93">
        <v>0</v>
      </c>
      <c r="Y93">
        <v>0</v>
      </c>
      <c r="Z93" s="2">
        <v>0</v>
      </c>
      <c r="AJ93">
        <v>56.979666666666667</v>
      </c>
      <c r="AK93">
        <v>54</v>
      </c>
    </row>
    <row r="94" spans="1:37" x14ac:dyDescent="0.25">
      <c r="A94" s="5">
        <v>0.96875</v>
      </c>
      <c r="B94" s="2">
        <v>152.82499999999999</v>
      </c>
      <c r="C94" s="6" t="s">
        <v>122</v>
      </c>
      <c r="D94" s="7">
        <v>152.82499999999999</v>
      </c>
      <c r="E94" s="7">
        <v>0</v>
      </c>
      <c r="F94" s="7">
        <f t="shared" si="17"/>
        <v>152.82499999999999</v>
      </c>
      <c r="G94" s="7">
        <v>143.006</v>
      </c>
      <c r="H94" s="7">
        <v>0</v>
      </c>
      <c r="I94" s="7">
        <v>9.8190000000000008</v>
      </c>
      <c r="J94" s="7">
        <v>0</v>
      </c>
      <c r="K94" s="7">
        <v>0</v>
      </c>
      <c r="L94" s="2">
        <f t="shared" si="18"/>
        <v>152.82499999999999</v>
      </c>
      <c r="M94" s="2">
        <f t="shared" si="27"/>
        <v>0</v>
      </c>
      <c r="N94">
        <f t="shared" si="15"/>
        <v>152.82499999999999</v>
      </c>
      <c r="O94">
        <f t="shared" si="19"/>
        <v>0</v>
      </c>
      <c r="P94" s="2">
        <f t="shared" si="20"/>
        <v>0</v>
      </c>
      <c r="Q94" s="2">
        <f t="shared" si="21"/>
        <v>152.82499999999999</v>
      </c>
      <c r="R94">
        <f t="shared" si="16"/>
        <v>0</v>
      </c>
      <c r="S94">
        <v>0</v>
      </c>
      <c r="T94" s="2">
        <f t="shared" si="22"/>
        <v>152.82499999999999</v>
      </c>
      <c r="U94" s="2">
        <f t="shared" si="23"/>
        <v>152.82499999999999</v>
      </c>
      <c r="V94" s="2">
        <f t="shared" si="24"/>
        <v>152.82499999999999</v>
      </c>
      <c r="W94">
        <f t="shared" si="25"/>
        <v>0</v>
      </c>
      <c r="X94">
        <v>0</v>
      </c>
      <c r="Y94">
        <v>0</v>
      </c>
      <c r="Z94" s="2">
        <f t="shared" si="26"/>
        <v>0</v>
      </c>
      <c r="AJ94">
        <v>63.854999999999997</v>
      </c>
      <c r="AK94">
        <v>54</v>
      </c>
    </row>
    <row r="95" spans="1:37" x14ac:dyDescent="0.25">
      <c r="A95" s="5">
        <v>0.97916666666666696</v>
      </c>
      <c r="B95" s="2">
        <v>102.91399999999999</v>
      </c>
      <c r="C95" s="6" t="s">
        <v>123</v>
      </c>
      <c r="D95" s="7">
        <v>110.45699999999999</v>
      </c>
      <c r="E95" s="7">
        <v>-7.5430000000000001</v>
      </c>
      <c r="F95" s="7">
        <f t="shared" si="17"/>
        <v>102.91399999999999</v>
      </c>
      <c r="G95" s="7">
        <v>110.372</v>
      </c>
      <c r="H95" s="7">
        <v>0</v>
      </c>
      <c r="I95" s="7">
        <v>8.5000000000000006E-2</v>
      </c>
      <c r="J95" s="7">
        <v>-7.5430000000000001</v>
      </c>
      <c r="K95" s="7">
        <v>0</v>
      </c>
      <c r="L95" s="2">
        <f t="shared" si="18"/>
        <v>102.91399999999999</v>
      </c>
      <c r="M95" s="2">
        <f t="shared" si="27"/>
        <v>0</v>
      </c>
      <c r="N95">
        <f t="shared" si="15"/>
        <v>102.91399999999999</v>
      </c>
      <c r="O95">
        <f t="shared" si="19"/>
        <v>0</v>
      </c>
      <c r="P95" s="2">
        <f t="shared" si="20"/>
        <v>0</v>
      </c>
      <c r="Q95" s="2">
        <f t="shared" si="21"/>
        <v>102.91399999999999</v>
      </c>
      <c r="R95">
        <f t="shared" si="16"/>
        <v>0</v>
      </c>
      <c r="S95">
        <v>0</v>
      </c>
      <c r="T95" s="2">
        <f t="shared" si="22"/>
        <v>102.91399999999999</v>
      </c>
      <c r="U95" s="2">
        <f t="shared" si="23"/>
        <v>102.91399999999999</v>
      </c>
      <c r="V95" s="2">
        <f t="shared" si="24"/>
        <v>102.91399999999999</v>
      </c>
      <c r="W95">
        <f t="shared" si="25"/>
        <v>0</v>
      </c>
      <c r="X95">
        <v>0</v>
      </c>
      <c r="Y95">
        <v>0</v>
      </c>
      <c r="Z95" s="2">
        <f t="shared" si="26"/>
        <v>0</v>
      </c>
      <c r="AJ95">
        <v>81.215999999999994</v>
      </c>
      <c r="AK95">
        <v>76</v>
      </c>
    </row>
    <row r="96" spans="1:37" x14ac:dyDescent="0.25">
      <c r="A96" s="5">
        <v>0.98958333333333404</v>
      </c>
      <c r="B96" s="2">
        <v>91.653999999999996</v>
      </c>
      <c r="C96" s="6" t="s">
        <v>124</v>
      </c>
      <c r="D96" s="7">
        <v>99.254999999999995</v>
      </c>
      <c r="E96" s="7">
        <v>-7.601</v>
      </c>
      <c r="F96" s="7">
        <f t="shared" si="17"/>
        <v>91.653999999999996</v>
      </c>
      <c r="G96" s="7">
        <v>98.688999999999993</v>
      </c>
      <c r="H96" s="7">
        <v>0</v>
      </c>
      <c r="I96" s="7">
        <v>0.56599999999999995</v>
      </c>
      <c r="J96" s="7">
        <v>-7.601</v>
      </c>
      <c r="K96" s="7">
        <v>0</v>
      </c>
      <c r="L96" s="2">
        <f t="shared" si="18"/>
        <v>91.653999999999996</v>
      </c>
      <c r="M96" s="2">
        <f t="shared" si="27"/>
        <v>50.941666666666663</v>
      </c>
      <c r="N96">
        <f t="shared" si="15"/>
        <v>91.653999999999996</v>
      </c>
      <c r="O96">
        <f t="shared" si="19"/>
        <v>0</v>
      </c>
      <c r="P96" s="2">
        <f t="shared" si="20"/>
        <v>50.941666666666663</v>
      </c>
      <c r="Q96" s="2">
        <f t="shared" si="21"/>
        <v>40.712333333333333</v>
      </c>
      <c r="R96">
        <f t="shared" si="16"/>
        <v>50.941666666666663</v>
      </c>
      <c r="S96">
        <v>0</v>
      </c>
      <c r="T96" s="2">
        <f t="shared" si="22"/>
        <v>40.712333333333333</v>
      </c>
      <c r="U96" s="2">
        <f t="shared" si="23"/>
        <v>40.712333333333333</v>
      </c>
      <c r="V96" s="2">
        <f t="shared" si="24"/>
        <v>40.712333333333333</v>
      </c>
      <c r="W96">
        <f t="shared" si="25"/>
        <v>50.941666666666663</v>
      </c>
      <c r="X96">
        <v>0</v>
      </c>
      <c r="Y96">
        <v>0</v>
      </c>
      <c r="Z96" s="2">
        <f t="shared" si="26"/>
        <v>0</v>
      </c>
      <c r="AJ96">
        <v>81.500999999999991</v>
      </c>
      <c r="AK96">
        <v>76</v>
      </c>
    </row>
    <row r="97" spans="1:37" x14ac:dyDescent="0.25">
      <c r="A97" s="5">
        <v>1</v>
      </c>
      <c r="B97" s="2">
        <v>91.93</v>
      </c>
      <c r="C97" s="6" t="s">
        <v>125</v>
      </c>
      <c r="D97" s="7">
        <v>93.414000000000001</v>
      </c>
      <c r="E97" s="7">
        <v>-1.484</v>
      </c>
      <c r="F97" s="7">
        <f t="shared" si="17"/>
        <v>91.93</v>
      </c>
      <c r="G97" s="7">
        <v>48.776000000000003</v>
      </c>
      <c r="H97" s="7">
        <v>0</v>
      </c>
      <c r="I97" s="7">
        <v>44.637999999999998</v>
      </c>
      <c r="J97" s="7">
        <v>-1.484</v>
      </c>
      <c r="K97" s="7">
        <v>0</v>
      </c>
      <c r="L97" s="2">
        <f t="shared" si="18"/>
        <v>91.93</v>
      </c>
      <c r="M97" s="2">
        <f t="shared" si="27"/>
        <v>34.304666666666662</v>
      </c>
      <c r="N97">
        <f t="shared" si="15"/>
        <v>91.93</v>
      </c>
      <c r="O97">
        <f t="shared" si="19"/>
        <v>0</v>
      </c>
      <c r="P97" s="2">
        <f t="shared" si="20"/>
        <v>34.304666666666662</v>
      </c>
      <c r="Q97" s="2">
        <f t="shared" si="21"/>
        <v>57.625333333333344</v>
      </c>
      <c r="R97">
        <f t="shared" si="16"/>
        <v>34.304666666666662</v>
      </c>
      <c r="S97">
        <v>0</v>
      </c>
      <c r="T97" s="2">
        <f t="shared" si="22"/>
        <v>57.625333333333344</v>
      </c>
      <c r="U97" s="2">
        <f t="shared" si="23"/>
        <v>57.625333333333344</v>
      </c>
      <c r="V97" s="2">
        <f t="shared" si="24"/>
        <v>57.625333333333344</v>
      </c>
      <c r="W97">
        <f t="shared" si="25"/>
        <v>34.304666666666662</v>
      </c>
      <c r="X97">
        <v>0</v>
      </c>
      <c r="Y97">
        <v>0</v>
      </c>
      <c r="Z97" s="2">
        <f t="shared" si="26"/>
        <v>0</v>
      </c>
      <c r="AJ97">
        <v>76.757333333333335</v>
      </c>
      <c r="AK97">
        <v>76</v>
      </c>
    </row>
    <row r="98" spans="1:37" x14ac:dyDescent="0.25">
      <c r="A98" s="5">
        <v>1.0104166666666701</v>
      </c>
      <c r="B98" s="2">
        <v>0</v>
      </c>
      <c r="C98" s="6" t="s">
        <v>126</v>
      </c>
      <c r="F98" s="7">
        <f t="shared" si="17"/>
        <v>0</v>
      </c>
      <c r="L98" s="2">
        <f t="shared" si="18"/>
        <v>0</v>
      </c>
      <c r="M98" s="2">
        <f t="shared" si="27"/>
        <v>0</v>
      </c>
      <c r="N98">
        <f t="shared" si="15"/>
        <v>0</v>
      </c>
      <c r="O98">
        <f t="shared" si="19"/>
        <v>0</v>
      </c>
      <c r="P98" s="2">
        <f t="shared" si="20"/>
        <v>0</v>
      </c>
      <c r="Q98" s="2">
        <f t="shared" si="21"/>
        <v>0</v>
      </c>
      <c r="R98">
        <f t="shared" si="16"/>
        <v>0</v>
      </c>
      <c r="S98">
        <v>0</v>
      </c>
      <c r="T98" s="2">
        <f t="shared" si="22"/>
        <v>0</v>
      </c>
      <c r="U98" s="2">
        <f t="shared" si="23"/>
        <v>0</v>
      </c>
      <c r="V98" s="2">
        <f t="shared" si="24"/>
        <v>0</v>
      </c>
      <c r="W98">
        <f t="shared" si="25"/>
        <v>0</v>
      </c>
      <c r="X98">
        <v>0</v>
      </c>
      <c r="Y98">
        <v>0</v>
      </c>
      <c r="Z98" s="2">
        <f t="shared" si="26"/>
        <v>0</v>
      </c>
      <c r="AJ98">
        <v>95.202666666666673</v>
      </c>
      <c r="AK98">
        <v>76</v>
      </c>
    </row>
    <row r="99" spans="1:37" x14ac:dyDescent="0.25">
      <c r="M99" s="2">
        <f t="shared" si="27"/>
        <v>0</v>
      </c>
      <c r="N99">
        <f t="shared" si="15"/>
        <v>0</v>
      </c>
      <c r="O99">
        <f t="shared" si="19"/>
        <v>0</v>
      </c>
      <c r="P99" s="2">
        <f t="shared" si="20"/>
        <v>0</v>
      </c>
      <c r="Q99" s="2">
        <f t="shared" si="21"/>
        <v>0</v>
      </c>
      <c r="R99">
        <f t="shared" si="16"/>
        <v>0</v>
      </c>
      <c r="T99" s="2">
        <f t="shared" si="22"/>
        <v>0</v>
      </c>
      <c r="U99" s="2">
        <f t="shared" si="23"/>
        <v>0</v>
      </c>
      <c r="V99" s="2">
        <f t="shared" si="24"/>
        <v>0</v>
      </c>
      <c r="W99">
        <f t="shared" si="25"/>
        <v>0</v>
      </c>
      <c r="X99">
        <v>0</v>
      </c>
      <c r="Y99">
        <v>0</v>
      </c>
      <c r="Z99" s="2">
        <f t="shared" si="26"/>
        <v>0</v>
      </c>
      <c r="AJ99">
        <v>128.67500000000001</v>
      </c>
      <c r="AK99">
        <v>128</v>
      </c>
    </row>
    <row r="100" spans="1:37" x14ac:dyDescent="0.25">
      <c r="AJ100">
        <v>195.64800000000002</v>
      </c>
      <c r="AK100">
        <v>128</v>
      </c>
    </row>
    <row r="101" spans="1:37" x14ac:dyDescent="0.25">
      <c r="AJ101">
        <v>179.37100000000001</v>
      </c>
      <c r="AK101">
        <v>128</v>
      </c>
    </row>
    <row r="102" spans="1:37" x14ac:dyDescent="0.25">
      <c r="AJ102">
        <v>179.01599999999996</v>
      </c>
      <c r="AK102">
        <v>128</v>
      </c>
    </row>
    <row r="103" spans="1:37" x14ac:dyDescent="0.25">
      <c r="AJ103">
        <v>159.79033333333334</v>
      </c>
      <c r="AK103">
        <v>137</v>
      </c>
    </row>
    <row r="104" spans="1:37" x14ac:dyDescent="0.25">
      <c r="AJ104">
        <v>159.672</v>
      </c>
      <c r="AK104">
        <v>137</v>
      </c>
    </row>
    <row r="105" spans="1:37" x14ac:dyDescent="0.25">
      <c r="AJ105">
        <v>138.90533333333335</v>
      </c>
      <c r="AK105">
        <v>137</v>
      </c>
    </row>
    <row r="106" spans="1:37" x14ac:dyDescent="0.25">
      <c r="AJ106">
        <v>137.94133333333335</v>
      </c>
      <c r="AK106">
        <v>137</v>
      </c>
    </row>
    <row r="107" spans="1:37" x14ac:dyDescent="0.25">
      <c r="AJ107">
        <v>120.92933333333333</v>
      </c>
    </row>
    <row r="108" spans="1:37" x14ac:dyDescent="0.25">
      <c r="AJ108">
        <v>78.570999999999998</v>
      </c>
    </row>
    <row r="109" spans="1:37" x14ac:dyDescent="0.25">
      <c r="AJ109">
        <v>70.374333333333325</v>
      </c>
    </row>
    <row r="110" spans="1:37" x14ac:dyDescent="0.25">
      <c r="AJ110">
        <v>0</v>
      </c>
    </row>
    <row r="111" spans="1:37" x14ac:dyDescent="0.25">
      <c r="AJ111">
        <v>57.658999999999999</v>
      </c>
      <c r="AK111">
        <v>57</v>
      </c>
    </row>
    <row r="112" spans="1:37" x14ac:dyDescent="0.25">
      <c r="AJ112">
        <v>79.380999999999972</v>
      </c>
      <c r="AK112">
        <v>57</v>
      </c>
    </row>
    <row r="113" spans="36:37" x14ac:dyDescent="0.25">
      <c r="AJ113">
        <v>90.021000000000001</v>
      </c>
      <c r="AK113">
        <v>57</v>
      </c>
    </row>
    <row r="114" spans="36:37" x14ac:dyDescent="0.25">
      <c r="AJ114">
        <v>126.46033333333332</v>
      </c>
      <c r="AK114">
        <v>57</v>
      </c>
    </row>
    <row r="115" spans="36:37" x14ac:dyDescent="0.25">
      <c r="AJ115">
        <v>114.35666666666667</v>
      </c>
      <c r="AK115">
        <v>110</v>
      </c>
    </row>
    <row r="116" spans="36:37" x14ac:dyDescent="0.25">
      <c r="AJ116">
        <v>110.23833333333334</v>
      </c>
      <c r="AK116">
        <v>110</v>
      </c>
    </row>
    <row r="117" spans="36:37" x14ac:dyDescent="0.25">
      <c r="AJ117">
        <v>113.649</v>
      </c>
      <c r="AK117">
        <v>110</v>
      </c>
    </row>
    <row r="118" spans="36:37" x14ac:dyDescent="0.25">
      <c r="AJ118">
        <v>115.86266666666666</v>
      </c>
      <c r="AK118">
        <v>110</v>
      </c>
    </row>
    <row r="119" spans="36:37" x14ac:dyDescent="0.25">
      <c r="AJ119">
        <v>16.382000000000001</v>
      </c>
      <c r="AK119">
        <v>0</v>
      </c>
    </row>
    <row r="120" spans="36:37" x14ac:dyDescent="0.25">
      <c r="AJ120">
        <v>64.338666666666668</v>
      </c>
      <c r="AK120">
        <v>0</v>
      </c>
    </row>
    <row r="121" spans="36:37" x14ac:dyDescent="0.25">
      <c r="AJ121">
        <v>0</v>
      </c>
      <c r="AK121">
        <v>0</v>
      </c>
    </row>
    <row r="122" spans="36:37" x14ac:dyDescent="0.25">
      <c r="AJ122">
        <v>0</v>
      </c>
      <c r="AK122">
        <v>0</v>
      </c>
    </row>
    <row r="123" spans="36:37" x14ac:dyDescent="0.25">
      <c r="AJ123">
        <v>54.597000000000001</v>
      </c>
      <c r="AK123">
        <v>0</v>
      </c>
    </row>
    <row r="124" spans="36:37" x14ac:dyDescent="0.25">
      <c r="AJ124">
        <v>82.779333333333327</v>
      </c>
      <c r="AK124">
        <v>0</v>
      </c>
    </row>
    <row r="125" spans="36:37" x14ac:dyDescent="0.25">
      <c r="AJ125">
        <v>0</v>
      </c>
      <c r="AK125">
        <v>0</v>
      </c>
    </row>
    <row r="126" spans="36:37" x14ac:dyDescent="0.25">
      <c r="AJ126">
        <v>53.677</v>
      </c>
      <c r="AK126">
        <v>0</v>
      </c>
    </row>
    <row r="127" spans="36:37" x14ac:dyDescent="0.25">
      <c r="AJ127">
        <v>32.4</v>
      </c>
      <c r="AK127">
        <v>0</v>
      </c>
    </row>
    <row r="128" spans="36:37" x14ac:dyDescent="0.25">
      <c r="AJ128">
        <v>65.341999999999999</v>
      </c>
      <c r="AK128">
        <v>0</v>
      </c>
    </row>
    <row r="129" spans="36:37" x14ac:dyDescent="0.25">
      <c r="AJ129">
        <v>0</v>
      </c>
      <c r="AK129">
        <v>0</v>
      </c>
    </row>
    <row r="130" spans="36:37" x14ac:dyDescent="0.25">
      <c r="AJ130">
        <v>0</v>
      </c>
      <c r="AK130">
        <v>0</v>
      </c>
    </row>
    <row r="131" spans="36:37" x14ac:dyDescent="0.25">
      <c r="AJ131">
        <v>42.517666666666663</v>
      </c>
      <c r="AK131">
        <v>22</v>
      </c>
    </row>
    <row r="132" spans="36:37" x14ac:dyDescent="0.25">
      <c r="AJ132">
        <v>51.367333333333335</v>
      </c>
      <c r="AK132">
        <v>22</v>
      </c>
    </row>
    <row r="133" spans="36:37" x14ac:dyDescent="0.25">
      <c r="AJ133">
        <v>40.198</v>
      </c>
      <c r="AK133">
        <v>22</v>
      </c>
    </row>
    <row r="134" spans="36:37" x14ac:dyDescent="0.25">
      <c r="AJ134">
        <v>22.041</v>
      </c>
      <c r="AK134">
        <v>22</v>
      </c>
    </row>
    <row r="135" spans="36:37" x14ac:dyDescent="0.25">
      <c r="AJ135">
        <v>0</v>
      </c>
      <c r="AK135">
        <v>0</v>
      </c>
    </row>
    <row r="136" spans="36:37" x14ac:dyDescent="0.25">
      <c r="AJ136">
        <v>0</v>
      </c>
      <c r="AK136">
        <v>0</v>
      </c>
    </row>
    <row r="137" spans="36:37" x14ac:dyDescent="0.25">
      <c r="AJ137">
        <v>0</v>
      </c>
      <c r="AK137">
        <v>0</v>
      </c>
    </row>
    <row r="138" spans="36:37" x14ac:dyDescent="0.25">
      <c r="AJ138">
        <v>0</v>
      </c>
      <c r="AK138">
        <v>0</v>
      </c>
    </row>
    <row r="139" spans="36:37" x14ac:dyDescent="0.25">
      <c r="AJ139">
        <v>0</v>
      </c>
      <c r="AK139">
        <v>0</v>
      </c>
    </row>
    <row r="140" spans="36:37" x14ac:dyDescent="0.25">
      <c r="AJ140">
        <v>0</v>
      </c>
      <c r="AK140">
        <v>0</v>
      </c>
    </row>
    <row r="141" spans="36:37" x14ac:dyDescent="0.25">
      <c r="AJ141">
        <v>0</v>
      </c>
      <c r="AK141">
        <v>0</v>
      </c>
    </row>
    <row r="142" spans="36:37" x14ac:dyDescent="0.25">
      <c r="AJ142">
        <v>0</v>
      </c>
      <c r="AK142">
        <v>0</v>
      </c>
    </row>
    <row r="143" spans="36:37" x14ac:dyDescent="0.25">
      <c r="AJ143">
        <v>0</v>
      </c>
      <c r="AK143">
        <v>0</v>
      </c>
    </row>
    <row r="144" spans="36:37" x14ac:dyDescent="0.25">
      <c r="AJ144">
        <v>0</v>
      </c>
      <c r="AK144">
        <v>0</v>
      </c>
    </row>
    <row r="145" spans="36:37" x14ac:dyDescent="0.25">
      <c r="AJ145">
        <v>35.123000000000005</v>
      </c>
      <c r="AK145">
        <v>0</v>
      </c>
    </row>
    <row r="146" spans="36:37" x14ac:dyDescent="0.25">
      <c r="AJ146">
        <v>0</v>
      </c>
      <c r="AK146">
        <v>0</v>
      </c>
    </row>
    <row r="147" spans="36:37" x14ac:dyDescent="0.25">
      <c r="AJ147">
        <v>0</v>
      </c>
      <c r="AK147">
        <v>0</v>
      </c>
    </row>
    <row r="148" spans="36:37" x14ac:dyDescent="0.25">
      <c r="AJ148">
        <v>0</v>
      </c>
      <c r="AK148">
        <v>0</v>
      </c>
    </row>
    <row r="149" spans="36:37" x14ac:dyDescent="0.25">
      <c r="AJ149">
        <v>36.585333333333331</v>
      </c>
      <c r="AK149">
        <v>0</v>
      </c>
    </row>
    <row r="150" spans="36:37" x14ac:dyDescent="0.25">
      <c r="AJ150">
        <v>0</v>
      </c>
      <c r="AK150">
        <v>0</v>
      </c>
    </row>
    <row r="151" spans="36:37" x14ac:dyDescent="0.25">
      <c r="AJ151">
        <v>0</v>
      </c>
      <c r="AK151">
        <v>0</v>
      </c>
    </row>
    <row r="152" spans="36:37" x14ac:dyDescent="0.25">
      <c r="AJ152">
        <v>0</v>
      </c>
      <c r="AK152">
        <v>0</v>
      </c>
    </row>
    <row r="153" spans="36:37" x14ac:dyDescent="0.25">
      <c r="AJ153">
        <v>0</v>
      </c>
      <c r="AK153">
        <v>0</v>
      </c>
    </row>
    <row r="154" spans="36:37" x14ac:dyDescent="0.25">
      <c r="AJ154">
        <v>0</v>
      </c>
      <c r="AK154">
        <v>0</v>
      </c>
    </row>
    <row r="155" spans="36:37" x14ac:dyDescent="0.25">
      <c r="AJ155">
        <v>0</v>
      </c>
      <c r="AK155">
        <v>0</v>
      </c>
    </row>
    <row r="156" spans="36:37" x14ac:dyDescent="0.25">
      <c r="AJ156">
        <v>0</v>
      </c>
      <c r="AK156">
        <v>0</v>
      </c>
    </row>
    <row r="157" spans="36:37" x14ac:dyDescent="0.25">
      <c r="AJ157">
        <v>50.941666666666663</v>
      </c>
      <c r="AK157">
        <v>0</v>
      </c>
    </row>
    <row r="158" spans="36:37" x14ac:dyDescent="0.25">
      <c r="AJ158">
        <v>34.304666666666662</v>
      </c>
      <c r="AK158">
        <v>0</v>
      </c>
    </row>
    <row r="159" spans="36:37" x14ac:dyDescent="0.25">
      <c r="AJ159">
        <v>0</v>
      </c>
      <c r="AK159">
        <v>0</v>
      </c>
    </row>
    <row r="160" spans="36:37" x14ac:dyDescent="0.25">
      <c r="AJ160">
        <v>0</v>
      </c>
      <c r="AK1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FEB5-E091-4120-8BD7-DFA6BAE6B632}">
  <dimension ref="A1:G22"/>
  <sheetViews>
    <sheetView tabSelected="1" topLeftCell="C1" workbookViewId="0">
      <selection activeCell="C1" sqref="C1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26.28515625" bestFit="1" customWidth="1"/>
    <col min="4" max="4" width="16" customWidth="1"/>
    <col min="5" max="5" width="18.7109375" customWidth="1"/>
    <col min="6" max="7" width="18" customWidth="1"/>
    <col min="8" max="9" width="5.140625" bestFit="1" customWidth="1"/>
    <col min="11" max="11" width="6.85546875" bestFit="1" customWidth="1"/>
    <col min="12" max="12" width="41.85546875" bestFit="1" customWidth="1"/>
    <col min="13" max="13" width="5.5703125" bestFit="1" customWidth="1"/>
    <col min="32" max="32" width="15.7109375" bestFit="1" customWidth="1"/>
  </cols>
  <sheetData>
    <row r="1" spans="1:7" s="11" customFormat="1" ht="53.25" customHeight="1" x14ac:dyDescent="0.25">
      <c r="A1" s="11" t="s">
        <v>127</v>
      </c>
      <c r="B1" s="11" t="s">
        <v>128</v>
      </c>
      <c r="C1" s="12" t="s">
        <v>129</v>
      </c>
      <c r="D1" s="11" t="s">
        <v>130</v>
      </c>
      <c r="E1" s="11" t="s">
        <v>131</v>
      </c>
      <c r="F1" s="11" t="s">
        <v>132</v>
      </c>
      <c r="G1" s="11" t="s">
        <v>133</v>
      </c>
    </row>
    <row r="2" spans="1:7" x14ac:dyDescent="0.25">
      <c r="A2" s="10">
        <v>44525</v>
      </c>
      <c r="B2" t="s">
        <v>134</v>
      </c>
      <c r="C2" s="4" t="s">
        <v>135</v>
      </c>
      <c r="D2" t="s">
        <v>136</v>
      </c>
      <c r="E2">
        <v>24</v>
      </c>
      <c r="F2">
        <v>100000</v>
      </c>
      <c r="G2">
        <v>260000</v>
      </c>
    </row>
    <row r="3" spans="1:7" x14ac:dyDescent="0.25">
      <c r="A3" s="10">
        <v>44525</v>
      </c>
      <c r="B3" t="s">
        <v>134</v>
      </c>
      <c r="C3" t="s">
        <v>135</v>
      </c>
      <c r="D3" t="s">
        <v>136</v>
      </c>
      <c r="E3">
        <v>90</v>
      </c>
      <c r="F3">
        <v>122322</v>
      </c>
      <c r="G3">
        <v>260000</v>
      </c>
    </row>
    <row r="4" spans="1:7" x14ac:dyDescent="0.25">
      <c r="A4" s="10">
        <v>44525</v>
      </c>
      <c r="B4" t="s">
        <v>134</v>
      </c>
      <c r="C4" t="s">
        <v>135</v>
      </c>
      <c r="D4" t="s">
        <v>136</v>
      </c>
      <c r="E4">
        <v>50</v>
      </c>
      <c r="F4">
        <v>218978</v>
      </c>
      <c r="G4">
        <v>260000</v>
      </c>
    </row>
    <row r="5" spans="1:7" x14ac:dyDescent="0.25">
      <c r="A5" s="10">
        <v>44525</v>
      </c>
      <c r="B5" t="s">
        <v>134</v>
      </c>
      <c r="C5" t="s">
        <v>135</v>
      </c>
      <c r="D5" t="s">
        <v>136</v>
      </c>
      <c r="E5">
        <v>33</v>
      </c>
      <c r="F5">
        <v>254652</v>
      </c>
      <c r="G5">
        <v>260000</v>
      </c>
    </row>
    <row r="6" spans="1:7" x14ac:dyDescent="0.25">
      <c r="A6" s="10">
        <v>44525</v>
      </c>
      <c r="B6" t="s">
        <v>134</v>
      </c>
      <c r="C6" t="s">
        <v>135</v>
      </c>
      <c r="D6" t="s">
        <v>136</v>
      </c>
      <c r="E6">
        <v>35</v>
      </c>
      <c r="F6">
        <v>257130</v>
      </c>
      <c r="G6">
        <v>260000</v>
      </c>
    </row>
    <row r="7" spans="1:7" x14ac:dyDescent="0.25">
      <c r="A7" s="10">
        <v>44525</v>
      </c>
      <c r="B7" t="s">
        <v>134</v>
      </c>
      <c r="C7" t="s">
        <v>135</v>
      </c>
      <c r="D7" t="s">
        <v>136</v>
      </c>
      <c r="E7">
        <v>5</v>
      </c>
      <c r="F7">
        <v>260000</v>
      </c>
      <c r="G7">
        <v>260000</v>
      </c>
    </row>
    <row r="8" spans="1:7" x14ac:dyDescent="0.25">
      <c r="A8" s="10">
        <v>44525</v>
      </c>
      <c r="B8" t="s">
        <v>134</v>
      </c>
      <c r="C8" t="s">
        <v>135</v>
      </c>
      <c r="D8" t="s">
        <v>136</v>
      </c>
      <c r="E8">
        <v>5</v>
      </c>
      <c r="F8">
        <v>260000</v>
      </c>
      <c r="G8">
        <v>260000</v>
      </c>
    </row>
    <row r="9" spans="1:7" x14ac:dyDescent="0.25">
      <c r="A9" s="10">
        <v>44525</v>
      </c>
      <c r="B9" t="s">
        <v>134</v>
      </c>
      <c r="C9" t="s">
        <v>135</v>
      </c>
      <c r="D9" t="s">
        <v>136</v>
      </c>
      <c r="E9">
        <v>25</v>
      </c>
      <c r="F9">
        <v>260000</v>
      </c>
      <c r="G9">
        <v>260000</v>
      </c>
    </row>
    <row r="10" spans="1:7" ht="10.5" customHeight="1" x14ac:dyDescent="0.25">
      <c r="A10" s="10">
        <v>44525</v>
      </c>
      <c r="B10" t="s">
        <v>134</v>
      </c>
      <c r="C10" s="4" t="s">
        <v>137</v>
      </c>
      <c r="D10" t="s">
        <v>136</v>
      </c>
      <c r="E10">
        <v>25</v>
      </c>
      <c r="F10">
        <v>145000</v>
      </c>
      <c r="G10">
        <v>162000</v>
      </c>
    </row>
    <row r="11" spans="1:7" x14ac:dyDescent="0.25">
      <c r="A11" s="10">
        <v>44525</v>
      </c>
      <c r="B11" t="s">
        <v>134</v>
      </c>
      <c r="C11" t="s">
        <v>137</v>
      </c>
      <c r="D11" t="s">
        <v>136</v>
      </c>
      <c r="E11">
        <v>18</v>
      </c>
      <c r="F11">
        <v>156999</v>
      </c>
      <c r="G11">
        <v>162000</v>
      </c>
    </row>
    <row r="12" spans="1:7" x14ac:dyDescent="0.25">
      <c r="A12" s="10">
        <v>44525</v>
      </c>
      <c r="B12" t="s">
        <v>134</v>
      </c>
      <c r="C12" t="s">
        <v>137</v>
      </c>
      <c r="D12" t="s">
        <v>136</v>
      </c>
      <c r="E12">
        <v>171</v>
      </c>
      <c r="F12">
        <v>157000</v>
      </c>
      <c r="G12">
        <v>162000</v>
      </c>
    </row>
    <row r="13" spans="1:7" x14ac:dyDescent="0.25">
      <c r="A13" s="10">
        <v>44525</v>
      </c>
      <c r="B13" t="s">
        <v>134</v>
      </c>
      <c r="C13" t="s">
        <v>137</v>
      </c>
      <c r="D13" t="s">
        <v>136</v>
      </c>
      <c r="E13">
        <v>153</v>
      </c>
      <c r="F13">
        <v>159000</v>
      </c>
      <c r="G13">
        <v>162000</v>
      </c>
    </row>
    <row r="14" spans="1:7" x14ac:dyDescent="0.25">
      <c r="A14" s="10">
        <v>44525</v>
      </c>
      <c r="B14" t="s">
        <v>134</v>
      </c>
      <c r="C14" t="s">
        <v>137</v>
      </c>
      <c r="D14" t="s">
        <v>136</v>
      </c>
      <c r="E14">
        <v>155</v>
      </c>
      <c r="F14">
        <v>160000</v>
      </c>
      <c r="G14">
        <v>162000</v>
      </c>
    </row>
    <row r="15" spans="1:7" x14ac:dyDescent="0.25">
      <c r="A15" s="10">
        <v>44525</v>
      </c>
      <c r="B15" t="s">
        <v>134</v>
      </c>
      <c r="C15" t="s">
        <v>137</v>
      </c>
      <c r="D15" t="s">
        <v>136</v>
      </c>
      <c r="E15">
        <v>57</v>
      </c>
      <c r="F15">
        <v>161997</v>
      </c>
      <c r="G15">
        <v>162000</v>
      </c>
    </row>
    <row r="16" spans="1:7" x14ac:dyDescent="0.25">
      <c r="A16" s="10">
        <v>44525</v>
      </c>
      <c r="B16" t="s">
        <v>134</v>
      </c>
      <c r="C16" t="s">
        <v>137</v>
      </c>
      <c r="D16" t="s">
        <v>136</v>
      </c>
      <c r="E16">
        <v>57</v>
      </c>
      <c r="F16">
        <v>161998</v>
      </c>
      <c r="G16">
        <v>162000</v>
      </c>
    </row>
    <row r="17" spans="1:7" x14ac:dyDescent="0.25">
      <c r="A17" s="10">
        <v>44525</v>
      </c>
      <c r="B17" t="s">
        <v>134</v>
      </c>
      <c r="C17" t="s">
        <v>137</v>
      </c>
      <c r="D17" t="s">
        <v>136</v>
      </c>
      <c r="E17">
        <v>120</v>
      </c>
      <c r="F17">
        <v>161999</v>
      </c>
      <c r="G17">
        <v>162000</v>
      </c>
    </row>
    <row r="18" spans="1:7" x14ac:dyDescent="0.25">
      <c r="A18" s="10">
        <v>44525</v>
      </c>
      <c r="B18" t="s">
        <v>134</v>
      </c>
      <c r="C18" t="s">
        <v>137</v>
      </c>
      <c r="D18" t="s">
        <v>136</v>
      </c>
      <c r="E18">
        <v>10</v>
      </c>
      <c r="F18">
        <v>162000</v>
      </c>
      <c r="G18">
        <v>162000</v>
      </c>
    </row>
    <row r="19" spans="1:7" x14ac:dyDescent="0.25">
      <c r="A19" s="10">
        <v>44525</v>
      </c>
      <c r="B19" t="s">
        <v>134</v>
      </c>
      <c r="C19" t="s">
        <v>137</v>
      </c>
      <c r="D19" t="s">
        <v>136</v>
      </c>
      <c r="E19">
        <v>11</v>
      </c>
      <c r="F19">
        <v>162000</v>
      </c>
      <c r="G19">
        <v>162000</v>
      </c>
    </row>
    <row r="20" spans="1:7" x14ac:dyDescent="0.25">
      <c r="A20" s="10">
        <v>44525</v>
      </c>
      <c r="B20" t="s">
        <v>134</v>
      </c>
      <c r="C20" t="s">
        <v>137</v>
      </c>
      <c r="D20" t="s">
        <v>136</v>
      </c>
      <c r="E20">
        <v>31</v>
      </c>
      <c r="F20">
        <v>162000</v>
      </c>
      <c r="G20">
        <v>162000</v>
      </c>
    </row>
    <row r="21" spans="1:7" x14ac:dyDescent="0.25">
      <c r="A21" s="10">
        <v>44525</v>
      </c>
      <c r="B21" t="s">
        <v>134</v>
      </c>
      <c r="C21" t="s">
        <v>137</v>
      </c>
      <c r="D21" t="s">
        <v>136</v>
      </c>
      <c r="E21">
        <v>32</v>
      </c>
      <c r="F21">
        <v>162000</v>
      </c>
      <c r="G21">
        <v>162000</v>
      </c>
    </row>
    <row r="22" spans="1:7" x14ac:dyDescent="0.25">
      <c r="A22" s="10">
        <v>44525</v>
      </c>
      <c r="B22" t="s">
        <v>134</v>
      </c>
      <c r="C22" t="s">
        <v>137</v>
      </c>
      <c r="D22" t="s">
        <v>136</v>
      </c>
      <c r="E22">
        <v>162</v>
      </c>
      <c r="F22">
        <v>162000</v>
      </c>
      <c r="G22">
        <v>162000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</vt:lpstr>
      <vt:lpstr>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Körmendy Boldizsár</dc:creator>
  <cp:lastModifiedBy>Tulajdonos</cp:lastModifiedBy>
  <dcterms:created xsi:type="dcterms:W3CDTF">2015-06-05T18:17:20Z</dcterms:created>
  <dcterms:modified xsi:type="dcterms:W3CDTF">2022-10-31T12:30:29Z</dcterms:modified>
</cp:coreProperties>
</file>