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<sst xmlns="http://schemas.openxmlformats.org/spreadsheetml/2006/main" count="67" uniqueCount="58">
  <si>
    <t>기본 산출식</t>
  </si>
  <si>
    <t>S/N</t>
  </si>
  <si>
    <t>품번</t>
  </si>
  <si>
    <t>품명</t>
  </si>
  <si>
    <t>Turn-on일</t>
  </si>
  <si>
    <t>Part 교체일</t>
  </si>
  <si>
    <t>Fail Part 가동일</t>
  </si>
  <si>
    <t>정상 Part 가동일</t>
  </si>
  <si>
    <t>가동수량</t>
  </si>
  <si>
    <t>Fail건수</t>
  </si>
  <si>
    <t>Fail Part 
가동일(일)</t>
  </si>
  <si>
    <t>정상Part 
가동일(일)</t>
  </si>
  <si>
    <t>총가동일</t>
  </si>
  <si>
    <t>일당 고장수량</t>
  </si>
  <si>
    <t>리드타임(일)</t>
  </si>
  <si>
    <t>리드타임동안 
평균 Fail 예상 수량</t>
  </si>
  <si>
    <t>1년간 Fail Part 증감률 반영</t>
  </si>
  <si>
    <t>최근 Fail률 반영</t>
  </si>
  <si>
    <t>안전재고</t>
  </si>
  <si>
    <t>현재고</t>
  </si>
  <si>
    <t>ES-00001</t>
  </si>
  <si>
    <t>Flow Sensor</t>
  </si>
  <si>
    <t>ES-00002</t>
  </si>
  <si>
    <t xml:space="preserve">리드타임 </t>
  </si>
  <si>
    <t>구매요청주기(일)</t>
  </si>
  <si>
    <t>평균 결재소요일</t>
  </si>
  <si>
    <t>ES-00003</t>
  </si>
  <si>
    <t>1년에 대한 산출식 필요</t>
  </si>
  <si>
    <t>ES-00004</t>
  </si>
  <si>
    <t>ES-00005</t>
  </si>
  <si>
    <t>분기별 Fail 감소율 반영</t>
  </si>
  <si>
    <t>저년도 1분기</t>
  </si>
  <si>
    <t>1분기</t>
  </si>
  <si>
    <t>2분기</t>
  </si>
  <si>
    <t>3분기</t>
  </si>
  <si>
    <t>4분기</t>
  </si>
  <si>
    <t>4개 분기 평균 증감률의 50%</t>
  </si>
  <si>
    <t>안전재고 표시 단위 확인 필요</t>
  </si>
  <si>
    <t>SAP</t>
  </si>
  <si>
    <t>물류시스템</t>
  </si>
  <si>
    <t>팀</t>
  </si>
  <si>
    <t>단지</t>
  </si>
  <si>
    <t>라인</t>
  </si>
  <si>
    <t>층</t>
  </si>
  <si>
    <t>창고1</t>
  </si>
  <si>
    <t>창고1-1</t>
  </si>
  <si>
    <t>K칠러팀</t>
  </si>
  <si>
    <t>H1</t>
  </si>
  <si>
    <t>2F, 6F</t>
  </si>
  <si>
    <t>창고1-2</t>
  </si>
  <si>
    <t>창고1-3</t>
  </si>
  <si>
    <t>창고2</t>
  </si>
  <si>
    <t>H2</t>
  </si>
  <si>
    <t>H3</t>
  </si>
  <si>
    <t>출고 실적 Data 기반</t>
  </si>
  <si>
    <t>시스템 재고 관리 범위</t>
  </si>
  <si>
    <t>현장 내 보관까지 - 이건 무조건 협의 필요(재고 현실화)</t>
  </si>
  <si>
    <t xml:space="preserve"> - 법인 교류회 시 안건 제안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</si>
</sst>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%"/>
    <numFmt numFmtId="165" formatCode="#,##0.0000"/>
    <numFmt numFmtId="166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f2d0"/>
      </patternFill>
    </fill>
    <fill>
      <patternFill patternType="solid">
        <f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14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 wrapText="1"/>
    </xf>
    <xf xfId="0" numFmtId="164" applyNumberFormat="1" borderId="2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 wrapText="1"/>
    </xf>
    <xf xfId="0" numFmtId="164" applyNumberFormat="1" borderId="3" applyBorder="1" fontId="1" applyFont="1" fillId="2" applyFill="1" applyAlignment="1">
      <alignment horizontal="right" wrapText="1"/>
    </xf>
    <xf xfId="0" numFmtId="165" applyNumberFormat="1" borderId="2" applyBorder="1" fontId="1" applyFont="1" fillId="0" applyAlignment="1">
      <alignment horizontal="right" wrapText="1"/>
    </xf>
    <xf xfId="0" numFmtId="165" applyNumberFormat="1" borderId="2" applyBorder="1" fontId="1" applyFont="1" fillId="0" applyAlignment="1">
      <alignment horizontal="right"/>
    </xf>
    <xf xfId="0" numFmtId="166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4" applyNumberFormat="1" borderId="4" applyBorder="1" fontId="1" applyFont="1" fillId="0" applyAlignment="1">
      <alignment horizontal="right"/>
    </xf>
    <xf xfId="0" numFmtId="165" applyNumberFormat="1" borderId="5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164" applyNumberFormat="1" borderId="2" applyBorder="1" fontId="1" applyFont="1" fillId="0" applyAlignment="1">
      <alignment horizontal="left"/>
    </xf>
    <xf xfId="0" numFmtId="165" applyNumberFormat="1" borderId="2" applyBorder="1" fontId="1" applyFont="1" fillId="0" applyAlignment="1">
      <alignment horizontal="left"/>
    </xf>
    <xf xfId="0" numFmtId="166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 vertical="top"/>
    </xf>
    <xf xfId="0" numFmtId="14" applyNumberFormat="1" borderId="6" applyBorder="1" fontId="1" applyFont="1" fillId="0" applyAlignment="1">
      <alignment horizontal="center" vertical="top"/>
    </xf>
    <xf xfId="0" numFmtId="14" applyNumberFormat="1" borderId="7" applyBorder="1" fontId="1" applyFont="1" fillId="0" applyAlignment="1">
      <alignment horizontal="center"/>
    </xf>
    <xf xfId="0" numFmtId="14" applyNumberFormat="1" borderId="8" applyBorder="1" fontId="1" applyFont="1" fillId="0" applyAlignment="1">
      <alignment horizontal="center"/>
    </xf>
    <xf xfId="0" numFmtId="14" applyNumberFormat="1" borderId="9" applyBorder="1" fontId="1" applyFont="1" fillId="3" applyFill="1" applyAlignment="1">
      <alignment horizontal="left"/>
    </xf>
    <xf xfId="0" numFmtId="3" applyNumberFormat="1" borderId="9" applyBorder="1" fontId="1" applyFont="1" fillId="3" applyFill="1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9"/>
  <sheetViews>
    <sheetView workbookViewId="0" tabSelected="1"/>
  </sheetViews>
  <sheetFormatPr defaultRowHeight="15" x14ac:dyDescent="0.25"/>
  <cols>
    <col min="1" max="1" style="46" width="12.43357142857143" customWidth="1" bestFit="1"/>
    <col min="2" max="2" style="47" width="12.43357142857143" customWidth="1" bestFit="1"/>
    <col min="3" max="3" style="46" width="12.43357142857143" customWidth="1" bestFit="1"/>
    <col min="4" max="4" style="48" width="12.43357142857143" customWidth="1" bestFit="1"/>
    <col min="5" max="5" style="48" width="12.43357142857143" customWidth="1" bestFit="1"/>
    <col min="6" max="6" style="47" width="12.43357142857143" customWidth="1" bestFit="1"/>
    <col min="7" max="7" style="47" width="12.43357142857143" customWidth="1" bestFit="1"/>
    <col min="8" max="8" style="46" width="12.43357142857143" customWidth="1" bestFit="1"/>
    <col min="9" max="9" style="47" width="12.43357142857143" customWidth="1" bestFit="1"/>
    <col min="10" max="10" style="47" width="12.43357142857143" customWidth="1" bestFit="1"/>
    <col min="11" max="11" style="47" width="12.43357142857143" customWidth="1" bestFit="1"/>
    <col min="12" max="12" style="47" width="12.43357142857143" customWidth="1" bestFit="1"/>
    <col min="13" max="13" style="47" width="12.43357142857143" customWidth="1" bestFit="1"/>
    <col min="14" max="14" style="49" width="12.43357142857143" customWidth="1" bestFit="1"/>
    <col min="15" max="15" style="49" width="12.43357142857143" customWidth="1" bestFit="1"/>
    <col min="16" max="16" style="49" width="12.43357142857143" customWidth="1" bestFit="1"/>
    <col min="17" max="17" style="49" width="12.43357142857143" customWidth="1" bestFit="1"/>
    <col min="18" max="18" style="49" width="26.433571428571426" customWidth="1" bestFit="1"/>
    <col min="19" max="19" style="50" width="12.43357142857143" customWidth="1" bestFit="1"/>
    <col min="20" max="20" style="50" width="12.43357142857143" customWidth="1" bestFit="1"/>
    <col min="21" max="21" style="51" width="12.43357142857143" customWidth="1" bestFit="1"/>
    <col min="22" max="22" style="46" width="12.43357142857143" customWidth="1" bestFit="1"/>
    <col min="23" max="23" style="46" width="12.43357142857143" customWidth="1" bestFit="1"/>
    <col min="24" max="24" style="46" width="12.43357142857143" customWidth="1" bestFit="1"/>
    <col min="25" max="25" style="46" width="12.43357142857143" customWidth="1" bestFit="1"/>
    <col min="26" max="26" style="46" width="12.43357142857143" customWidth="1" bestFit="1"/>
    <col min="27" max="27" style="46" width="12.43357142857143" customWidth="1" bestFit="1"/>
    <col min="28" max="28" style="46" width="12.43357142857143" customWidth="1" bestFit="1"/>
    <col min="29" max="29" style="46" width="12.43357142857143" customWidth="1" bestFit="1"/>
    <col min="30" max="30" style="46" width="12.43357142857143" customWidth="1" bestFit="1"/>
    <col min="31" max="31" style="46" width="12.43357142857143" customWidth="1" bestFit="1"/>
    <col min="32" max="32" style="46" width="12.43357142857143" customWidth="1" bestFit="1"/>
    <col min="33" max="33" style="46" width="12.43357142857143" customWidth="1" bestFit="1"/>
    <col min="34" max="34" style="46" width="12.43357142857143" customWidth="1" bestFit="1"/>
    <col min="35" max="35" style="46" width="12.43357142857143" customWidth="1" bestFit="1"/>
    <col min="36" max="36" style="46" width="12.43357142857143" customWidth="1" bestFit="1"/>
    <col min="37" max="37" style="46" width="12.43357142857143" customWidth="1" bestFit="1"/>
    <col min="38" max="38" style="46" width="12.43357142857143" customWidth="1" bestFit="1"/>
    <col min="39" max="39" style="46" width="12.43357142857143" customWidth="1" bestFit="1"/>
    <col min="40" max="40" style="46" width="12.43357142857143" customWidth="1" bestFit="1"/>
    <col min="41" max="41" style="46" width="12.43357142857143" customWidth="1" bestFit="1"/>
    <col min="42" max="42" style="46" width="12.43357142857143" customWidth="1" bestFit="1"/>
    <col min="43" max="43" style="46" width="12.43357142857143" customWidth="1" bestFit="1"/>
    <col min="44" max="44" style="46" width="12.43357142857143" customWidth="1" bestFit="1"/>
    <col min="45" max="45" style="46" width="12.43357142857143" customWidth="1" bestFit="1"/>
    <col min="46" max="46" style="46" width="12.43357142857143" customWidth="1" bestFit="1"/>
    <col min="47" max="47" style="46" width="12.43357142857143" customWidth="1" bestFit="1"/>
    <col min="48" max="48" style="46" width="12.43357142857143" customWidth="1" bestFit="1"/>
    <col min="49" max="49" style="46" width="12.43357142857143" customWidth="1" bestFit="1"/>
    <col min="50" max="50" style="46" width="12.43357142857143" customWidth="1" bestFit="1"/>
  </cols>
  <sheetData>
    <row x14ac:dyDescent="0.25" r="1" customHeight="1" ht="18">
      <c r="A1" s="1"/>
      <c r="B1" s="2"/>
      <c r="C1" s="1"/>
      <c r="D1" s="3"/>
      <c r="E1" s="3"/>
      <c r="F1" s="2"/>
      <c r="G1" s="2"/>
      <c r="H1" s="1"/>
      <c r="I1" s="4" t="s">
        <v>0</v>
      </c>
      <c r="J1" s="2"/>
      <c r="K1" s="2"/>
      <c r="L1" s="2"/>
      <c r="M1" s="2"/>
      <c r="N1" s="5"/>
      <c r="O1" s="5"/>
      <c r="P1" s="5"/>
      <c r="Q1" s="5"/>
      <c r="R1" s="5"/>
      <c r="S1" s="6"/>
      <c r="T1" s="6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x14ac:dyDescent="0.25" r="2" customHeight="1" ht="43.5">
      <c r="A2" s="8" t="s">
        <v>1</v>
      </c>
      <c r="B2" s="9" t="s">
        <v>2</v>
      </c>
      <c r="C2" s="8" t="s">
        <v>3</v>
      </c>
      <c r="D2" s="10" t="s">
        <v>4</v>
      </c>
      <c r="E2" s="10" t="s">
        <v>5</v>
      </c>
      <c r="F2" s="9" t="s">
        <v>6</v>
      </c>
      <c r="G2" s="9" t="s">
        <v>7</v>
      </c>
      <c r="H2" s="1"/>
      <c r="I2" s="9" t="s">
        <v>2</v>
      </c>
      <c r="J2" s="9" t="s">
        <v>8</v>
      </c>
      <c r="K2" s="9" t="s">
        <v>9</v>
      </c>
      <c r="L2" s="11" t="s">
        <v>10</v>
      </c>
      <c r="M2" s="11" t="s">
        <v>11</v>
      </c>
      <c r="N2" s="12" t="s">
        <v>12</v>
      </c>
      <c r="O2" s="12" t="s">
        <v>13</v>
      </c>
      <c r="P2" s="12" t="s">
        <v>14</v>
      </c>
      <c r="Q2" s="13" t="s">
        <v>15</v>
      </c>
      <c r="R2" s="14" t="s">
        <v>16</v>
      </c>
      <c r="S2" s="15" t="s">
        <v>17</v>
      </c>
      <c r="T2" s="16" t="s">
        <v>18</v>
      </c>
      <c r="U2" s="17" t="s">
        <v>19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x14ac:dyDescent="0.25" r="3" customHeight="1" ht="18">
      <c r="A3" s="8" t="s">
        <v>20</v>
      </c>
      <c r="B3" s="9">
        <v>10000000</v>
      </c>
      <c r="C3" s="8" t="s">
        <v>21</v>
      </c>
      <c r="D3" s="10">
        <v>45839</v>
      </c>
      <c r="E3" s="10">
        <v>45848</v>
      </c>
      <c r="F3" s="9">
        <f>E3-D3</f>
      </c>
      <c r="G3" s="9"/>
      <c r="H3" s="1"/>
      <c r="I3" s="9">
        <f>B3</f>
      </c>
      <c r="J3" s="9">
        <f>COUNTA(A:A)-1</f>
      </c>
      <c r="K3" s="9">
        <f>COUNTA(F:F)-1</f>
      </c>
      <c r="L3" s="9">
        <f>SUM(F:F)</f>
      </c>
      <c r="M3" s="9">
        <f>SUM(G:G)</f>
      </c>
      <c r="N3" s="9">
        <f>M3+L3</f>
      </c>
      <c r="O3" s="18">
        <f>K3/N3</f>
      </c>
      <c r="P3" s="9">
        <f>J5</f>
      </c>
      <c r="Q3" s="19">
        <f>J3*K3/N3*P3</f>
      </c>
      <c r="R3" s="12">
        <f>R16</f>
      </c>
      <c r="S3" s="20">
        <f>Q3-Q3*O18</f>
      </c>
      <c r="T3" s="16">
        <f>ROUNDUP(S3,0)</f>
      </c>
      <c r="U3" s="17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x14ac:dyDescent="0.25" r="4" customHeight="1" ht="17.25">
      <c r="A4" s="9"/>
      <c r="B4" s="9">
        <v>10000000</v>
      </c>
      <c r="C4" s="8" t="s">
        <v>21</v>
      </c>
      <c r="D4" s="10">
        <f>E3</f>
        <v>25569.375</v>
      </c>
      <c r="E4" s="10"/>
      <c r="F4" s="9"/>
      <c r="G4" s="9">
        <f>IF(E4="",TODAY()-D4+1,E4-D4)</f>
      </c>
      <c r="H4" s="1"/>
      <c r="I4" s="21"/>
      <c r="J4" s="21"/>
      <c r="K4" s="21"/>
      <c r="L4" s="21"/>
      <c r="M4" s="21"/>
      <c r="N4" s="22"/>
      <c r="O4" s="22"/>
      <c r="P4" s="22"/>
      <c r="Q4" s="22"/>
      <c r="R4" s="22"/>
      <c r="S4" s="23"/>
      <c r="T4" s="6"/>
      <c r="U4" s="7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x14ac:dyDescent="0.25" r="5" customHeight="1" ht="18.75">
      <c r="A5" s="8" t="s">
        <v>22</v>
      </c>
      <c r="B5" s="9">
        <v>10000000</v>
      </c>
      <c r="C5" s="8" t="s">
        <v>21</v>
      </c>
      <c r="D5" s="10">
        <v>45839</v>
      </c>
      <c r="E5" s="10">
        <v>45858</v>
      </c>
      <c r="F5" s="9">
        <f>E5-D5</f>
      </c>
      <c r="G5" s="9"/>
      <c r="H5" s="1"/>
      <c r="I5" s="24" t="s">
        <v>23</v>
      </c>
      <c r="J5" s="25">
        <f>SUM(I7:BG7)</f>
      </c>
      <c r="K5" s="2"/>
      <c r="L5" s="2"/>
      <c r="M5" s="2"/>
      <c r="N5" s="5"/>
      <c r="O5" s="5"/>
      <c r="P5" s="5"/>
      <c r="Q5" s="5"/>
      <c r="R5" s="5"/>
      <c r="S5" s="6"/>
      <c r="T5" s="6"/>
      <c r="U5" s="7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x14ac:dyDescent="0.25" r="6" customHeight="1" ht="18.75">
      <c r="A6" s="9"/>
      <c r="B6" s="9">
        <v>10000000</v>
      </c>
      <c r="C6" s="8" t="s">
        <v>21</v>
      </c>
      <c r="D6" s="10">
        <f>E5</f>
        <v>25569.375</v>
      </c>
      <c r="E6" s="10"/>
      <c r="F6" s="9"/>
      <c r="G6" s="9">
        <f>IF(E6="",TODAY()-D6+1,E6-D6)</f>
      </c>
      <c r="H6" s="1"/>
      <c r="I6" s="24" t="s">
        <v>24</v>
      </c>
      <c r="J6" s="24" t="s">
        <v>25</v>
      </c>
      <c r="K6" s="24"/>
      <c r="L6" s="24"/>
      <c r="M6" s="24"/>
      <c r="N6" s="26"/>
      <c r="O6" s="26"/>
      <c r="P6" s="26"/>
      <c r="Q6" s="26"/>
      <c r="R6" s="26"/>
      <c r="S6" s="27"/>
      <c r="T6" s="27"/>
      <c r="U6" s="2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</row>
    <row x14ac:dyDescent="0.25" r="7" customHeight="1" ht="18">
      <c r="A7" s="8" t="s">
        <v>26</v>
      </c>
      <c r="B7" s="9">
        <v>10000000</v>
      </c>
      <c r="C7" s="8" t="s">
        <v>21</v>
      </c>
      <c r="D7" s="10">
        <v>45839</v>
      </c>
      <c r="E7" s="10">
        <v>45856</v>
      </c>
      <c r="F7" s="9">
        <f>E7-D7</f>
      </c>
      <c r="G7" s="9"/>
      <c r="H7" s="1"/>
      <c r="I7" s="9">
        <v>55</v>
      </c>
      <c r="J7" s="24"/>
      <c r="K7" s="24"/>
      <c r="L7" s="24"/>
      <c r="M7" s="24"/>
      <c r="N7" s="26"/>
      <c r="O7" s="26"/>
      <c r="P7" s="26"/>
      <c r="Q7" s="26"/>
      <c r="R7" s="26"/>
      <c r="S7" s="27"/>
      <c r="T7" s="27"/>
      <c r="U7" s="28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x14ac:dyDescent="0.25" r="8" customHeight="1" ht="17.25">
      <c r="A8" s="9"/>
      <c r="B8" s="9">
        <v>10000000</v>
      </c>
      <c r="C8" s="8" t="s">
        <v>21</v>
      </c>
      <c r="D8" s="10">
        <f>E7</f>
        <v>25569.375</v>
      </c>
      <c r="E8" s="10">
        <v>45868</v>
      </c>
      <c r="F8" s="9">
        <f>E8-D8</f>
      </c>
      <c r="G8" s="9"/>
      <c r="H8" s="1"/>
      <c r="I8" s="2"/>
      <c r="J8" s="2"/>
      <c r="K8" s="2"/>
      <c r="L8" s="2"/>
      <c r="M8" s="2"/>
      <c r="N8" s="5"/>
      <c r="O8" s="5"/>
      <c r="P8" s="5"/>
      <c r="Q8" s="5"/>
      <c r="R8" s="5"/>
      <c r="S8" s="6"/>
      <c r="T8" s="6"/>
      <c r="U8" s="7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x14ac:dyDescent="0.25" r="9" customHeight="1" ht="18.75">
      <c r="A9" s="9"/>
      <c r="B9" s="9">
        <v>10000000</v>
      </c>
      <c r="C9" s="8" t="s">
        <v>21</v>
      </c>
      <c r="D9" s="10">
        <f>E8</f>
        <v>25569.375</v>
      </c>
      <c r="E9" s="10"/>
      <c r="F9" s="9"/>
      <c r="G9" s="9">
        <f>IF(E9="",TODAY()-D9+1,E9-D9)</f>
      </c>
      <c r="H9" s="1"/>
      <c r="I9" s="4" t="s">
        <v>27</v>
      </c>
      <c r="J9" s="2"/>
      <c r="K9" s="2"/>
      <c r="L9" s="2"/>
      <c r="M9" s="2"/>
      <c r="N9" s="5"/>
      <c r="O9" s="5"/>
      <c r="P9" s="5"/>
      <c r="Q9" s="5"/>
      <c r="R9" s="5"/>
      <c r="S9" s="6"/>
      <c r="T9" s="6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x14ac:dyDescent="0.25" r="10" customHeight="1" ht="17.25">
      <c r="A10" s="8" t="s">
        <v>28</v>
      </c>
      <c r="B10" s="9">
        <v>10000000</v>
      </c>
      <c r="C10" s="8" t="s">
        <v>21</v>
      </c>
      <c r="D10" s="10">
        <v>45839</v>
      </c>
      <c r="E10" s="10"/>
      <c r="F10" s="9"/>
      <c r="G10" s="9">
        <f>IF(E10="",TODAY()-D10+1,E10-D10)</f>
      </c>
      <c r="H10" s="1"/>
      <c r="I10" s="2"/>
      <c r="J10" s="2"/>
      <c r="K10" s="2"/>
      <c r="L10" s="2"/>
      <c r="M10" s="2"/>
      <c r="N10" s="5"/>
      <c r="O10" s="5"/>
      <c r="P10" s="5"/>
      <c r="Q10" s="5"/>
      <c r="R10" s="5"/>
      <c r="S10" s="6"/>
      <c r="T10" s="6"/>
      <c r="U10" s="7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x14ac:dyDescent="0.25" r="11" customHeight="1" ht="18">
      <c r="A11" s="8" t="s">
        <v>29</v>
      </c>
      <c r="B11" s="9">
        <v>10000000</v>
      </c>
      <c r="C11" s="8" t="s">
        <v>21</v>
      </c>
      <c r="D11" s="10">
        <v>45839</v>
      </c>
      <c r="E11" s="10"/>
      <c r="F11" s="9"/>
      <c r="G11" s="9">
        <f>IF(E11="",TODAY()-D11+1,E11-D11)</f>
      </c>
      <c r="H11" s="1"/>
      <c r="I11" s="2"/>
      <c r="J11" s="2"/>
      <c r="K11" s="2"/>
      <c r="L11" s="2"/>
      <c r="M11" s="2"/>
      <c r="N11" s="5"/>
      <c r="O11" s="5"/>
      <c r="P11" s="5"/>
      <c r="Q11" s="5"/>
      <c r="R11" s="5"/>
      <c r="S11" s="6"/>
      <c r="T11" s="6"/>
      <c r="U11" s="7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x14ac:dyDescent="0.25" r="12" customHeight="1" ht="18.75">
      <c r="A12" s="1"/>
      <c r="B12" s="2"/>
      <c r="C12" s="1"/>
      <c r="D12" s="3"/>
      <c r="E12" s="3"/>
      <c r="F12" s="2"/>
      <c r="G12" s="2"/>
      <c r="H12" s="1"/>
      <c r="I12" s="2"/>
      <c r="J12" s="2"/>
      <c r="K12" s="2"/>
      <c r="L12" s="2"/>
      <c r="M12" s="2"/>
      <c r="N12" s="30" t="s">
        <v>30</v>
      </c>
      <c r="O12" s="5"/>
      <c r="P12" s="5"/>
      <c r="Q12" s="5"/>
      <c r="R12" s="5"/>
      <c r="S12" s="6"/>
      <c r="T12" s="6"/>
      <c r="U12" s="7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x14ac:dyDescent="0.25" r="13" customHeight="1" ht="17.25">
      <c r="A13" s="1"/>
      <c r="B13" s="2"/>
      <c r="C13" s="1"/>
      <c r="D13" s="3"/>
      <c r="E13" s="3"/>
      <c r="F13" s="2"/>
      <c r="G13" s="2"/>
      <c r="H13" s="1"/>
      <c r="I13" s="2"/>
      <c r="J13" s="2"/>
      <c r="K13" s="2"/>
      <c r="L13" s="2"/>
      <c r="M13" s="2"/>
      <c r="N13" s="5"/>
      <c r="O13" s="5"/>
      <c r="P13" s="5"/>
      <c r="Q13" s="5"/>
      <c r="R13" s="5"/>
      <c r="S13" s="6"/>
      <c r="T13" s="6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x14ac:dyDescent="0.25" r="14" customHeight="1" ht="18.75">
      <c r="A14" s="1"/>
      <c r="B14" s="2"/>
      <c r="C14" s="1"/>
      <c r="D14" s="3"/>
      <c r="E14" s="3"/>
      <c r="F14" s="2"/>
      <c r="G14" s="2"/>
      <c r="H14" s="1"/>
      <c r="I14" s="2"/>
      <c r="J14" s="2"/>
      <c r="K14" s="2"/>
      <c r="L14" s="2"/>
      <c r="M14" s="31" t="s">
        <v>31</v>
      </c>
      <c r="N14" s="32" t="s">
        <v>32</v>
      </c>
      <c r="O14" s="32" t="s">
        <v>33</v>
      </c>
      <c r="P14" s="32" t="s">
        <v>34</v>
      </c>
      <c r="Q14" s="32" t="s">
        <v>35</v>
      </c>
      <c r="R14" s="33" t="s">
        <v>36</v>
      </c>
      <c r="S14" s="6"/>
      <c r="T14" s="6"/>
      <c r="U14" s="7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x14ac:dyDescent="0.25" r="15" customHeight="1" ht="18.75">
      <c r="A15" s="1"/>
      <c r="B15" s="2"/>
      <c r="C15" s="1"/>
      <c r="D15" s="3"/>
      <c r="E15" s="3"/>
      <c r="F15" s="2"/>
      <c r="G15" s="34" t="s">
        <v>37</v>
      </c>
      <c r="H15" s="35"/>
      <c r="I15" s="34"/>
      <c r="J15" s="2"/>
      <c r="K15" s="2"/>
      <c r="L15" s="2"/>
      <c r="M15" s="31">
        <v>50</v>
      </c>
      <c r="N15" s="31">
        <v>50</v>
      </c>
      <c r="O15" s="31">
        <v>60</v>
      </c>
      <c r="P15" s="31">
        <v>70</v>
      </c>
      <c r="Q15" s="31">
        <v>80</v>
      </c>
      <c r="R15" s="32"/>
      <c r="S15" s="6"/>
      <c r="T15" s="6"/>
      <c r="U15" s="7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x14ac:dyDescent="0.25" r="16" customHeight="1" ht="18">
      <c r="A16" s="1"/>
      <c r="B16" s="2"/>
      <c r="C16" s="1"/>
      <c r="D16" s="3"/>
      <c r="E16" s="36"/>
      <c r="F16" s="34"/>
      <c r="G16" s="34"/>
      <c r="H16" s="35"/>
      <c r="I16" s="34"/>
      <c r="J16" s="34"/>
      <c r="K16" s="2"/>
      <c r="L16" s="2"/>
      <c r="M16" s="31"/>
      <c r="N16" s="32">
        <f>1-N15/M15</f>
      </c>
      <c r="O16" s="32">
        <f>1-O15/N15</f>
      </c>
      <c r="P16" s="32">
        <f>1-P15/O15</f>
      </c>
      <c r="Q16" s="32">
        <f>1-Q15/P15</f>
      </c>
      <c r="R16" s="32">
        <f>(N16+O16+P16+Q16)/4/2</f>
      </c>
      <c r="S16" s="6"/>
      <c r="T16" s="6"/>
      <c r="U16" s="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x14ac:dyDescent="0.25" r="17" customHeight="1" ht="18.75">
      <c r="A17" s="1"/>
      <c r="B17" s="2"/>
      <c r="C17" s="1"/>
      <c r="D17" s="3"/>
      <c r="E17" s="37" t="s">
        <v>38</v>
      </c>
      <c r="F17" s="31" t="s">
        <v>39</v>
      </c>
      <c r="G17" s="31" t="s">
        <v>40</v>
      </c>
      <c r="H17" s="38" t="s">
        <v>41</v>
      </c>
      <c r="I17" s="31" t="s">
        <v>42</v>
      </c>
      <c r="J17" s="31" t="s">
        <v>43</v>
      </c>
      <c r="K17" s="2"/>
      <c r="L17" s="2"/>
      <c r="M17" s="2"/>
      <c r="N17" s="5"/>
      <c r="O17" s="22"/>
      <c r="P17" s="5"/>
      <c r="Q17" s="5"/>
      <c r="R17" s="5"/>
      <c r="S17" s="6"/>
      <c r="T17" s="6"/>
      <c r="U17" s="7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x14ac:dyDescent="0.25" r="18" customHeight="1" ht="18.75">
      <c r="A18" s="1"/>
      <c r="B18" s="2"/>
      <c r="C18" s="1"/>
      <c r="D18" s="3"/>
      <c r="E18" s="39" t="s">
        <v>44</v>
      </c>
      <c r="F18" s="31" t="s">
        <v>45</v>
      </c>
      <c r="G18" s="31" t="s">
        <v>46</v>
      </c>
      <c r="H18" s="38" t="s">
        <v>47</v>
      </c>
      <c r="I18" s="31">
        <v>11</v>
      </c>
      <c r="J18" s="31" t="s">
        <v>48</v>
      </c>
      <c r="K18" s="2"/>
      <c r="L18" s="2"/>
      <c r="M18" s="2"/>
      <c r="N18" s="5"/>
      <c r="O18" s="22"/>
      <c r="P18" s="5"/>
      <c r="Q18" s="5"/>
      <c r="R18" s="5"/>
      <c r="S18" s="6"/>
      <c r="T18" s="6"/>
      <c r="U18" s="7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x14ac:dyDescent="0.25" r="19" customHeight="1" ht="18.75">
      <c r="A19" s="1"/>
      <c r="B19" s="2"/>
      <c r="C19" s="1"/>
      <c r="D19" s="3"/>
      <c r="E19" s="37"/>
      <c r="F19" s="31" t="s">
        <v>49</v>
      </c>
      <c r="G19" s="31"/>
      <c r="H19" s="38"/>
      <c r="I19" s="31">
        <v>12</v>
      </c>
      <c r="J19" s="31"/>
      <c r="K19" s="2"/>
      <c r="L19" s="2"/>
      <c r="M19" s="2"/>
      <c r="N19" s="5"/>
      <c r="O19" s="5"/>
      <c r="P19" s="5"/>
      <c r="Q19" s="5"/>
      <c r="R19" s="5"/>
      <c r="S19" s="6"/>
      <c r="T19" s="6"/>
      <c r="U19" s="7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x14ac:dyDescent="0.25" r="20" customHeight="1" ht="18.75">
      <c r="A20" s="1"/>
      <c r="B20" s="2"/>
      <c r="C20" s="1"/>
      <c r="D20" s="3"/>
      <c r="E20" s="37"/>
      <c r="F20" s="31" t="s">
        <v>50</v>
      </c>
      <c r="G20" s="31"/>
      <c r="H20" s="38"/>
      <c r="I20" s="31">
        <v>13</v>
      </c>
      <c r="J20" s="31"/>
      <c r="K20" s="2"/>
      <c r="L20" s="2"/>
      <c r="M20" s="2"/>
      <c r="N20" s="5"/>
      <c r="O20" s="5"/>
      <c r="P20" s="5"/>
      <c r="Q20" s="5"/>
      <c r="R20" s="5"/>
      <c r="S20" s="6"/>
      <c r="T20" s="6"/>
      <c r="U20" s="7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x14ac:dyDescent="0.25" r="21" customHeight="1" ht="17.25">
      <c r="A21" s="1"/>
      <c r="B21" s="2"/>
      <c r="C21" s="1"/>
      <c r="D21" s="3"/>
      <c r="E21" s="40" t="s">
        <v>51</v>
      </c>
      <c r="F21" s="31"/>
      <c r="G21" s="31"/>
      <c r="H21" s="38" t="s">
        <v>52</v>
      </c>
      <c r="I21" s="31">
        <v>14</v>
      </c>
      <c r="J21" s="31"/>
      <c r="K21" s="2"/>
      <c r="L21" s="2"/>
      <c r="M21" s="2"/>
      <c r="N21" s="5"/>
      <c r="O21" s="5"/>
      <c r="P21" s="5"/>
      <c r="Q21" s="5"/>
      <c r="R21" s="5"/>
      <c r="S21" s="6"/>
      <c r="T21" s="6"/>
      <c r="U21" s="7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x14ac:dyDescent="0.25" r="22" customHeight="1" ht="17.25">
      <c r="A22" s="1"/>
      <c r="B22" s="2"/>
      <c r="C22" s="1"/>
      <c r="D22" s="3"/>
      <c r="E22" s="41"/>
      <c r="F22" s="31"/>
      <c r="G22" s="31"/>
      <c r="H22" s="38"/>
      <c r="I22" s="31">
        <v>15</v>
      </c>
      <c r="J22" s="31"/>
      <c r="K22" s="2"/>
      <c r="L22" s="2"/>
      <c r="M22" s="2"/>
      <c r="N22" s="5"/>
      <c r="O22" s="5"/>
      <c r="P22" s="5"/>
      <c r="Q22" s="5"/>
      <c r="R22" s="5"/>
      <c r="S22" s="6"/>
      <c r="T22" s="6"/>
      <c r="U22" s="7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x14ac:dyDescent="0.25" r="23" customHeight="1" ht="17.25">
      <c r="A23" s="1"/>
      <c r="B23" s="2"/>
      <c r="C23" s="1"/>
      <c r="D23" s="3"/>
      <c r="E23" s="41"/>
      <c r="F23" s="31"/>
      <c r="G23" s="31"/>
      <c r="H23" s="38" t="s">
        <v>53</v>
      </c>
      <c r="I23" s="31">
        <v>16</v>
      </c>
      <c r="J23" s="31"/>
      <c r="K23" s="2"/>
      <c r="L23" s="2"/>
      <c r="M23" s="2"/>
      <c r="N23" s="5"/>
      <c r="O23" s="5"/>
      <c r="P23" s="5"/>
      <c r="Q23" s="5"/>
      <c r="R23" s="5"/>
      <c r="S23" s="6"/>
      <c r="T23" s="6"/>
      <c r="U23" s="7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x14ac:dyDescent="0.25" r="24" customHeight="1" ht="18">
      <c r="A24" s="1"/>
      <c r="B24" s="2"/>
      <c r="C24" s="1"/>
      <c r="D24" s="3"/>
      <c r="E24" s="42"/>
      <c r="F24" s="31"/>
      <c r="G24" s="31"/>
      <c r="H24" s="38"/>
      <c r="I24" s="31">
        <v>17</v>
      </c>
      <c r="J24" s="31"/>
      <c r="K24" s="2"/>
      <c r="L24" s="2"/>
      <c r="M24" s="2"/>
      <c r="N24" s="5"/>
      <c r="O24" s="5"/>
      <c r="P24" s="5"/>
      <c r="Q24" s="5"/>
      <c r="R24" s="5"/>
      <c r="S24" s="6"/>
      <c r="T24" s="6"/>
      <c r="U24" s="7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x14ac:dyDescent="0.25" r="25" customHeight="1" ht="17.25">
      <c r="A25" s="1"/>
      <c r="B25" s="2"/>
      <c r="C25" s="1"/>
      <c r="D25" s="3"/>
      <c r="E25" s="36"/>
      <c r="F25" s="34"/>
      <c r="G25" s="34"/>
      <c r="H25" s="35"/>
      <c r="I25" s="34"/>
      <c r="J25" s="34"/>
      <c r="K25" s="2"/>
      <c r="L25" s="2"/>
      <c r="M25" s="2"/>
      <c r="N25" s="5"/>
      <c r="O25" s="5"/>
      <c r="P25" s="5"/>
      <c r="Q25" s="5"/>
      <c r="R25" s="5"/>
      <c r="S25" s="6"/>
      <c r="T25" s="6"/>
      <c r="U25" s="7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x14ac:dyDescent="0.25" r="26" customHeight="1" ht="17.25">
      <c r="A26" s="1"/>
      <c r="B26" s="2"/>
      <c r="C26" s="1"/>
      <c r="D26" s="3"/>
      <c r="E26" s="36"/>
      <c r="F26" s="34"/>
      <c r="G26" s="34"/>
      <c r="H26" s="1"/>
      <c r="I26" s="34"/>
      <c r="J26" s="34"/>
      <c r="K26" s="2"/>
      <c r="L26" s="2"/>
      <c r="M26" s="2"/>
      <c r="N26" s="5"/>
      <c r="O26" s="5"/>
      <c r="P26" s="5"/>
      <c r="Q26" s="5"/>
      <c r="R26" s="5"/>
      <c r="S26" s="6"/>
      <c r="T26" s="6"/>
      <c r="U26" s="7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x14ac:dyDescent="0.25" r="27" customHeight="1" ht="18.75">
      <c r="A27" s="1"/>
      <c r="B27" s="4" t="s">
        <v>54</v>
      </c>
      <c r="C27" s="1"/>
      <c r="D27" s="43" t="s">
        <v>55</v>
      </c>
      <c r="E27" s="43"/>
      <c r="F27" s="44"/>
      <c r="G27" s="2"/>
      <c r="H27" s="1"/>
      <c r="I27" s="2"/>
      <c r="J27" s="2"/>
      <c r="K27" s="2"/>
      <c r="L27" s="2"/>
      <c r="M27" s="2"/>
      <c r="N27" s="5"/>
      <c r="O27" s="5"/>
      <c r="P27" s="5"/>
      <c r="Q27" s="5"/>
      <c r="R27" s="5"/>
      <c r="S27" s="6"/>
      <c r="T27" s="6"/>
      <c r="U27" s="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x14ac:dyDescent="0.25" r="28" customHeight="1" ht="18.75">
      <c r="A28" s="1"/>
      <c r="B28" s="2"/>
      <c r="C28" s="1"/>
      <c r="D28" s="45" t="s">
        <v>56</v>
      </c>
      <c r="E28" s="3"/>
      <c r="F28" s="2"/>
      <c r="G28" s="2"/>
      <c r="H28" s="1"/>
      <c r="I28" s="2"/>
      <c r="J28" s="2"/>
      <c r="K28" s="2"/>
      <c r="L28" s="2"/>
      <c r="M28" s="2"/>
      <c r="N28" s="5"/>
      <c r="O28" s="5"/>
      <c r="P28" s="5"/>
      <c r="Q28" s="5"/>
      <c r="R28" s="5"/>
      <c r="S28" s="6"/>
      <c r="T28" s="6"/>
      <c r="U28" s="7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x14ac:dyDescent="0.25" r="29" customHeight="1" ht="18.75">
      <c r="A29" s="1"/>
      <c r="B29" s="2"/>
      <c r="C29" s="1"/>
      <c r="D29" s="45" t="s">
        <v>57</v>
      </c>
      <c r="E29" s="3"/>
      <c r="F29" s="2"/>
      <c r="G29" s="2"/>
      <c r="H29" s="1"/>
      <c r="I29" s="2"/>
      <c r="J29" s="2"/>
      <c r="K29" s="2"/>
      <c r="L29" s="2"/>
      <c r="M29" s="2"/>
      <c r="N29" s="5"/>
      <c r="O29" s="5"/>
      <c r="P29" s="5"/>
      <c r="Q29" s="5"/>
      <c r="R29" s="5"/>
      <c r="S29" s="6"/>
      <c r="T29" s="6"/>
      <c r="U29" s="7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</sheetData>
  <mergeCells count="3">
    <mergeCell ref="G15:I15"/>
    <mergeCell ref="E18:E20"/>
    <mergeCell ref="E21:E2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2025-10-13T02:34:35.443Z</dcterms:created>
  <dcterms:modified xsi:type="dcterms:W3CDTF">2025-10-13T02:34:35.443Z</dcterms:modified>
</cp:coreProperties>
</file>