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enovo\Desktop\PROJE TEST AUTOMATİON\Proje3 Selenium\"/>
    </mc:Choice>
  </mc:AlternateContent>
  <xr:revisionPtr revIDLastSave="0" documentId="13_ncr:1_{ACC87155-5F89-4149-8F6E-F7DB0F36F3DE}" xr6:coauthVersionLast="47" xr6:coauthVersionMax="47" xr10:uidLastSave="{00000000-0000-0000-0000-000000000000}"/>
  <bookViews>
    <workbookView xWindow="-108" yWindow="-108" windowWidth="23256" windowHeight="12576" xr2:uid="{00000000-000D-0000-FFFF-FFFF00000000}"/>
  </bookViews>
  <sheets>
    <sheet name="US_e-junkie" sheetId="1" r:id="rId1"/>
    <sheet name="TC_e-junki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2" l="1"/>
  <c r="I6" i="2"/>
  <c r="H6" i="2"/>
  <c r="G6" i="2"/>
  <c r="F6" i="2"/>
  <c r="E6" i="2"/>
  <c r="D6" i="2"/>
  <c r="C6" i="2"/>
  <c r="J4" i="2"/>
  <c r="I4" i="2"/>
  <c r="H4" i="2"/>
  <c r="G4" i="2"/>
  <c r="F4" i="2"/>
  <c r="E4" i="2"/>
  <c r="D4" i="2"/>
  <c r="C4" i="2"/>
  <c r="H2" i="2"/>
  <c r="G2" i="2"/>
  <c r="F2" i="2"/>
  <c r="D2" i="2"/>
  <c r="C2" i="2"/>
  <c r="F16" i="1"/>
  <c r="E16" i="1"/>
  <c r="D16" i="1"/>
  <c r="C16" i="1"/>
  <c r="B16" i="1"/>
  <c r="F14" i="1"/>
  <c r="E14" i="1"/>
  <c r="D14" i="1"/>
  <c r="C14" i="1"/>
  <c r="B14" i="1"/>
  <c r="F12" i="1"/>
  <c r="E12" i="1"/>
  <c r="D12" i="1"/>
  <c r="C12" i="1"/>
  <c r="B12" i="1"/>
  <c r="F10" i="1"/>
  <c r="E10" i="1"/>
  <c r="D10" i="1"/>
  <c r="C10" i="1"/>
  <c r="B10" i="1"/>
  <c r="F8" i="1"/>
  <c r="E8" i="1"/>
  <c r="D8" i="1"/>
  <c r="C8" i="1"/>
  <c r="B8" i="1"/>
  <c r="F6" i="1"/>
  <c r="E6" i="1"/>
  <c r="D6" i="1"/>
  <c r="C6" i="1"/>
  <c r="B6" i="1"/>
  <c r="F4" i="1"/>
  <c r="E4" i="1"/>
  <c r="D4" i="1"/>
  <c r="C4" i="1"/>
  <c r="B4" i="1"/>
  <c r="F2"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F1" authorId="0" shapeId="0" xr:uid="{00000000-0006-0000-0000-000002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<sst xmlns="http://schemas.openxmlformats.org/spreadsheetml/2006/main" count="96" uniqueCount="86">
  <si>
    <t>US No</t>
  </si>
  <si>
    <t>Başlık</t>
  </si>
  <si>
    <t>Açıklama</t>
  </si>
  <si>
    <t>Kabul Kriterleri</t>
  </si>
  <si>
    <t>Önkoşullar</t>
  </si>
  <si>
    <t>Öncelik</t>
  </si>
  <si>
    <t>ID</t>
  </si>
  <si>
    <t>Acceptance Criteria</t>
  </si>
  <si>
    <t>PreConditions</t>
  </si>
  <si>
    <t>US_EJ01</t>
  </si>
  <si>
    <t>Sepete E-kitap Ekleme</t>
  </si>
  <si>
    <t>Ben bir müşteri olarak, E-Junkie demo sitesine erişmek istiyorum. Ardından demo e-kitabını sepete eklemek için "Demo E-kitap Sepete Ekle" düğmesini tıklamak istiyorum. Ayrıca, bir promosyon kodu eklemek ve uygulamak istiyorum. Eğer promosyon kodu geçersizse, "Geçersiz promosyon kodu" uyarısının görüntülenmesini bekliyorum. Böylece promosyon kodunun gerçekten geçersiz olduğunden emin olurum.</t>
  </si>
  <si>
    <r>
      <rPr>
        <b/>
        <sz val="10"/>
        <color theme="1"/>
        <rFont val="Arial"/>
      </rPr>
      <t xml:space="preserve">AC_Add_To_Cart_01-
1. E-Junkie demo sitesine başarıyla erişebilmeliyim.
2. Sayfa üzerinde "Demo E-kitap Sepete Ekle" düğmesini görmeli ve tıklamalıyım.
3. Sepete eklendikten sonra "Add promo code" düğmesini görmeli ve tıklamalıyım.
4. Promosyon kodu girişi için bir alanın olduğunu ve bu alana veri girebilmeliyim.
5. "Apply" düğmesini tıklayarak promosyon kodunu uygulamalıyım.
6. Eğer promosyon kodu geçersizse, "Geçersiz promosyon kodu" uyarısının görüntülenmesini bekliyorum.
</t>
    </r>
    <r>
      <rPr>
        <b/>
        <strike/>
        <sz val="10"/>
        <color theme="1"/>
        <rFont val="Arial"/>
      </rPr>
      <t>7. Promosyon kodu geçerliyse, sepetteki toplam fiyatın güncellendiğini ve indirimin yansıtıldığını görmeliyim.</t>
    </r>
  </si>
  <si>
    <r>
      <rPr>
        <b/>
        <sz val="10"/>
        <rFont val="Arial"/>
      </rPr>
      <t xml:space="preserve">- Test için kullanılacak tarayıcı (Chrome, Safari veya Firefox) yüklü ve başlatılmış durumda olmalıdır.
- Test ortamında internet erişimi sağlanmalıdır.
- Test environment : </t>
    </r>
    <r>
      <rPr>
        <b/>
        <u/>
        <sz val="12"/>
        <color rgb="FF1155CC"/>
        <rFont val="Arial"/>
      </rPr>
      <t>https://www.e-junkie.com/wiki/demo</t>
    </r>
    <r>
      <rPr>
        <b/>
        <sz val="12"/>
        <rFont val="Arial"/>
      </rPr>
      <t xml:space="preserve"> </t>
    </r>
    <r>
      <rPr>
        <b/>
        <sz val="10"/>
        <rFont val="Arial"/>
      </rPr>
      <t xml:space="preserve">adresidir.
</t>
    </r>
  </si>
  <si>
    <t>Orta</t>
  </si>
  <si>
    <t>US_EJ02</t>
  </si>
  <si>
    <t>E-Kitap Ödeme İşlemi</t>
  </si>
  <si>
    <t>Ben bir müşteri olarak, E-Junkie demo sitesine erişmek istiyorum. Ardından demo e-kitabını sepete eklemek istiyorum. Daha sonra ödeme işlemimi debit kartı kullanarak yapmak istiyorum. Ödeme işlemi sırasında, e-posta adresi ve diğer bilgileri boş bıraktığım zaman hata mesajlarının aynı anda görüntülenmesini bekliyorum. Böylece ödeme işleminin güvenliğinin sistem tarafından cross-check ile kontrol edildiğinden emin olurum.</t>
  </si>
  <si>
    <t>AC02_Payment_Invalid_Message-
1. Sepet (cart) sayfasında "Pay using debit card" seçeneğini görmeli ve tıklamalıyım.
2. Ödeme sayfasında debit kartı bilgileri alanını görebilmeliyim (kart numarası, son kullanma tarihi, CVC).
3. Ödeme sayfasında e-posta adresi ve diğer alan boş bırakmalıyım.
4. Ödeme işlemini tamamlamak için "Pay" düğmesini tıklamalıyım.
5. Ödeme işlemi sırasında  "Invalid Email," "Invalid Billing Name," "Invalid Billing Address "Invalid Billing City," ve "Invalid Billing PostCode"  hatalarının aynı anda görüntülendiğini doğrulamalıyım.</t>
  </si>
  <si>
    <t xml:space="preserve">- US_EJ01 'deki önkoşulların aynısı geçerlidir.
- Demo e-kitabını sepete eklemiş olmalıyım.
</t>
  </si>
  <si>
    <t>Yüksek</t>
  </si>
  <si>
    <t>US_EJ03</t>
  </si>
  <si>
    <t>Debit / Kredi Kartı ile Ödeme İşlemi</t>
  </si>
  <si>
    <t>Ben bir müşteri olarak, E-Junkie demo sitesine erişmek istiyorum. Ardından demo e-kitabını sepete eklemek istiyorum. Ödeme işlemimi Debit veya Kredi Kartı kullanarak yapmak istiyorum. Ödeme işlemi sırasında, formun sol tarafındaki zorunlu alanları doldurarak (E-posta, E-posta Onayı, Fatura Adı, Fatura Adresi 1, Fatura Şehir, Fatura Posta Kodu), ödeme işlemimi tamamlayıp "Your card number is invalid" (Kart numaranız geçersiz) mesajının görüntülenip görüntülenmediğini doğrulamak istiyorum. Böylece hatalı durumları sistemin de kontrol edeceğinden emin olurum.</t>
  </si>
  <si>
    <t>AC03_Payment_Invalid_Message_Debit_Card-
1. Sepet sayfasında "Pay using Debit / Credit Card" seçeneğini görmeli ve tıklamalıyım.
2. Ödeme formunda zorunlu alanları doldurabilmeliyim (E-posta, E-posta Onayı, Fatura Adı, Fatura Adresi 1, Fatura Şehir, Fatura Posta Kodu).
3. Ödeme işlemi sırasında geçersiz bir kredi kartı numarası olan "1111 1111 1111 1111" girmeliyim.
4. Ödeme işlemi tamamlamak için "Pay" düğmesini tıklamalıyım.
5. "Your card number is invalid" (Kart numaranız geçersiz) mesajının görüntülendiğini doğrulamalıyım.</t>
  </si>
  <si>
    <t xml:space="preserve">- US_EJ02 'deki önkoşulların aynısı geçerlidir.
</t>
  </si>
  <si>
    <t>US_EJ04</t>
  </si>
  <si>
    <t xml:space="preserve"> Debit / Kredi Kartı ile Ödeme İşlemi ve Onay</t>
  </si>
  <si>
    <t>Ben bir müşteri olarak, E-Junkie demo sitesine erişmek istiyorum. Ardından demo e-kitabını sepete eklemek ve ödeme işlemimi tamamlamak istiyorum. Ödeme işlemi sırasında geçerli bilgileri kullanarak ödeme yapmalıyım ve işlem sonucunda başarı mesajını görmeyi bekliyorum. Böylece ödeme işlemimin hızlı ve güvenli bir şekilde gerçekleşmiş olduğundan emin olurum.</t>
  </si>
  <si>
    <t>AC04_Payment_Debit_Card-
1. Sepet sayfasında "Pay using debit card" seçeneğini görmeli ve tıklamalıyım.
2. Ödeme formundaki bilgileri doldurmalıyım. (Email, Confirm Email, Name, Phone, Company) 
3. Sağ tarafta bulunan "Use credit card number" bölümüne Kart Numarası: 4242 4242 4242 4242, Kart Türü: VISA, Son Kullanma Tarihi: 12/2028, CVC: 315 girmeliyim.
"Pay" düğmesini tıklayarak ödeme işlemimi tamamlamalıyım.
Ödeme işlemi sonucunda "Your order is confirmed. Thank you!" (Siparişiniz onaylandı. Teşekkür ederiz!) mesajının görüntülendiğini doğrulamalıyım.</t>
  </si>
  <si>
    <t>US_EJ05</t>
  </si>
  <si>
    <t xml:space="preserve"> Ödeme İşlemi, Onay ve İndirme</t>
  </si>
  <si>
    <t>Ben bir müşteri olarak, E-Junkie demo sitesine erişmek istiyorum. Ardından demo e-kitabını sepete eklemek ve ödeme işlemimi tamamlamak istiyorum. Ödeme işlemi sırasında geçerli bilgileri kullanarak ödeme yapmalıyım ve işlem sonucunda başarı mesajını görmeyi bekliyorum. İsteğe bağlı olarak, e-kitabı bilgisayarıma indirerek içeriğini kontrol edebilmeliyim ve indirilen dosyanın içeriğindeki ismin, fatura detaylarındaki isim ile aynı olduğunu doğrulayabilmeliyim. Böylece, hızlı ödeme ve e-kitabı hemen indirme ile zaman kazanabilirim.</t>
  </si>
  <si>
    <t>AC05_Payment_Debit_And_Download_Ebook-
1. US_EJ04 'teki Kabul kriterleri sağlanmalıdır.
2. Ödeme işlemi "Your order is confirmed. Thank you!" mesajıyla tamamlandığında Opsiyonel olarak "Download" düğmesine tıklayarak e-kitabı bilgisayarıma indirebilmeliyim.
3. Opsiyonel olarak; indirilen e-kitap dosyasının içeriğindeki ismin, fatura detaylarındaki isim ile aynı olduğunu doğrulayabilirim.</t>
  </si>
  <si>
    <t xml:space="preserve">- US_EJ04 'deki önkoşullar ve kabul kriterlerinin aynısı geçerlidir.
</t>
  </si>
  <si>
    <t>US_EJ06</t>
  </si>
  <si>
    <t>İletişim Formu Gönderme İşlemi</t>
  </si>
  <si>
    <t>Ben bir kullanıcı olarak, E-Junkie demo sitesine erişmek istiyorum. Ardından iletişim formuna erişip (Contact) iletişim bilgilerimi (Ad, E-posta, Konu, Mesaj) girerek bir mesaj göndermek istiyorum. Mesaj gönderme işlemi sırasında, bir hata durumunda "Sorry, failed to send message" (Üzgünüz, mesaj gönderilemedi) uyarısının görüntülenip görüntülenmediğini kontrol etmek istiyorum. Böylece, yanlışlıkla bir mail atmamış olurum.</t>
  </si>
  <si>
    <t>AC06_Contact_Message-
1. Sayfa üzerinde "Contact Us" veya "İletişim" gibi bir iletişim formu düğmesi görmeli ve tıklamalıyım.
2. İletişim formunda şu bilgileri doldurmalıyım: Ad, E-posta, Konu, Mesaj.
3. "Send" veya "Gönder" düğmesini tıklayarak iletişim formunu göndermeliyim.
4. Mesaj gönderme işlemi sırasında bir hata durumunda "Sorry, failed to send message" (Üzgünüz, mesaj gönderilemedi) uyarısının görüntülendiğini doğrulamalıyım.</t>
  </si>
  <si>
    <r>
      <rPr>
        <b/>
        <sz val="10"/>
        <rFont val="Arial"/>
      </rPr>
      <t xml:space="preserve">- US_EJ02 'deki önkoşullar ve kabul kriterlerinin aynısı geçerlidir.
- Not: Environment olarak </t>
    </r>
    <r>
      <rPr>
        <b/>
        <u/>
        <sz val="12"/>
        <color rgb="FF1155CC"/>
        <rFont val="Arial"/>
      </rPr>
      <t>https://www.e-junkie.com</t>
    </r>
    <r>
      <rPr>
        <b/>
        <sz val="10"/>
        <rFont val="Arial"/>
      </rPr>
      <t xml:space="preserve"> adresi de kullanılabilir</t>
    </r>
  </si>
  <si>
    <t>Düşük</t>
  </si>
  <si>
    <t>US_EJ07</t>
  </si>
  <si>
    <t xml:space="preserve"> Video Oynatma İşlemi</t>
  </si>
  <si>
    <t>Ben bir kullanıcı olarak, E-Junkie sitesine erişmek istiyorum. Ardından "See how it works" (Nasıl Çalıştığını Gör) düğmesine tıklayarak site içindeki bir videoyu açmak istiyorum. Videoyu başlatıp, hızını 2x olarak değiştirmek ve yaklaşık 10 saniye boyunca oynatmak istiyorum. Son olarak, videoyu kapatabilmeliyim. Böylce, Web sitesindeki videoyu rahatça kontrol edebilir ve hızlı öğrenme sağlayabilirim.</t>
  </si>
  <si>
    <t xml:space="preserve">AC07_Video_Palying-
1. Sayfa üzerinde "See how it works" veya "Nasıl Çalıştığını Gör" gibi bir videoyu başlatan düğme görmeli ve tıklamalıyım.
2. Videonun başlaması ve oynatılması gerekiyor.
3. Videonun hızını 2x olarak değiştirmeliyim.
4. Yaklaşık olarak 10 saniye boyunca videoyu oynatmalıyım.
5. Videoyu başarıyla kapatabilmeliyim </t>
  </si>
  <si>
    <r>
      <rPr>
        <b/>
        <sz val="10"/>
        <rFont val="Arial"/>
      </rPr>
      <t xml:space="preserve">- Test için kullanılacak tarayıcı (Chrome, Safari veya Firefox) yüklü ve başlatılmış durumda olmalıdır.
- Test ortamında internet erişimi sağlanmalıdır.
- </t>
    </r>
    <r>
      <rPr>
        <b/>
        <sz val="10"/>
        <color rgb="FFFF0000"/>
        <rFont val="Arial"/>
      </rPr>
      <t>Test environment :</t>
    </r>
    <r>
      <rPr>
        <b/>
        <sz val="14"/>
        <rFont val="Arial"/>
      </rPr>
      <t xml:space="preserve"> </t>
    </r>
    <r>
      <rPr>
        <b/>
        <u/>
        <sz val="14"/>
        <color rgb="FF1155CC"/>
        <rFont val="Arial"/>
      </rPr>
      <t>https://www.e-junkie.com/</t>
    </r>
    <r>
      <rPr>
        <b/>
        <sz val="14"/>
        <rFont val="Arial"/>
      </rPr>
      <t xml:space="preserve"> </t>
    </r>
    <r>
      <rPr>
        <b/>
        <sz val="10"/>
        <rFont val="Arial"/>
      </rPr>
      <t xml:space="preserve"> </t>
    </r>
    <r>
      <rPr>
        <b/>
        <sz val="10"/>
        <color rgb="FFFF0000"/>
        <rFont val="Arial"/>
      </rPr>
      <t>adresidir.</t>
    </r>
  </si>
  <si>
    <t xml:space="preserve">Not 1: </t>
  </si>
  <si>
    <r>
      <rPr>
        <b/>
        <sz val="14"/>
        <color rgb="FF000000"/>
        <rFont val="Arial"/>
      </rPr>
      <t xml:space="preserve">- Kullanacağımız Test Environment 2 adettir: 
 1) </t>
    </r>
    <r>
      <rPr>
        <b/>
        <u/>
        <sz val="14"/>
        <color rgb="FF1155CC"/>
        <rFont val="Arial"/>
      </rPr>
      <t>https://www.e-junkie.com/</t>
    </r>
    <r>
      <rPr>
        <b/>
        <sz val="14"/>
        <color rgb="FF000000"/>
        <rFont val="Arial"/>
      </rPr>
      <t xml:space="preserve"> adresi ve
 2) </t>
    </r>
    <r>
      <rPr>
        <b/>
        <u/>
        <sz val="14"/>
        <color rgb="FF1155CC"/>
        <rFont val="Arial"/>
      </rPr>
      <t>https://www.e-junkie.com/wiki/demo/</t>
    </r>
    <r>
      <rPr>
        <b/>
        <sz val="14"/>
        <color rgb="FF000000"/>
        <rFont val="Arial"/>
      </rPr>
      <t xml:space="preserve"> adresidir.</t>
    </r>
  </si>
  <si>
    <t xml:space="preserve">Not 2 :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</si>
  <si>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</si>
  <si>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t xml:space="preserve">Not 3: </t>
  </si>
  <si>
    <r>
      <rPr>
        <b/>
        <sz val="12"/>
        <color rgb="FF1F1F1F"/>
        <rFont val="Arial"/>
        <scheme val="minor"/>
      </rPr>
      <t xml:space="preserve">Örnek Senaryolar (Sample Scenarios) : 
</t>
    </r>
    <r>
      <rPr>
        <sz val="11"/>
        <color rgb="FF1F1F1F"/>
        <rFont val="Arial"/>
        <scheme val="minor"/>
      </rPr>
      <t>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r>
  </si>
  <si>
    <t>US ID</t>
  </si>
  <si>
    <t>Test ID</t>
  </si>
  <si>
    <t>Senaryo Durumu</t>
  </si>
  <si>
    <t>Adımlar</t>
  </si>
  <si>
    <t>Test Data</t>
  </si>
  <si>
    <t>Gherkin Diliyle
Adımlar</t>
  </si>
  <si>
    <t>Beklenen Sonuçlar</t>
  </si>
  <si>
    <t>Gerçekleşen Sonuçlar</t>
  </si>
  <si>
    <t>Durum</t>
  </si>
  <si>
    <t>Precondition</t>
  </si>
  <si>
    <t>Expected Results</t>
  </si>
  <si>
    <t>Actual Results</t>
  </si>
  <si>
    <t>Status
(PASS/FAIL)</t>
  </si>
  <si>
    <t>US_EJ02_Payment</t>
  </si>
  <si>
    <t>TC_EJ0201</t>
  </si>
  <si>
    <t>Aktif &amp;
Negatif</t>
  </si>
  <si>
    <r>
      <rPr>
        <b/>
        <sz val="10"/>
        <color theme="1"/>
        <rFont val="Arial"/>
      </rPr>
      <t xml:space="preserve">E-Kitap Ödeme İşlemi (Invalid Bilgilerle)
</t>
    </r>
    <r>
      <rPr>
        <b/>
        <sz val="10"/>
        <color rgb="FF999999"/>
        <rFont val="Arial"/>
      </rPr>
      <t xml:space="preserve">Kullanıcı, E-Junkie demo sitesine erişir, demo e-kitabını sepete ekler ve ödeme işlemini debit kartı kullanarak test datadaki verilerle tamamlamaya çalışır. Ödeme işlemi sırasında e-posta adresi ve diğer bilgileri boş bıraktığında hata mesajlarının aynı anda görüntülenip görüntülenmediğini doğrular.
</t>
    </r>
  </si>
  <si>
    <r>
      <rPr>
        <b/>
        <sz val="10"/>
        <rFont val="Arial"/>
      </rPr>
      <t xml:space="preserve">- Test için kullanılacak tarayıcı (Chrome, Safari veya Firefox) yüklü ve başlatılmış durumda olmalıdır.
- Test ortamında internet erişimi sağlanmalıdır.
- Kullanıcı, </t>
    </r>
    <r>
      <rPr>
        <b/>
        <u/>
        <sz val="10"/>
        <color rgb="FF1155CC"/>
        <rFont val="Arial"/>
      </rPr>
      <t>https://e-junkie.com/wiki/demo</t>
    </r>
    <r>
      <rPr>
        <b/>
        <sz val="10"/>
        <rFont val="Arial"/>
      </rPr>
      <t xml:space="preserve"> adresine erişmelidir.
- Demo e-kitabı sepete eklenmiş olmalıdır.
</t>
    </r>
  </si>
  <si>
    <t>1. Sepet (Cart) sayfasında "Pay using debit card" seçeneğini görmeli ve tıklamalısınız.
2. Ödeme sayfasında debit kartı bilgileri alanını görebilmelisiniz (kart numarası, son kullanma tarihi, CVC).
3. Ödeme sayfasında e-posta adresi ve diğer zorunlu alanları boş bırakmalısınız.
4. Ödeme işlemini tamamlamak için "Pay" düğmesini tıklamalısınız.</t>
  </si>
  <si>
    <r>
      <rPr>
        <b/>
        <sz val="10"/>
        <rFont val="Arial"/>
      </rPr>
      <t xml:space="preserve">Environment:
</t>
    </r>
    <r>
      <rPr>
        <b/>
        <u/>
        <sz val="10"/>
        <color rgb="FF1155CC"/>
        <rFont val="Arial"/>
      </rPr>
      <t>https://e-junkie.com/wiki/demo/</t>
    </r>
    <r>
      <rPr>
        <b/>
        <sz val="10"/>
        <rFont val="Arial"/>
      </rPr>
      <t xml:space="preserve"> 
E-posta adresi ve diğer alanlar boş bırakılır.</t>
    </r>
  </si>
  <si>
    <t>-  Test Senaryosu: E-Kitap Ödeme İşlemi (Invalid Bilgilerle)
- Verilen (Given) E-Junkie demo sitesine erişim sağlanmıştır
- Ve (And) demo e-kitap sepete eklenmiştir (add to cart)
- Eğer (When) ödeme işlemi debit kartı kullanılarak tamamlanmaya çalışıldığında 
- Ve (And) e-posta adresi ve diğer bilgiler boş bırakıldığında
- O zaman (Then) aynı anda "Invalid Email," and "Invalid Billing Name," and "Invalid Billing Address," and "Invalid Billing City," and "Invalid Billing PostCode" hatalarını görüntülemeliyim.</t>
  </si>
  <si>
    <t>- Ödeme işlemi sırasında "Invalid Email," "Invalid Billing Name," "Invalid Billing Address," "Invalid Billing City," ve "Invalid Billing PostCode" hatalarının aynı anda görüntülendiği doğrulanmalıdır.</t>
  </si>
  <si>
    <t>- Uygulama, e-posta adresi ve diğer alanlar boş bırakıldığında belirtilen hataları aynı anda gösterdi.</t>
  </si>
  <si>
    <t>passed</t>
  </si>
  <si>
    <t>US_EJ04_Payment</t>
  </si>
  <si>
    <t>TC_EJ0401</t>
  </si>
  <si>
    <t>Aktif &amp;
Pozitif</t>
  </si>
  <si>
    <r>
      <rPr>
        <b/>
        <sz val="10"/>
        <color theme="1"/>
        <rFont val="Arial"/>
      </rPr>
      <t xml:space="preserve">Debit / Kredi Kartı ile Ödeme İşlemi ve Onay
</t>
    </r>
    <r>
      <rPr>
        <b/>
        <sz val="10"/>
        <color rgb="FF999999"/>
        <rFont val="Arial"/>
      </rPr>
      <t>Müşteri olarak, E-Junkie demo sitesine erişmek istiyorum. Ardından demo e-kitabını sepete eklemek ve ödeme işlemimi tamamlamak istiyorum. Ödeme işlemi sırasında geçerli bilgileri kullanarak ödeme yapmalıyım ve işlem sonucunda başarı mesajını görmeyi bekliyorum. Böylece ödeme işlemimin hızlı ve güvenli bir şekilde gerçekleşmiş olduğundan emin olurum.</t>
    </r>
  </si>
  <si>
    <t xml:space="preserve">- TC_EJ0201 case'indeki önkoşullar sağlanmış olmalıdır.
</t>
  </si>
  <si>
    <t xml:space="preserve">1. Sepet sayfasında "Pay using debit card" seçeneğini görmeli ve tıklamalısınız.
2. Ödeme formundaki bilgileri doldurmalısınız. (Email, Confirm Email, Name, Phone, Company)
3. Sağ tarafta bulunan "Use credit card number" bölümüne test data daki geçerli kart bilgilerini girin.
4. "Pay" düğmesini tıklayarak ödeme işlemini tamamlamalısınız.
</t>
  </si>
  <si>
    <r>
      <rPr>
        <b/>
        <sz val="10"/>
        <rFont val="Arial"/>
      </rPr>
      <t xml:space="preserve">Environment: </t>
    </r>
    <r>
      <rPr>
        <b/>
        <u/>
        <sz val="10"/>
        <color rgb="FF1155CC"/>
        <rFont val="Arial"/>
      </rPr>
      <t>https://www.e-junkie.com/wiki/demo/</t>
    </r>
    <r>
      <rPr>
        <b/>
        <sz val="10"/>
        <rFont val="Arial"/>
      </rPr>
      <t xml:space="preserve"> 
Kart Numarası: 4242 4242 4242 4242
Kart Türü: VISA
Son Kullanma Tarihi: 12/2028
CVC: 315</t>
    </r>
  </si>
  <si>
    <t xml:space="preserve">- Test Senaryosu : Debit / Kredi Kartı ile Ödeme İşlemi ve Onay
- Verilen (Given) E-Junkie demo sitesine erişim sağlanmıştır
- Ve (And) demo e-kitap sepete eklenmiştir
- Eğer (When) ödeme işlemi debit/kredi kartı kullanılarak tamamlanmaya çalışıldığında
- Ve (And) ödeme formundaki bilgiler, test datadakilerle doldurulduğunda
- Ve (And) "Use credit card number" bölümüne test data daki geçerli kart bilgileri girildiğinde
- Ve (And) "Pay" butonuna tıklandığında
- O zaman (Then) "Your order is confirmed. Thank you!" (Siparişiniz onaylandı. Teşekkür ederiz!) mesajının görüntülendiği doğrulanmalıdır
</t>
  </si>
  <si>
    <t>- Ödeme işlemi sonucunda "Your order is confirmed. Thank you!" (Siparişiniz onaylandı. Teşekkür ederiz!) mesajının görüntülendiği doğrulanmalıdır.</t>
  </si>
  <si>
    <t>- Ödeme işlemi tamamlandığında "Your order is confirmed. Thank you!" mesajının görüntülendiği doğrulandı.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</si>
</sst>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b/>
      <sz val="14"/>
      <color rgb="FFFFFFFF"/>
      <name val="&quot;Liberation Sans&quot;"/>
    </font>
    <font>
      <b/>
      <sz val="12"/>
      <color rgb="FFFFFFFF"/>
      <name val="&quot;Liberation Sans&quot;"/>
    </font>
    <font>
      <b/>
      <sz val="12"/>
      <color rgb="FFFFFFFF"/>
      <name val="Arial"/>
    </font>
    <font>
      <sz val="12"/>
      <color theme="1"/>
      <name val="Arial"/>
    </font>
    <font>
      <b/>
      <u/>
      <sz val="14"/>
      <color rgb="FF1155CC"/>
      <name val="Arial"/>
    </font>
    <font>
      <b/>
      <sz val="12"/>
      <color theme="1"/>
      <name val="Arial"/>
    </font>
    <font>
      <b/>
      <sz val="10"/>
      <color theme="1"/>
      <name val="Arial"/>
    </font>
    <font>
      <b/>
      <u/>
      <sz val="10"/>
      <color rgb="FF0000FF"/>
      <name val="Arial"/>
    </font>
    <font>
      <sz val="10"/>
      <name val="Arial"/>
    </font>
    <font>
      <sz val="10"/>
      <color theme="1"/>
      <name val="&quot;Liberation Sans&quot;"/>
    </font>
    <font>
      <sz val="10"/>
      <color theme="1"/>
      <name val="Arial"/>
    </font>
    <font>
      <b/>
      <u/>
      <sz val="14"/>
      <color rgb="FF1155CC"/>
      <name val="Arial"/>
    </font>
    <font>
      <b/>
      <sz val="10"/>
      <color rgb="FFFF0000"/>
      <name val="Arial"/>
    </font>
    <font>
      <sz val="10"/>
      <color rgb="FFFF0000"/>
      <name val="&quot;Liberation Sans&quot;"/>
    </font>
    <font>
      <b/>
      <sz val="14"/>
      <color theme="1"/>
      <name val="Arial"/>
    </font>
    <font>
      <b/>
      <u/>
      <sz val="14"/>
      <color rgb="FF000000"/>
      <name val="Arial"/>
    </font>
    <font>
      <b/>
      <sz val="12"/>
      <color rgb="FF1F1F1F"/>
      <name val="&quot;Google Sans&quot;"/>
    </font>
    <font>
      <sz val="10"/>
      <color theme="1"/>
      <name val="Arial"/>
    </font>
    <font>
      <b/>
      <sz val="10"/>
      <color theme="1"/>
      <name val="Arial"/>
    </font>
    <font>
      <b/>
      <sz val="10"/>
      <color rgb="FF0000FF"/>
      <name val="Arial"/>
    </font>
    <font>
      <b/>
      <sz val="10"/>
      <color rgb="FF00FF00"/>
      <name val="Arial"/>
    </font>
    <font>
      <sz val="10"/>
      <color theme="1"/>
      <name val="&quot;Liberation Sans&quot;"/>
    </font>
    <font>
      <sz val="10"/>
      <color rgb="FF00FF00"/>
      <name val="Arial"/>
    </font>
    <font>
      <b/>
      <strike/>
      <sz val="10"/>
      <color theme="1"/>
      <name val="Arial"/>
    </font>
    <font>
      <b/>
      <sz val="10"/>
      <name val="Arial"/>
    </font>
    <font>
      <b/>
      <u/>
      <sz val="12"/>
      <color rgb="FF1155CC"/>
      <name val="Arial"/>
    </font>
    <font>
      <b/>
      <sz val="12"/>
      <name val="Arial"/>
    </font>
    <font>
      <b/>
      <sz val="14"/>
      <name val="Arial"/>
    </font>
    <font>
      <b/>
      <sz val="14"/>
      <color rgb="FF000000"/>
      <name val="Arial"/>
    </font>
    <font>
      <sz val="11"/>
      <color theme="1"/>
      <name val="Arial"/>
    </font>
    <font>
      <b/>
      <sz val="12"/>
      <color rgb="FF1F1F1F"/>
      <name val="Arial"/>
      <scheme val="minor"/>
    </font>
    <font>
      <sz val="11"/>
      <color rgb="FF1F1F1F"/>
      <name val="Arial"/>
      <scheme val="minor"/>
    </font>
    <font>
      <b/>
      <sz val="10"/>
      <color rgb="FF999999"/>
      <name val="Arial"/>
    </font>
    <font>
      <b/>
      <u/>
      <sz val="10"/>
      <color rgb="FF1155CC"/>
      <name val="Arial"/>
    </font>
  </fonts>
  <fills count="12">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s>
  <borders count="15">
    <border>
      <left/>
      <right/>
      <top/>
      <bottom/>
      <diagonal/>
    </border>
    <border>
      <left/>
      <right style="thin">
        <color rgb="FF000000"/>
      </right>
      <top style="thin">
        <color rgb="FF000000"/>
      </top>
      <bottom style="thin">
        <color rgb="FF00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ck">
        <color rgb="FFFF0000"/>
      </bottom>
      <diagonal/>
    </border>
    <border>
      <left style="thick">
        <color rgb="FFFF0000"/>
      </left>
      <right/>
      <top/>
      <bottom/>
      <diagonal/>
    </border>
    <border>
      <left style="thick">
        <color rgb="FFFF0000"/>
      </left>
      <right/>
      <top/>
      <bottom style="thick">
        <color rgb="FFFF0000"/>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xf>
    <xf numFmtId="0" fontId="6" fillId="4" borderId="5"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7" borderId="5" xfId="0" applyFont="1" applyFill="1" applyBorder="1" applyAlignment="1">
      <alignment horizontal="left" vertical="center" wrapText="1"/>
    </xf>
    <xf numFmtId="0" fontId="7" fillId="8" borderId="5" xfId="0" applyFont="1" applyFill="1" applyBorder="1" applyAlignment="1">
      <alignment horizontal="left" vertical="center" wrapText="1"/>
    </xf>
    <xf numFmtId="0" fontId="7" fillId="0" borderId="0" xfId="0" applyFont="1" applyAlignment="1">
      <alignment horizontal="left" vertical="center"/>
    </xf>
    <xf numFmtId="0" fontId="7" fillId="0" borderId="6" xfId="0" applyFont="1" applyBorder="1" applyAlignment="1">
      <alignment horizontal="left" vertical="center"/>
    </xf>
    <xf numFmtId="0" fontId="4" fillId="4" borderId="8"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1" fillId="0" borderId="3" xfId="0" applyFont="1" applyBorder="1" applyAlignment="1">
      <alignment horizontal="left" vertical="center"/>
    </xf>
    <xf numFmtId="0" fontId="11" fillId="0" borderId="9" xfId="0" applyFont="1" applyBorder="1" applyAlignment="1">
      <alignment horizontal="left" vertical="center"/>
    </xf>
    <xf numFmtId="0" fontId="7" fillId="7" borderId="5" xfId="0" applyFont="1" applyFill="1" applyBorder="1" applyAlignment="1">
      <alignment horizontal="left" vertical="center" wrapText="1"/>
    </xf>
    <xf numFmtId="0" fontId="13" fillId="8" borderId="5" xfId="0" applyFont="1" applyFill="1" applyBorder="1" applyAlignment="1">
      <alignment horizontal="left" vertical="center" wrapText="1"/>
    </xf>
    <xf numFmtId="0" fontId="14" fillId="8" borderId="2" xfId="0" applyFont="1" applyFill="1" applyBorder="1" applyAlignment="1">
      <alignment horizontal="left" vertical="center" wrapText="1"/>
    </xf>
    <xf numFmtId="0" fontId="15" fillId="2" borderId="0" xfId="0" applyFont="1" applyFill="1" applyAlignment="1">
      <alignment horizontal="center" vertical="center" textRotation="90"/>
    </xf>
    <xf numFmtId="0" fontId="4" fillId="2" borderId="0" xfId="0" applyFont="1" applyFill="1" applyAlignment="1">
      <alignment horizontal="left" vertical="center"/>
    </xf>
    <xf numFmtId="0" fontId="11" fillId="2" borderId="0" xfId="0" applyFont="1" applyFill="1" applyAlignment="1">
      <alignment horizontal="left" vertical="center"/>
    </xf>
    <xf numFmtId="0" fontId="15" fillId="0" borderId="0" xfId="0" applyFont="1" applyAlignment="1">
      <alignment horizontal="center" vertical="center" textRotation="90"/>
    </xf>
    <xf numFmtId="0" fontId="4" fillId="0" borderId="0" xfId="0"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right" vertical="center"/>
    </xf>
    <xf numFmtId="0" fontId="16" fillId="0" borderId="0" xfId="0" applyFont="1" applyAlignment="1">
      <alignment horizontal="left"/>
    </xf>
    <xf numFmtId="0" fontId="17" fillId="10" borderId="0" xfId="0" applyFont="1" applyFill="1"/>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9" fillId="11" borderId="0" xfId="0" applyFont="1" applyFill="1" applyAlignment="1">
      <alignment horizontal="center" vertical="center" wrapText="1"/>
    </xf>
    <xf numFmtId="0" fontId="19" fillId="11" borderId="0" xfId="0" applyFont="1" applyFill="1" applyAlignment="1">
      <alignment horizontal="left" vertical="center" wrapText="1"/>
    </xf>
    <xf numFmtId="0" fontId="20" fillId="11" borderId="0" xfId="0" applyFont="1" applyFill="1" applyAlignment="1">
      <alignment horizontal="left" vertical="center" wrapText="1"/>
    </xf>
    <xf numFmtId="0" fontId="21" fillId="11" borderId="0" xfId="0" applyFont="1" applyFill="1" applyAlignment="1">
      <alignment horizontal="left" vertical="center" wrapText="1"/>
    </xf>
    <xf numFmtId="0" fontId="18" fillId="11" borderId="0" xfId="0" applyFont="1" applyFill="1" applyAlignment="1">
      <alignment horizontal="center" vertical="center"/>
    </xf>
    <xf numFmtId="0" fontId="18" fillId="11" borderId="6" xfId="0" applyFont="1" applyFill="1" applyBorder="1" applyAlignment="1">
      <alignment horizontal="center" vertical="center"/>
    </xf>
    <xf numFmtId="0" fontId="22" fillId="10" borderId="3" xfId="0" applyFont="1" applyFill="1" applyBorder="1" applyAlignment="1">
      <alignment horizontal="center" vertical="center" wrapText="1"/>
    </xf>
    <xf numFmtId="0" fontId="22" fillId="10" borderId="3" xfId="0" applyFont="1" applyFill="1" applyBorder="1" applyAlignment="1">
      <alignment horizontal="left" vertical="center" wrapText="1"/>
    </xf>
    <xf numFmtId="0" fontId="23" fillId="10" borderId="3" xfId="0" applyFont="1" applyFill="1" applyBorder="1" applyAlignment="1">
      <alignment horizontal="left" vertical="center"/>
    </xf>
    <xf numFmtId="0" fontId="18" fillId="10" borderId="3" xfId="0" applyFont="1" applyFill="1" applyBorder="1" applyAlignment="1">
      <alignment horizontal="center" vertical="center"/>
    </xf>
    <xf numFmtId="0" fontId="18" fillId="10" borderId="9" xfId="0" applyFont="1" applyFill="1" applyBorder="1" applyAlignment="1">
      <alignment horizontal="center" vertical="center"/>
    </xf>
    <xf numFmtId="0" fontId="5" fillId="3" borderId="4" xfId="0" applyFont="1" applyFill="1" applyBorder="1" applyAlignment="1">
      <alignment horizontal="center" vertical="center" textRotation="90" wrapText="1"/>
    </xf>
    <xf numFmtId="0" fontId="9" fillId="0" borderId="7" xfId="0" applyFont="1" applyBorder="1"/>
    <xf numFmtId="0" fontId="12" fillId="9" borderId="4" xfId="0" applyFont="1" applyFill="1" applyBorder="1" applyAlignment="1">
      <alignment horizontal="center" vertical="center" textRotation="90" wrapText="1"/>
    </xf>
    <xf numFmtId="0" fontId="15" fillId="0" borderId="0" xfId="0" applyFont="1" applyAlignment="1">
      <alignment horizontal="center" vertical="center" textRotation="90"/>
    </xf>
    <xf numFmtId="0" fontId="0" fillId="0" borderId="0" xfId="0"/>
    <xf numFmtId="0" fontId="3" fillId="2" borderId="10" xfId="0" applyFont="1" applyFill="1" applyBorder="1" applyAlignment="1">
      <alignment horizontal="center" vertical="center" wrapText="1"/>
    </xf>
    <xf numFmtId="0" fontId="9" fillId="0" borderId="12" xfId="0" applyFont="1" applyBorder="1"/>
    <xf numFmtId="0" fontId="3" fillId="2" borderId="11" xfId="0" applyFont="1" applyFill="1" applyBorder="1" applyAlignment="1">
      <alignment horizontal="center" vertical="center" wrapText="1"/>
    </xf>
    <xf numFmtId="0" fontId="9" fillId="0" borderId="2" xfId="0" applyFont="1" applyBorder="1"/>
    <xf numFmtId="0" fontId="6" fillId="11" borderId="13" xfId="0" applyFont="1" applyFill="1" applyBorder="1" applyAlignment="1">
      <alignment horizontal="center" vertical="center" textRotation="90" wrapText="1"/>
    </xf>
    <xf numFmtId="0" fontId="9"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junkie.com/" TargetMode="External"/><Relationship Id="rId2" Type="http://schemas.openxmlformats.org/officeDocument/2006/relationships/hyperlink" Target="https://www.e-junkie.com/" TargetMode="External"/><Relationship Id="rId1" Type="http://schemas.openxmlformats.org/officeDocument/2006/relationships/hyperlink" Target="https://www.e-junkie.com/wiki/dem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e-junki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junkie.com/wiki/demo/" TargetMode="External"/><Relationship Id="rId2" Type="http://schemas.openxmlformats.org/officeDocument/2006/relationships/hyperlink" Target="https://e-junkie.com/wiki/demo/" TargetMode="External"/><Relationship Id="rId1" Type="http://schemas.openxmlformats.org/officeDocument/2006/relationships/hyperlink" Target="https://e-junkie.com/wiki/dem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zoomScale="40" zoomScaleNormal="40" workbookViewId="0">
      <pane xSplit="2" ySplit="2" topLeftCell="C3" activePane="bottomRight" state="frozen"/>
      <selection pane="topRight" activeCell="C1" sqref="C1"/>
      <selection pane="bottomLeft" activeCell="A3" sqref="A3"/>
      <selection pane="bottomRight" activeCell="B11" sqref="A11:XFD16"/>
    </sheetView>
  </sheetViews>
  <sheetFormatPr defaultColWidth="12.6640625" defaultRowHeight="15.75" customHeight="1"/>
  <cols>
    <col min="1" max="1" width="11.109375" customWidth="1"/>
    <col min="2" max="2" width="23.44140625" customWidth="1"/>
    <col min="3" max="3" width="60.21875" customWidth="1"/>
    <col min="4" max="4" width="59.44140625" customWidth="1"/>
    <col min="5" max="5" width="64.6640625" customWidth="1"/>
    <col min="6" max="6" width="14.77734375" customWidth="1"/>
    <col min="7" max="25" width="59.77734375" customWidth="1"/>
  </cols>
  <sheetData>
    <row r="1" spans="1:25">
      <c r="A1" s="1" t="s">
        <v>0</v>
      </c>
      <c r="B1" s="2" t="s">
        <v>1</v>
      </c>
      <c r="C1" s="2" t="s">
        <v>2</v>
      </c>
      <c r="D1" s="2" t="s">
        <v>3</v>
      </c>
      <c r="E1" s="3" t="s">
        <v>4</v>
      </c>
      <c r="F1" s="3" t="s">
        <v>5</v>
      </c>
      <c r="G1" s="4"/>
      <c r="H1" s="4"/>
      <c r="I1" s="4"/>
      <c r="J1" s="4"/>
      <c r="K1" s="4"/>
      <c r="L1" s="4"/>
      <c r="M1" s="4"/>
      <c r="N1" s="4"/>
      <c r="O1" s="4"/>
      <c r="P1" s="4"/>
      <c r="Q1" s="4"/>
      <c r="R1" s="4"/>
      <c r="S1" s="4"/>
      <c r="T1" s="4"/>
      <c r="U1" s="4"/>
      <c r="V1" s="4"/>
      <c r="W1" s="4"/>
      <c r="X1" s="4"/>
      <c r="Y1" s="4"/>
    </row>
    <row r="2" spans="1:25">
      <c r="A2" s="5" t="s">
        <v>6</v>
      </c>
      <c r="B2" s="6" t="str">
        <f ca="1">IFERROR(__xludf.DUMMYFUNCTION("GOOGLETRANSLATE(B1,""auto"",""en"")"),"Title")</f>
        <v>Title</v>
      </c>
      <c r="C2" s="6" t="str">
        <f ca="1">IFERROR(__xludf.DUMMYFUNCTION("GOOGLETRANSLATE(C1,""auto"",""en"")"),"Explanation")</f>
        <v>Explanation</v>
      </c>
      <c r="D2" s="7" t="s">
        <v>7</v>
      </c>
      <c r="E2" s="7" t="s">
        <v>8</v>
      </c>
      <c r="F2" s="7" t="str">
        <f ca="1">IFERROR(__xludf.DUMMYFUNCTION("GOOGLETRANSLATE(F1,""auto"",""en"")"),"Priority")</f>
        <v>Priority</v>
      </c>
      <c r="G2" s="8"/>
      <c r="H2" s="8"/>
      <c r="I2" s="8"/>
      <c r="J2" s="8"/>
      <c r="K2" s="8"/>
      <c r="L2" s="8"/>
      <c r="M2" s="8"/>
      <c r="N2" s="8"/>
      <c r="O2" s="8"/>
      <c r="P2" s="8"/>
      <c r="Q2" s="8"/>
      <c r="R2" s="8"/>
      <c r="S2" s="8"/>
      <c r="T2" s="8"/>
      <c r="U2" s="8"/>
      <c r="V2" s="8"/>
      <c r="W2" s="8"/>
      <c r="X2" s="8"/>
      <c r="Y2" s="8"/>
    </row>
    <row r="3" spans="1:25" ht="184.8" hidden="1">
      <c r="A3" s="48" t="s">
        <v>9</v>
      </c>
      <c r="B3" s="9" t="s">
        <v>10</v>
      </c>
      <c r="C3" s="10" t="s">
        <v>11</v>
      </c>
      <c r="D3" s="11" t="s">
        <v>12</v>
      </c>
      <c r="E3" s="12" t="s">
        <v>13</v>
      </c>
      <c r="F3" s="13" t="s">
        <v>14</v>
      </c>
      <c r="G3" s="14"/>
      <c r="H3" s="14"/>
      <c r="I3" s="14"/>
      <c r="J3" s="14"/>
      <c r="K3" s="14"/>
      <c r="L3" s="14"/>
      <c r="M3" s="14"/>
      <c r="N3" s="14"/>
      <c r="O3" s="14"/>
      <c r="P3" s="14"/>
      <c r="Q3" s="14"/>
      <c r="R3" s="14"/>
      <c r="S3" s="14"/>
      <c r="T3" s="14"/>
      <c r="U3" s="14"/>
      <c r="V3" s="14"/>
      <c r="W3" s="14"/>
      <c r="X3" s="14"/>
      <c r="Y3" s="15"/>
    </row>
    <row r="4" spans="1:25" ht="171.6" hidden="1">
      <c r="A4" s="49"/>
      <c r="B4" s="16" t="str">
        <f ca="1">IFERROR(__xludf.DUMMYFUNCTION("GOOGLETRANSLATE(B3,""auto"",""en"")"),"Adding e-book in the basket")</f>
        <v>Adding e-book in the basket</v>
      </c>
      <c r="C4" s="17" t="str">
        <f ca="1">IFERROR(__xludf.DUMMYFUNCTION("GOOGLETRANSLATE(C3,""auto"",""en"")"),"As a customer, I want to access the e-junkie demo site. Then, to add the demo e-book to the basket, I would like to click the ""Add the Demo E-Book Cart"" button. Also, I want to add and apply a promotional code. If the promotional code is invalid, I expe"&amp;"ct the ""invalid promotional code"" warning to be displayed. So I'm sure the promotional code is really invalid.")</f>
        <v>As a customer, I want to access the e-junkie demo site. Then, to add the demo e-book to the basket, I would like to click the "Add the Demo E-Book Cart" button. Also, I want to add and apply a promotional code. If the promotional code is invalid, I expect the "invalid promotional code" warning to be displayed. So I'm sure the promotional code is really invalid.</v>
      </c>
      <c r="D4" s="18" t="str">
        <f ca="1">IFERROR(__xludf.DUMMYFUNCTION("GOOGLETRANSLATE(D3,""auto"",""en"")"),"Ac_add_to_cart_01-
1. I should successfully access the e-junkie demo site.
On page 2, I must see and click the ""Add Demo E-Book to Cart"" button.
3. Once you have been added to the basket, I must see and click the ""ADD Promo Code"" button.
4. There is a"&amp;"n area for the promotional code input and I should be able to enter data in this field.
5. I must apply the promotional code by clicking the ""Apply"" button.
6. If the promotional code is invalid, I expect the ""invalid promotional code"" warning to be d"&amp;"isplayed.
7. If the promotional code is valid, I should see that the total price in the basket is updated and the discount is reflected.")</f>
        <v>Ac_add_to_cart_01-
1. I should successfully access the e-junkie demo site.
On page 2, I must see and click the "Add Demo E-Book to Cart" button.
3. Once you have been added to the basket, I must see and click the "ADD Promo Code" button.
4. There is an area for the promotional code input and I should be able to enter data in this field.
5. I must apply the promotional code by clicking the "Apply" button.
6. If the promotional code is invalid, I expect the "invalid promotional code" warning to be displayed.
7. If the promotional code is valid, I should see that the total price in the basket is updated and the discount is reflected.</v>
      </c>
      <c r="E4" s="19" t="str">
        <f ca="1">IFERROR(__xludf.DUMMYFUNCTION("GOOGLETRANSLATE(E3,""auto"",""en"")"),"- The browser to be used for the test (Chrome, Safari or Firefox) must be installed and initiated.
- Internet access should be provided in the test environment.
- Test Environment: https://www.e-junkie.com/wiki/demo address.
")</f>
        <v xml:space="preserve">- The browser to be used for the test (Chrome, Safari or Firefox) must be installed and initiated.
- Internet access should be provided in the test environment.
- Test Environment: https://www.e-junkie.com/wiki/demo address.
</v>
      </c>
      <c r="F4" s="20" t="str">
        <f ca="1">IFERROR(__xludf.DUMMYFUNCTION("GOOGLETRANSLATE(F3,""auto"",""en"")"),"Middle")</f>
        <v>Middle</v>
      </c>
      <c r="G4" s="21"/>
      <c r="H4" s="21"/>
      <c r="I4" s="21"/>
      <c r="J4" s="21"/>
      <c r="K4" s="21"/>
      <c r="L4" s="21"/>
      <c r="M4" s="21"/>
      <c r="N4" s="21"/>
      <c r="O4" s="21"/>
      <c r="P4" s="21"/>
      <c r="Q4" s="21"/>
      <c r="R4" s="21"/>
      <c r="S4" s="21"/>
      <c r="T4" s="21"/>
      <c r="U4" s="21"/>
      <c r="V4" s="21"/>
      <c r="W4" s="21"/>
      <c r="X4" s="21"/>
      <c r="Y4" s="22"/>
    </row>
    <row r="5" spans="1:25" ht="158.4">
      <c r="A5" s="50" t="s">
        <v>15</v>
      </c>
      <c r="B5" s="9" t="s">
        <v>16</v>
      </c>
      <c r="C5" s="10" t="s">
        <v>17</v>
      </c>
      <c r="D5" s="11" t="s">
        <v>18</v>
      </c>
      <c r="E5" s="23" t="s">
        <v>19</v>
      </c>
      <c r="F5" s="24" t="s">
        <v>20</v>
      </c>
      <c r="G5" s="14"/>
      <c r="H5" s="14"/>
      <c r="I5" s="14"/>
      <c r="J5" s="14"/>
      <c r="K5" s="14"/>
      <c r="L5" s="14"/>
      <c r="M5" s="14"/>
      <c r="N5" s="14"/>
      <c r="O5" s="14"/>
      <c r="P5" s="14"/>
      <c r="Q5" s="14"/>
      <c r="R5" s="14"/>
      <c r="S5" s="14"/>
      <c r="T5" s="14"/>
      <c r="U5" s="14"/>
      <c r="V5" s="14"/>
      <c r="W5" s="14"/>
      <c r="X5" s="14"/>
      <c r="Y5" s="15"/>
    </row>
    <row r="6" spans="1:25" ht="145.19999999999999">
      <c r="A6" s="49"/>
      <c r="B6" s="16" t="str">
        <f ca="1">IFERROR(__xludf.DUMMYFUNCTION("GOOGLETRANSLATE(B5,""auto"",""en"")"),"E-Book Payment Process")</f>
        <v>E-Book Payment Process</v>
      </c>
      <c r="C6" s="17" t="str">
        <f ca="1">IFERROR(__xludf.DUMMYFUNCTION("GOOGLETRANSLATE(C5,""auto"",""en"")"),"As a customer, I want to access the e-junkie demo site. Then I want to add the demo e-book to the basket. Then I want to make my payment using a debt card. During the payment process, I expect error messages to be displayed at the same time when I leave t"&amp;"he e-mail address and other information blank. So I make sure that the security of the payment process is controlled by the system by Cross-Check.")</f>
        <v>As a customer, I want to access the e-junkie demo site. Then I want to add the demo e-book to the basket. Then I want to make my payment using a debt card. During the payment process, I expect error messages to be displayed at the same time when I leave the e-mail address and other information blank. So I make sure that the security of the payment process is controlled by the system by Cross-Check.</v>
      </c>
      <c r="D6" s="18" t="str">
        <f ca="1">IFERROR(__xludf.DUMMYFUNCTION("GOOGLETRANSLATE(D5,""auto"",""en"")"),"AC02_Payment_invalid_message-
1. On the basket (Cart) page, I must see and click ""Pay Using Debit Card"".
2. I should be able to see the debt card information field on the payment page (card number, expiration date, CVC).
3. On the payment page, I must l"&amp;"eave the e-mail address and other field blank.
4. To complete the payment process, I must click the ""Pay"" button.
5. During the payment process, ""Invalid email,"" ""Invalid Billing Name,"" Invalid Billing Address ""Invalid Billing City,"" and ""Invalid"&amp;" Billing Postcode"" errors are displayed at the same time.")</f>
        <v>AC02_Payment_invalid_message-
1. On the basket (Cart) page, I must see and click "Pay Using Debit Card".
2. I should be able to see the debt card information field on the payment page (card number, expiration date, CVC).
3. On the payment page, I must leave the e-mail address and other field blank.
4. To complete the payment process, I must click the "Pay" button.
5. During the payment process, "Invalid email," "Invalid Billing Name," Invalid Billing Address "Invalid Billing City," and "Invalid Billing Postcode" errors are displayed at the same time.</v>
      </c>
      <c r="E6" s="19" t="str">
        <f ca="1">IFERROR(__xludf.DUMMYFUNCTION("GOOGLETRANSLATE(E5,""auto"",""en"")"),"- The same prerequisites in us_ej01 are valid.
- I must have added the demo e-book to the basket.
")</f>
        <v xml:space="preserve">- The same prerequisites in us_ej01 are valid.
- I must have added the demo e-book to the basket.
</v>
      </c>
      <c r="F6" s="25" t="str">
        <f ca="1">IFERROR(__xludf.DUMMYFUNCTION("GOOGLETRANSLATE(F5,""auto"",""en"")"),"High")</f>
        <v>High</v>
      </c>
      <c r="G6" s="21"/>
      <c r="H6" s="21"/>
      <c r="I6" s="21"/>
      <c r="J6" s="21"/>
      <c r="K6" s="21"/>
      <c r="L6" s="21"/>
      <c r="M6" s="21"/>
      <c r="N6" s="21"/>
      <c r="O6" s="21"/>
      <c r="P6" s="21"/>
      <c r="Q6" s="21"/>
      <c r="R6" s="21"/>
      <c r="S6" s="21"/>
      <c r="T6" s="21"/>
      <c r="U6" s="21"/>
      <c r="V6" s="21"/>
      <c r="W6" s="21"/>
      <c r="X6" s="21"/>
      <c r="Y6" s="22"/>
    </row>
    <row r="7" spans="1:25" ht="145.19999999999999" hidden="1">
      <c r="A7" s="48" t="s">
        <v>21</v>
      </c>
      <c r="B7" s="9" t="s">
        <v>22</v>
      </c>
      <c r="C7" s="10" t="s">
        <v>23</v>
      </c>
      <c r="D7" s="11" t="s">
        <v>24</v>
      </c>
      <c r="E7" s="23" t="s">
        <v>25</v>
      </c>
      <c r="F7" s="13" t="s">
        <v>14</v>
      </c>
      <c r="G7" s="14"/>
      <c r="H7" s="14"/>
      <c r="I7" s="14"/>
      <c r="J7" s="14"/>
      <c r="K7" s="14"/>
      <c r="L7" s="14"/>
      <c r="M7" s="14"/>
      <c r="N7" s="14"/>
      <c r="O7" s="14"/>
      <c r="P7" s="14"/>
      <c r="Q7" s="14"/>
      <c r="R7" s="14"/>
      <c r="S7" s="14"/>
      <c r="T7" s="14"/>
      <c r="U7" s="14"/>
      <c r="V7" s="14"/>
      <c r="W7" s="14"/>
      <c r="X7" s="14"/>
      <c r="Y7" s="15"/>
    </row>
    <row r="8" spans="1:25" ht="145.19999999999999" hidden="1">
      <c r="A8" s="49"/>
      <c r="B8" s="16" t="str">
        <f ca="1">IFERROR(__xludf.DUMMYFUNCTION("GOOGLETRANSLATE(B7,""auto"",""en"")"),"Debit / Credit Card Payment Process")</f>
        <v>Debit / Credit Card Payment Process</v>
      </c>
      <c r="C8" s="17" t="str">
        <f ca="1">IFERROR(__xludf.DUMMYFUNCTION("GOOGLETRANSLATE(C7,""auto"",""en"")"),"As a customer, I want to access the e-junkie demo site. Then I want to add the demo e-book to the basket. I want to make my payment using a debt or credit card. During the payment process, by filling the compulsory areas on the left side of the form (e-ma"&amp;"il, e-mail approval, invoice name, invoice address 1, invoice city, invoice postal code), completing my payment process and ""your card number is invalid"" (invalid) I want to confirm whether the message is displayed. So I make sure that the system will a"&amp;"lso control the wrong situations.")</f>
        <v>As a customer, I want to access the e-junkie demo site. Then I want to add the demo e-book to the basket. I want to make my payment using a debt or credit card. During the payment process, by filling the compulsory areas on the left side of the form (e-mail, e-mail approval, invoice name, invoice address 1, invoice city, invoice postal code), completing my payment process and "your card number is invalid" (invalid) I want to confirm whether the message is displayed. So I make sure that the system will also control the wrong situations.</v>
      </c>
      <c r="D8" s="18" t="str">
        <f ca="1">IFERROR(__xludf.DUMMYFUNCTION("GOOGLETRANSLATE(D7,""auto"",""en"")"),"AC03_Payment_invalid_message_debit_card-
1. On the basket page, I must see and click ""Pay Using Debit / Credit Card"".
2. I should be able to fill the compulsory areas in the payment form (e-mail, e-mail approval, invoice name, invoice address 1, invoice"&amp;" city, invoice postal code).
3. I have to enter ""1111 1111 1111 1111"" with an invalid credit card number during the payment process.
4. To complete the payment process, I must click the ""Pay"" button.
5. I must verify that the message ""Your card numbe"&amp;"r is invalid"" (your card number is invalid) is displayed.")</f>
        <v>AC03_Payment_invalid_message_debit_card-
1. On the basket page, I must see and click "Pay Using Debit / Credit Card".
2. I should be able to fill the compulsory areas in the payment form (e-mail, e-mail approval, invoice name, invoice address 1, invoice city, invoice postal code).
3. I have to enter "1111 1111 1111 1111" with an invalid credit card number during the payment process.
4. To complete the payment process, I must click the "Pay" button.
5. I must verify that the message "Your card number is invalid" (your card number is invalid) is displayed.</v>
      </c>
      <c r="E8" s="19" t="str">
        <f ca="1">IFERROR(__xludf.DUMMYFUNCTION("GOOGLETRANSLATE(E7,""auto"",""en"")"),"- The same prerequisites in us_EJ02 valid.
")</f>
        <v xml:space="preserve">- The same prerequisites in us_EJ02 valid.
</v>
      </c>
      <c r="F8" s="20" t="str">
        <f ca="1">IFERROR(__xludf.DUMMYFUNCTION("GOOGLETRANSLATE(F7,""auto"",""en"")"),"Middle")</f>
        <v>Middle</v>
      </c>
      <c r="G8" s="21"/>
      <c r="H8" s="21"/>
      <c r="I8" s="21"/>
      <c r="J8" s="21"/>
      <c r="K8" s="21"/>
      <c r="L8" s="21"/>
      <c r="M8" s="21"/>
      <c r="N8" s="21"/>
      <c r="O8" s="21"/>
      <c r="P8" s="21"/>
      <c r="Q8" s="21"/>
      <c r="R8" s="21"/>
      <c r="S8" s="21"/>
      <c r="T8" s="21"/>
      <c r="U8" s="21"/>
      <c r="V8" s="21"/>
      <c r="W8" s="21"/>
      <c r="X8" s="21"/>
      <c r="Y8" s="22"/>
    </row>
    <row r="9" spans="1:25" ht="158.4">
      <c r="A9" s="50" t="s">
        <v>26</v>
      </c>
      <c r="B9" s="9" t="s">
        <v>27</v>
      </c>
      <c r="C9" s="10" t="s">
        <v>28</v>
      </c>
      <c r="D9" s="11" t="s">
        <v>29</v>
      </c>
      <c r="E9" s="23" t="s">
        <v>25</v>
      </c>
      <c r="F9" s="24" t="s">
        <v>20</v>
      </c>
      <c r="G9" s="14"/>
      <c r="H9" s="14"/>
      <c r="I9" s="14"/>
      <c r="J9" s="14"/>
      <c r="K9" s="14"/>
      <c r="L9" s="14"/>
      <c r="M9" s="14"/>
      <c r="N9" s="14"/>
      <c r="O9" s="14"/>
      <c r="P9" s="14"/>
      <c r="Q9" s="14"/>
      <c r="R9" s="14"/>
      <c r="S9" s="14"/>
      <c r="T9" s="14"/>
      <c r="U9" s="14"/>
      <c r="V9" s="14"/>
      <c r="W9" s="14"/>
      <c r="X9" s="14"/>
      <c r="Y9" s="15"/>
    </row>
    <row r="10" spans="1:25" ht="132">
      <c r="A10" s="49"/>
      <c r="B10" s="16" t="str">
        <f ca="1">IFERROR(__xludf.DUMMYFUNCTION("GOOGLETRANSLATE(B9,""auto"",""en"")")," Payment and confirmation by Debit / Credit Card")</f>
        <v xml:space="preserve"> Payment and confirmation by Debit / Credit Card</v>
      </c>
      <c r="C10" s="17" t="str">
        <f ca="1">IFERROR(__xludf.DUMMYFUNCTION("GOOGLETRANSLATE(C9,""auto"",""en"")"),"As a customer, I want to access the e-junkie demo site. Then I want to add the demo e-book to the basket and complete my payment process. I have to pay using the valid information during the payment process and I expect to see the message of success as a "&amp;"result of the transaction. So I make sure that my payment process is realized quickly and safely.")</f>
        <v>As a customer, I want to access the e-junkie demo site. Then I want to add the demo e-book to the basket and complete my payment process. I have to pay using the valid information during the payment process and I expect to see the message of success as a result of the transaction. So I make sure that my payment process is realized quickly and safely.</v>
      </c>
      <c r="D10" s="18" t="str">
        <f ca="1">IFERROR(__xludf.DUMMYFUNCTION("GOOGLETRANSLATE(D9,""auto"",""en"")"),"AC04_Payment_debit_card-
1. On the basket page, I must see and click ""Pay Using Debit Card"".
2. I must fill in the payment form. (Email, confirm email, Name, Phone, Company)
3. Card Number: 4242 4242 4242 4242, Card Type: VISA, Expiration Date: 12/2028,"&amp;" CVC: 315.
I must complete my payment process by clicking the ""Pay"" button.
As a result of the payment process, ""Your Order is confirmed. Thank you!"" (Your order has been approved. Thank you!) I must verify the message that the message is displayed.")</f>
        <v>AC04_Payment_debit_card-
1. On the basket page, I must see and click "Pay Using Debit Card".
2. I must fill in the payment form. (Email, confirm email, Name, Phone, Company)
3. Card Number: 4242 4242 4242 4242, Card Type: VISA, Expiration Date: 12/2028, CVC: 315.
I must complete my payment process by clicking the "Pay" button.
As a result of the payment process, "Your Order is confirmed. Thank you!" (Your order has been approved. Thank you!) I must verify the message that the message is displayed.</v>
      </c>
      <c r="E10" s="19" t="str">
        <f ca="1">IFERROR(__xludf.DUMMYFUNCTION("GOOGLETRANSLATE(E9,""auto"",""en"")"),"- The same prerequisites in us_EJ02 valid.
")</f>
        <v xml:space="preserve">- The same prerequisites in us_EJ02 valid.
</v>
      </c>
      <c r="F10" s="25" t="str">
        <f ca="1">IFERROR(__xludf.DUMMYFUNCTION("GOOGLETRANSLATE(F9,""auto"",""en"")"),"High")</f>
        <v>High</v>
      </c>
      <c r="G10" s="21"/>
      <c r="H10" s="21"/>
      <c r="I10" s="21"/>
      <c r="J10" s="21"/>
      <c r="K10" s="21"/>
      <c r="L10" s="21"/>
      <c r="M10" s="21"/>
      <c r="N10" s="21"/>
      <c r="O10" s="21"/>
      <c r="P10" s="21"/>
      <c r="Q10" s="21"/>
      <c r="R10" s="21"/>
      <c r="S10" s="21"/>
      <c r="T10" s="21"/>
      <c r="U10" s="21"/>
      <c r="V10" s="21"/>
      <c r="W10" s="21"/>
      <c r="X10" s="21"/>
      <c r="Y10" s="22"/>
    </row>
    <row r="11" spans="1:25" ht="118.8" hidden="1">
      <c r="A11" s="48" t="s">
        <v>30</v>
      </c>
      <c r="B11" s="9" t="s">
        <v>31</v>
      </c>
      <c r="C11" s="10" t="s">
        <v>32</v>
      </c>
      <c r="D11" s="11" t="s">
        <v>33</v>
      </c>
      <c r="E11" s="23" t="s">
        <v>34</v>
      </c>
      <c r="F11" s="13" t="s">
        <v>14</v>
      </c>
      <c r="G11" s="14"/>
      <c r="H11" s="14"/>
      <c r="I11" s="14"/>
      <c r="J11" s="14"/>
      <c r="K11" s="14"/>
      <c r="L11" s="14"/>
      <c r="M11" s="14"/>
      <c r="N11" s="14"/>
      <c r="O11" s="14"/>
      <c r="P11" s="14"/>
      <c r="Q11" s="14"/>
      <c r="R11" s="14"/>
      <c r="S11" s="14"/>
      <c r="T11" s="14"/>
      <c r="U11" s="14"/>
      <c r="V11" s="14"/>
      <c r="W11" s="14"/>
      <c r="X11" s="14"/>
      <c r="Y11" s="15"/>
    </row>
    <row r="12" spans="1:25" ht="118.8" hidden="1">
      <c r="A12" s="49"/>
      <c r="B12" s="16" t="str">
        <f ca="1">IFERROR(__xludf.DUMMYFUNCTION("GOOGLETRANSLATE(B11,""auto"",""en"")")," Payment process, approval and download")</f>
        <v xml:space="preserve"> Payment process, approval and download</v>
      </c>
      <c r="C12" s="17" t="str">
        <f ca="1">IFERROR(__xludf.DUMMYFUNCTION("GOOGLETRANSLATE(C11,""auto"",""en"")"),"As a customer, I want to access the e-junkie demo site. Then I want to add the demo e-book to the basket and complete my payment process. I have to pay using the valid information during the payment process and I expect to see the message of success as a "&amp;"result of the transaction. Optionally, I should be able to control the content by downloading the e-book to my computer and confirm that the name in the content of the downloaded file is the same as the name in the invoice details. Thus, I can save time w"&amp;"ith fast payment and downloading e-book immediately.")</f>
        <v>As a customer, I want to access the e-junkie demo site. Then I want to add the demo e-book to the basket and complete my payment process. I have to pay using the valid information during the payment process and I expect to see the message of success as a result of the transaction. Optionally, I should be able to control the content by downloading the e-book to my computer and confirm that the name in the content of the downloaded file is the same as the name in the invoice details. Thus, I can save time with fast payment and downloading e-book immediately.</v>
      </c>
      <c r="D12" s="18" t="str">
        <f ca="1">IFERROR(__xludf.DUMMYFUNCTION("GOOGLETRANSLATE(D11,""auto"",""en"")"),"AC05_Payment_debit_and_download_Book-
1. Acceptance criteria in us_EJ04 should be provided.
2. Payment process ""Your Order is Confirmed. Tank You!"" When completed with the message, I should be able to download the e-book to my computer by clicking the "&amp;"""Download"" button.
3. Optionally; I can verify that the name in the content of the downloaded e-book file is the same as the name in the invoice details.")</f>
        <v>AC05_Payment_debit_and_download_Book-
1. Acceptance criteria in us_EJ04 should be provided.
2. Payment process "Your Order is Confirmed. Tank You!" When completed with the message, I should be able to download the e-book to my computer by clicking the "Download" button.
3. Optionally; I can verify that the name in the content of the downloaded e-book file is the same as the name in the invoice details.</v>
      </c>
      <c r="E12" s="19" t="str">
        <f ca="1">IFERROR(__xludf.DUMMYFUNCTION("GOOGLETRANSLATE(E11,""auto"",""en"")"),"- The prerequisites and acceptance criteria in US_EJ04 are valid.
")</f>
        <v xml:space="preserve">- The prerequisites and acceptance criteria in US_EJ04 are valid.
</v>
      </c>
      <c r="F12" s="20" t="str">
        <f ca="1">IFERROR(__xludf.DUMMYFUNCTION("GOOGLETRANSLATE(F11,""auto"",""en"")"),"Middle")</f>
        <v>Middle</v>
      </c>
      <c r="G12" s="21"/>
      <c r="H12" s="21"/>
      <c r="I12" s="21"/>
      <c r="J12" s="21"/>
      <c r="K12" s="21"/>
      <c r="L12" s="21"/>
      <c r="M12" s="21"/>
      <c r="N12" s="21"/>
      <c r="O12" s="21"/>
      <c r="P12" s="21"/>
      <c r="Q12" s="21"/>
      <c r="R12" s="21"/>
      <c r="S12" s="21"/>
      <c r="T12" s="21"/>
      <c r="U12" s="21"/>
      <c r="V12" s="21"/>
      <c r="W12" s="21"/>
      <c r="X12" s="21"/>
      <c r="Y12" s="22"/>
    </row>
    <row r="13" spans="1:25" ht="132" hidden="1">
      <c r="A13" s="48" t="s">
        <v>35</v>
      </c>
      <c r="B13" s="9" t="s">
        <v>36</v>
      </c>
      <c r="C13" s="10" t="s">
        <v>37</v>
      </c>
      <c r="D13" s="11" t="s">
        <v>38</v>
      </c>
      <c r="E13" s="12" t="s">
        <v>39</v>
      </c>
      <c r="F13" s="13" t="s">
        <v>40</v>
      </c>
      <c r="G13" s="14"/>
      <c r="H13" s="14"/>
      <c r="I13" s="14"/>
      <c r="J13" s="14"/>
      <c r="K13" s="14"/>
      <c r="L13" s="14"/>
      <c r="M13" s="14"/>
      <c r="N13" s="14"/>
      <c r="O13" s="14"/>
      <c r="P13" s="14"/>
      <c r="Q13" s="14"/>
      <c r="R13" s="14"/>
      <c r="S13" s="14"/>
      <c r="T13" s="14"/>
      <c r="U13" s="14"/>
      <c r="V13" s="14"/>
      <c r="W13" s="14"/>
      <c r="X13" s="14"/>
      <c r="Y13" s="15"/>
    </row>
    <row r="14" spans="1:25" ht="132" hidden="1">
      <c r="A14" s="49"/>
      <c r="B14" s="16" t="str">
        <f ca="1">IFERROR(__xludf.DUMMYFUNCTION("GOOGLETRANSLATE(B13,""auto"",""en"")"),"Contact Form Sending Process")</f>
        <v>Contact Form Sending Process</v>
      </c>
      <c r="C14" s="17" t="str">
        <f ca="1">IFERROR(__xludf.DUMMYFUNCTION("GOOGLETRANSLATE(C13,""auto"",""en"")"),"As a user, I want to access the e-junkie demo site. Then I would like to access the contact form and send a message by entering my contact information (Name, e-mail, subject, message). During the sending process, I would like to check if the warning of """&amp;"Sorry, Failed to Send Message"" (Sad, message could not be sent) in case of an error. So, I wouldn't accidentally send an e -mail.")</f>
        <v>As a user, I want to access the e-junkie demo site. Then I would like to access the contact form and send a message by entering my contact information (Name, e-mail, subject, message). During the sending process, I would like to check if the warning of "Sorry, Failed to Send Message" (Sad, message could not be sent) in case of an error. So, I wouldn't accidentally send an e -mail.</v>
      </c>
      <c r="D14" s="18" t="str">
        <f ca="1">IFERROR(__xludf.DUMMYFUNCTION("GOOGLETRANSLATE(D13,""auto"",""en"")"),"AC06_Contact_message-
1. I must see and click on a contact form button on page such as ""Contact Us"" or ""Communication"".
2. I must fill in the following information in the contact form: Name, e-mail, subject, message.
3. I must send the contact form by"&amp;" clicking the ""Send"" or ""Send"" button.
4. In case of an error during sending a message, I must verify that the warning of ""Sorry, Failed to Send Message"" (Sad, could not be sent message) is displayed.")</f>
        <v>AC06_Contact_message-
1. I must see and click on a contact form button on page such as "Contact Us" or "Communication".
2. I must fill in the following information in the contact form: Name, e-mail, subject, message.
3. I must send the contact form by clicking the "Send" or "Send" button.
4. In case of an error during sending a message, I must verify that the warning of "Sorry, Failed to Send Message" (Sad, could not be sent message) is displayed.</v>
      </c>
      <c r="E14" s="19" t="str">
        <f ca="1">IFERROR(__xludf.DUMMYFUNCTION("GOOGLETRANSLATE(E13,""auto"",""en"")"),"- The prerequisites and acceptance criteria in us_EJ02 are valid.
- Note: Https://www.e-junkie.com as Environment can also be used")</f>
        <v>- The prerequisites and acceptance criteria in us_EJ02 are valid.
- Note: Https://www.e-junkie.com as Environment can also be used</v>
      </c>
      <c r="F14" s="20" t="str">
        <f ca="1">IFERROR(__xludf.DUMMYFUNCTION("GOOGLETRANSLATE(F13,""auto"",""en"")"),"Low")</f>
        <v>Low</v>
      </c>
      <c r="G14" s="21"/>
      <c r="H14" s="21"/>
      <c r="I14" s="21"/>
      <c r="J14" s="21"/>
      <c r="K14" s="21"/>
      <c r="L14" s="21"/>
      <c r="M14" s="21"/>
      <c r="N14" s="21"/>
      <c r="O14" s="21"/>
      <c r="P14" s="21"/>
      <c r="Q14" s="21"/>
      <c r="R14" s="21"/>
      <c r="S14" s="21"/>
      <c r="T14" s="21"/>
      <c r="U14" s="21"/>
      <c r="V14" s="21"/>
      <c r="W14" s="21"/>
      <c r="X14" s="21"/>
      <c r="Y14" s="22"/>
    </row>
    <row r="15" spans="1:25" ht="92.4" hidden="1">
      <c r="A15" s="48" t="s">
        <v>41</v>
      </c>
      <c r="B15" s="9" t="s">
        <v>42</v>
      </c>
      <c r="C15" s="10" t="s">
        <v>43</v>
      </c>
      <c r="D15" s="11" t="s">
        <v>44</v>
      </c>
      <c r="E15" s="12" t="s">
        <v>45</v>
      </c>
      <c r="F15" s="13" t="s">
        <v>14</v>
      </c>
      <c r="G15" s="14"/>
      <c r="H15" s="14"/>
      <c r="I15" s="14"/>
      <c r="J15" s="14"/>
      <c r="K15" s="14"/>
      <c r="L15" s="14"/>
      <c r="M15" s="14"/>
      <c r="N15" s="14"/>
      <c r="O15" s="14"/>
      <c r="P15" s="14"/>
      <c r="Q15" s="14"/>
      <c r="R15" s="14"/>
      <c r="S15" s="14"/>
      <c r="T15" s="14"/>
      <c r="U15" s="14"/>
      <c r="V15" s="14"/>
      <c r="W15" s="14"/>
      <c r="X15" s="14"/>
      <c r="Y15" s="15"/>
    </row>
    <row r="16" spans="1:25" ht="92.4" hidden="1">
      <c r="A16" s="49"/>
      <c r="B16" s="16" t="str">
        <f ca="1">IFERROR(__xludf.DUMMYFUNCTION("GOOGLETRANSLATE(B15,""auto"",""en"")")," Video playing process")</f>
        <v xml:space="preserve"> Video playing process</v>
      </c>
      <c r="C16" s="17" t="str">
        <f ca="1">IFERROR(__xludf.DUMMYFUNCTION("GOOGLETRANSLATE(C15,""auto"",""en"")"),"As a user, I want to access the e-junkie site. Then I want to open a video within the site by clicking on the ""See How It Works"" button. I want to start the video, change the speed to 2x and play for about 10 seconds. Finally, I should be able to close "&amp;"the video. Thus, I can easily control the video on the website and provide fast learning.")</f>
        <v>As a user, I want to access the e-junkie site. Then I want to open a video within the site by clicking on the "See How It Works" button. I want to start the video, change the speed to 2x and play for about 10 seconds. Finally, I should be able to close the video. Thus, I can easily control the video on the website and provide fast learning.</v>
      </c>
      <c r="D16" s="18" t="str">
        <f ca="1">IFERROR(__xludf.DUMMYFUNCTION("GOOGLETRANSLATE(D15,""auto"",""en"")"),"AC07_Video_Palying-
I must see and click on a video that starts a video like ""See How it Works"" or ""see how it works"" on page 1.
2. The video needs to start and play.
3. I have to change the speed of the video to 2x.
4. I have to play the video for ab"&amp;"out 10 seconds.
5. I should be able to close the video successfully")</f>
        <v>AC07_Video_Palying-
I must see and click on a video that starts a video like "See How it Works" or "see how it works" on page 1.
2. The video needs to start and play.
3. I have to change the speed of the video to 2x.
4. I have to play the video for about 10 seconds.
5. I should be able to close the video successfully</v>
      </c>
      <c r="E16" s="19" t="str">
        <f ca="1">IFERROR(__xludf.DUMMYFUNCTION("GOOGLETRANSLATE(E15,""auto"",""en"")"),"- The browser to be used for the test (Chrome, Safari or Firefox) must be installed and initiated.
- Internet access should be provided in the test environment.
- Test Environment: https://www.e-junkie.com/ address.")</f>
        <v>- The browser to be used for the test (Chrome, Safari or Firefox) must be installed and initiated.
- Internet access should be provided in the test environment.
- Test Environment: https://www.e-junkie.com/ address.</v>
      </c>
      <c r="F16" s="20" t="str">
        <f ca="1">IFERROR(__xludf.DUMMYFUNCTION("GOOGLETRANSLATE(F15,""auto"",""en"")"),"Middle")</f>
        <v>Middle</v>
      </c>
      <c r="G16" s="21"/>
      <c r="H16" s="21"/>
      <c r="I16" s="21"/>
      <c r="J16" s="21"/>
      <c r="K16" s="21"/>
      <c r="L16" s="21"/>
      <c r="M16" s="21"/>
      <c r="N16" s="21"/>
      <c r="O16" s="21"/>
      <c r="P16" s="21"/>
      <c r="Q16" s="21"/>
      <c r="R16" s="21"/>
      <c r="S16" s="21"/>
      <c r="T16" s="21"/>
      <c r="U16" s="21"/>
      <c r="V16" s="21"/>
      <c r="W16" s="21"/>
      <c r="X16" s="21"/>
      <c r="Y16" s="22"/>
    </row>
    <row r="17" spans="1:25">
      <c r="A17" s="26"/>
      <c r="B17" s="27"/>
      <c r="C17" s="28"/>
      <c r="D17" s="28"/>
      <c r="E17" s="28"/>
      <c r="F17" s="28"/>
      <c r="G17" s="28"/>
      <c r="H17" s="28"/>
      <c r="I17" s="28"/>
      <c r="J17" s="28"/>
      <c r="K17" s="28"/>
      <c r="L17" s="28"/>
      <c r="M17" s="28"/>
      <c r="N17" s="28"/>
      <c r="O17" s="28"/>
      <c r="P17" s="28"/>
      <c r="Q17" s="28"/>
      <c r="R17" s="28"/>
      <c r="S17" s="28"/>
      <c r="T17" s="28"/>
      <c r="U17" s="28"/>
      <c r="V17" s="28"/>
      <c r="W17" s="28"/>
      <c r="X17" s="28"/>
      <c r="Y17" s="28"/>
    </row>
    <row r="18" spans="1:25">
      <c r="A18" s="29"/>
      <c r="B18" s="30"/>
      <c r="C18" s="31"/>
      <c r="D18" s="31"/>
      <c r="E18" s="31"/>
      <c r="F18" s="31"/>
      <c r="G18" s="31"/>
      <c r="H18" s="31"/>
      <c r="I18" s="31"/>
      <c r="J18" s="31"/>
      <c r="K18" s="31"/>
      <c r="L18" s="31"/>
      <c r="M18" s="31"/>
      <c r="N18" s="31"/>
      <c r="O18" s="31"/>
      <c r="P18" s="31"/>
      <c r="Q18" s="31"/>
      <c r="R18" s="31"/>
      <c r="S18" s="31"/>
      <c r="T18" s="31"/>
      <c r="U18" s="31"/>
      <c r="V18" s="31"/>
      <c r="W18" s="31"/>
      <c r="X18" s="31"/>
      <c r="Y18" s="31"/>
    </row>
    <row r="19" spans="1:25" ht="15.75" customHeight="1">
      <c r="A19" s="29"/>
      <c r="B19" s="32" t="s">
        <v>46</v>
      </c>
      <c r="C19" s="33" t="s">
        <v>47</v>
      </c>
      <c r="D19" s="31"/>
      <c r="E19" s="31"/>
      <c r="F19" s="31"/>
      <c r="G19" s="31"/>
      <c r="H19" s="31"/>
      <c r="I19" s="31"/>
      <c r="J19" s="31"/>
      <c r="K19" s="31"/>
      <c r="L19" s="31"/>
      <c r="M19" s="31"/>
      <c r="N19" s="31"/>
      <c r="O19" s="31"/>
      <c r="P19" s="31"/>
      <c r="Q19" s="31"/>
      <c r="R19" s="31"/>
      <c r="S19" s="31"/>
      <c r="T19" s="31"/>
      <c r="U19" s="31"/>
      <c r="V19" s="31"/>
      <c r="W19" s="31"/>
      <c r="X19" s="31"/>
      <c r="Y19" s="31"/>
    </row>
    <row r="20" spans="1:25">
      <c r="A20" s="29"/>
      <c r="B20" s="32"/>
      <c r="C20" s="31"/>
      <c r="D20" s="31"/>
      <c r="E20" s="31"/>
      <c r="F20" s="31"/>
      <c r="G20" s="31"/>
      <c r="H20" s="31"/>
      <c r="I20" s="31"/>
      <c r="J20" s="31"/>
      <c r="K20" s="31"/>
      <c r="L20" s="31"/>
      <c r="M20" s="31"/>
      <c r="N20" s="31"/>
      <c r="O20" s="31"/>
      <c r="P20" s="31"/>
      <c r="Q20" s="31"/>
      <c r="R20" s="31"/>
      <c r="S20" s="31"/>
      <c r="T20" s="31"/>
      <c r="U20" s="31"/>
      <c r="V20" s="31"/>
      <c r="W20" s="31"/>
      <c r="X20" s="31"/>
      <c r="Y20" s="31"/>
    </row>
    <row r="21" spans="1:25">
      <c r="A21" s="29"/>
      <c r="B21" s="32" t="s">
        <v>48</v>
      </c>
      <c r="C21" s="31" t="s">
        <v>49</v>
      </c>
      <c r="D21" s="31"/>
      <c r="E21" s="31"/>
      <c r="F21" s="31"/>
      <c r="G21" s="31"/>
      <c r="H21" s="31"/>
      <c r="I21" s="31"/>
      <c r="J21" s="31"/>
      <c r="K21" s="31"/>
      <c r="L21" s="31"/>
      <c r="M21" s="31"/>
      <c r="N21" s="31"/>
      <c r="O21" s="31"/>
      <c r="P21" s="31"/>
      <c r="Q21" s="31"/>
      <c r="R21" s="31"/>
      <c r="S21" s="31"/>
      <c r="T21" s="31"/>
      <c r="U21" s="31"/>
      <c r="V21" s="31"/>
      <c r="W21" s="31"/>
      <c r="X21" s="31"/>
      <c r="Y21" s="31"/>
    </row>
    <row r="22" spans="1:25">
      <c r="A22" s="29"/>
      <c r="B22" s="32"/>
      <c r="C22" s="31"/>
      <c r="D22" s="31"/>
      <c r="E22" s="31"/>
      <c r="F22" s="31"/>
      <c r="G22" s="31"/>
      <c r="H22" s="31"/>
      <c r="I22" s="31"/>
      <c r="J22" s="31"/>
      <c r="K22" s="31"/>
      <c r="L22" s="31"/>
      <c r="M22" s="31"/>
      <c r="N22" s="31"/>
      <c r="O22" s="31"/>
      <c r="P22" s="31"/>
      <c r="Q22" s="31"/>
      <c r="R22" s="31"/>
      <c r="S22" s="31"/>
      <c r="T22" s="31"/>
      <c r="U22" s="31"/>
      <c r="V22" s="31"/>
      <c r="W22" s="31"/>
      <c r="X22" s="31"/>
      <c r="Y22" s="31"/>
    </row>
    <row r="23" spans="1:25" ht="15.75" customHeight="1">
      <c r="A23" s="29"/>
      <c r="B23" s="32" t="s">
        <v>50</v>
      </c>
      <c r="C23" s="34" t="s">
        <v>51</v>
      </c>
      <c r="D23" s="31"/>
      <c r="E23" s="31"/>
      <c r="F23" s="31"/>
      <c r="G23" s="31"/>
      <c r="H23" s="31"/>
      <c r="I23" s="31"/>
      <c r="J23" s="31"/>
      <c r="K23" s="31"/>
      <c r="L23" s="31"/>
      <c r="M23" s="31"/>
      <c r="N23" s="31"/>
      <c r="O23" s="31"/>
      <c r="P23" s="31"/>
      <c r="Q23" s="31"/>
      <c r="R23" s="31"/>
      <c r="S23" s="31"/>
      <c r="T23" s="31"/>
      <c r="U23" s="31"/>
      <c r="V23" s="31"/>
      <c r="W23" s="31"/>
      <c r="X23" s="31"/>
      <c r="Y23" s="31"/>
    </row>
    <row r="24" spans="1:25">
      <c r="A24" s="51"/>
      <c r="B24" s="30"/>
      <c r="C24" s="31"/>
      <c r="D24" s="31"/>
      <c r="E24" s="31"/>
      <c r="F24" s="31"/>
      <c r="G24" s="31"/>
      <c r="H24" s="31"/>
      <c r="I24" s="31"/>
      <c r="J24" s="31"/>
      <c r="K24" s="31"/>
      <c r="L24" s="31"/>
      <c r="M24" s="31"/>
      <c r="N24" s="31"/>
      <c r="O24" s="31"/>
      <c r="P24" s="31"/>
      <c r="Q24" s="31"/>
      <c r="R24" s="31"/>
      <c r="S24" s="31"/>
      <c r="T24" s="31"/>
      <c r="U24" s="31"/>
      <c r="V24" s="31"/>
      <c r="W24" s="31"/>
      <c r="X24" s="31"/>
      <c r="Y24" s="31"/>
    </row>
    <row r="25" spans="1:25">
      <c r="A25" s="52"/>
      <c r="B25" s="30"/>
      <c r="C25" s="31"/>
      <c r="D25" s="31"/>
      <c r="E25" s="31"/>
      <c r="F25" s="31"/>
      <c r="G25" s="31"/>
      <c r="H25" s="31"/>
      <c r="I25" s="31"/>
      <c r="J25" s="31"/>
      <c r="K25" s="31"/>
      <c r="L25" s="31"/>
      <c r="M25" s="31"/>
      <c r="N25" s="31"/>
      <c r="O25" s="31"/>
      <c r="P25" s="31"/>
      <c r="Q25" s="31"/>
      <c r="R25" s="31"/>
      <c r="S25" s="31"/>
      <c r="T25" s="31"/>
      <c r="U25" s="31"/>
      <c r="V25" s="31"/>
      <c r="W25" s="31"/>
      <c r="X25" s="31"/>
      <c r="Y25" s="31"/>
    </row>
    <row r="26" spans="1:25">
      <c r="A26" s="29"/>
      <c r="B26" s="30"/>
      <c r="C26" s="31"/>
      <c r="D26" s="31"/>
      <c r="E26" s="31"/>
      <c r="F26" s="31"/>
      <c r="G26" s="31"/>
      <c r="H26" s="31"/>
      <c r="I26" s="31"/>
      <c r="J26" s="31"/>
      <c r="K26" s="31"/>
      <c r="L26" s="31"/>
      <c r="M26" s="31"/>
      <c r="N26" s="31"/>
      <c r="O26" s="31"/>
      <c r="P26" s="31"/>
      <c r="Q26" s="31"/>
      <c r="R26" s="31"/>
      <c r="S26" s="31"/>
      <c r="T26" s="31"/>
      <c r="U26" s="31"/>
      <c r="V26" s="31"/>
      <c r="W26" s="31"/>
      <c r="X26" s="31"/>
      <c r="Y26" s="31"/>
    </row>
    <row r="27" spans="1:25">
      <c r="A27" s="29"/>
      <c r="B27" s="30"/>
      <c r="C27" s="31"/>
      <c r="D27" s="31"/>
      <c r="E27" s="31"/>
      <c r="F27" s="31"/>
      <c r="G27" s="31"/>
      <c r="H27" s="31"/>
      <c r="I27" s="31"/>
      <c r="J27" s="31"/>
      <c r="K27" s="31"/>
      <c r="L27" s="31"/>
      <c r="M27" s="31"/>
      <c r="N27" s="31"/>
      <c r="O27" s="31"/>
      <c r="P27" s="31"/>
      <c r="Q27" s="31"/>
      <c r="R27" s="31"/>
      <c r="S27" s="31"/>
      <c r="T27" s="31"/>
      <c r="U27" s="31"/>
      <c r="V27" s="31"/>
      <c r="W27" s="31"/>
      <c r="X27" s="31"/>
      <c r="Y27" s="31"/>
    </row>
    <row r="28" spans="1:25">
      <c r="A28" s="29"/>
      <c r="B28" s="30"/>
      <c r="C28" s="31"/>
      <c r="D28" s="31"/>
      <c r="E28" s="31"/>
      <c r="F28" s="31"/>
      <c r="G28" s="31"/>
      <c r="H28" s="31"/>
      <c r="I28" s="31"/>
      <c r="J28" s="31"/>
      <c r="K28" s="31"/>
      <c r="L28" s="31"/>
      <c r="M28" s="31"/>
      <c r="N28" s="31"/>
      <c r="O28" s="31"/>
      <c r="P28" s="31"/>
      <c r="Q28" s="31"/>
      <c r="R28" s="31"/>
      <c r="S28" s="31"/>
      <c r="T28" s="31"/>
      <c r="U28" s="31"/>
      <c r="V28" s="31"/>
      <c r="W28" s="31"/>
      <c r="X28" s="31"/>
      <c r="Y28" s="31"/>
    </row>
    <row r="29" spans="1:25">
      <c r="A29" s="29"/>
      <c r="B29" s="30"/>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c r="A30" s="29"/>
      <c r="B30" s="30"/>
      <c r="C30" s="31"/>
      <c r="D30" s="31"/>
      <c r="E30" s="31"/>
      <c r="F30" s="31"/>
      <c r="G30" s="31"/>
      <c r="H30" s="31"/>
      <c r="I30" s="31"/>
      <c r="J30" s="31"/>
      <c r="K30" s="31"/>
      <c r="L30" s="31"/>
      <c r="M30" s="31"/>
      <c r="N30" s="31"/>
      <c r="O30" s="31"/>
      <c r="P30" s="31"/>
      <c r="Q30" s="31"/>
      <c r="R30" s="31"/>
      <c r="S30" s="31"/>
      <c r="T30" s="31"/>
      <c r="U30" s="31"/>
      <c r="V30" s="31"/>
      <c r="W30" s="31"/>
      <c r="X30" s="31"/>
      <c r="Y30" s="31"/>
    </row>
    <row r="31" spans="1:25" ht="15">
      <c r="A31" s="29"/>
      <c r="B31" s="30"/>
      <c r="C31" s="31"/>
      <c r="D31" s="31"/>
      <c r="E31" s="31"/>
      <c r="F31" s="31"/>
      <c r="G31" s="31"/>
      <c r="H31" s="31"/>
      <c r="I31" s="31"/>
      <c r="J31" s="31"/>
      <c r="K31" s="31"/>
      <c r="L31" s="31"/>
      <c r="M31" s="31"/>
      <c r="N31" s="31"/>
      <c r="O31" s="31"/>
      <c r="P31" s="31"/>
      <c r="Q31" s="31"/>
      <c r="R31" s="31"/>
      <c r="S31" s="31"/>
      <c r="T31" s="31"/>
      <c r="U31" s="31"/>
      <c r="V31" s="31"/>
      <c r="W31" s="31"/>
      <c r="X31" s="31"/>
      <c r="Y31" s="31"/>
    </row>
    <row r="32" spans="1:25" ht="15">
      <c r="A32" s="29"/>
      <c r="B32" s="30"/>
      <c r="C32" s="31"/>
      <c r="D32" s="31"/>
      <c r="E32" s="31"/>
      <c r="F32" s="31"/>
      <c r="G32" s="31"/>
      <c r="H32" s="31"/>
      <c r="I32" s="31"/>
      <c r="J32" s="31"/>
      <c r="K32" s="31"/>
      <c r="L32" s="31"/>
      <c r="M32" s="31"/>
      <c r="N32" s="31"/>
      <c r="O32" s="31"/>
      <c r="P32" s="31"/>
      <c r="Q32" s="31"/>
      <c r="R32" s="31"/>
      <c r="S32" s="31"/>
      <c r="T32" s="31"/>
      <c r="U32" s="31"/>
      <c r="V32" s="31"/>
      <c r="W32" s="31"/>
      <c r="X32" s="31"/>
      <c r="Y32" s="31"/>
    </row>
    <row r="33" spans="1:25" ht="15">
      <c r="A33" s="29"/>
      <c r="B33" s="30"/>
      <c r="C33" s="31"/>
      <c r="D33" s="31"/>
      <c r="E33" s="31"/>
      <c r="F33" s="31"/>
      <c r="G33" s="31"/>
      <c r="H33" s="31"/>
      <c r="I33" s="31"/>
      <c r="J33" s="31"/>
      <c r="K33" s="31"/>
      <c r="L33" s="31"/>
      <c r="M33" s="31"/>
      <c r="N33" s="31"/>
      <c r="O33" s="31"/>
      <c r="P33" s="31"/>
      <c r="Q33" s="31"/>
      <c r="R33" s="31"/>
      <c r="S33" s="31"/>
      <c r="T33" s="31"/>
      <c r="U33" s="31"/>
      <c r="V33" s="31"/>
      <c r="W33" s="31"/>
      <c r="X33" s="31"/>
      <c r="Y33" s="31"/>
    </row>
    <row r="34" spans="1:25" ht="15">
      <c r="A34" s="29"/>
      <c r="B34" s="30"/>
      <c r="C34" s="31"/>
      <c r="D34" s="31"/>
      <c r="E34" s="31"/>
      <c r="F34" s="31"/>
      <c r="G34" s="31"/>
      <c r="H34" s="31"/>
      <c r="I34" s="31"/>
      <c r="J34" s="31"/>
      <c r="K34" s="31"/>
      <c r="L34" s="31"/>
      <c r="M34" s="31"/>
      <c r="N34" s="31"/>
      <c r="O34" s="31"/>
      <c r="P34" s="31"/>
      <c r="Q34" s="31"/>
      <c r="R34" s="31"/>
      <c r="S34" s="31"/>
      <c r="T34" s="31"/>
      <c r="U34" s="31"/>
      <c r="V34" s="31"/>
      <c r="W34" s="31"/>
      <c r="X34" s="31"/>
      <c r="Y34" s="31"/>
    </row>
    <row r="35" spans="1:25" ht="15">
      <c r="A35" s="29"/>
      <c r="B35" s="30"/>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c r="A36" s="29"/>
      <c r="B36" s="30"/>
      <c r="C36" s="31"/>
      <c r="D36" s="31"/>
      <c r="E36" s="31"/>
      <c r="F36" s="31"/>
      <c r="G36" s="31"/>
      <c r="H36" s="31"/>
      <c r="I36" s="31"/>
      <c r="J36" s="31"/>
      <c r="K36" s="31"/>
      <c r="L36" s="31"/>
      <c r="M36" s="31"/>
      <c r="N36" s="31"/>
      <c r="O36" s="31"/>
      <c r="P36" s="31"/>
      <c r="Q36" s="31"/>
      <c r="R36" s="31"/>
      <c r="S36" s="31"/>
      <c r="T36" s="31"/>
      <c r="U36" s="31"/>
      <c r="V36" s="31"/>
      <c r="W36" s="31"/>
      <c r="X36" s="31"/>
      <c r="Y36" s="31"/>
    </row>
    <row r="37" spans="1:25" ht="15">
      <c r="A37" s="29"/>
      <c r="B37" s="30"/>
      <c r="C37" s="31"/>
      <c r="D37" s="31"/>
      <c r="E37" s="31"/>
      <c r="F37" s="31"/>
      <c r="G37" s="31"/>
      <c r="H37" s="31"/>
      <c r="I37" s="31"/>
      <c r="J37" s="31"/>
      <c r="K37" s="31"/>
      <c r="L37" s="31"/>
      <c r="M37" s="31"/>
      <c r="N37" s="31"/>
      <c r="O37" s="31"/>
      <c r="P37" s="31"/>
      <c r="Q37" s="31"/>
      <c r="R37" s="31"/>
      <c r="S37" s="31"/>
      <c r="T37" s="31"/>
      <c r="U37" s="31"/>
      <c r="V37" s="31"/>
      <c r="W37" s="31"/>
      <c r="X37" s="31"/>
      <c r="Y37" s="31"/>
    </row>
    <row r="38" spans="1:25" ht="15">
      <c r="A38" s="29"/>
      <c r="B38" s="30"/>
      <c r="C38" s="31"/>
      <c r="D38" s="31"/>
      <c r="E38" s="31"/>
      <c r="F38" s="31"/>
      <c r="G38" s="31"/>
      <c r="H38" s="31"/>
      <c r="I38" s="31"/>
      <c r="J38" s="31"/>
      <c r="K38" s="31"/>
      <c r="L38" s="31"/>
      <c r="M38" s="31"/>
      <c r="N38" s="31"/>
      <c r="O38" s="31"/>
      <c r="P38" s="31"/>
      <c r="Q38" s="31"/>
      <c r="R38" s="31"/>
      <c r="S38" s="31"/>
      <c r="T38" s="31"/>
      <c r="U38" s="31"/>
      <c r="V38" s="31"/>
      <c r="W38" s="31"/>
      <c r="X38" s="31"/>
      <c r="Y38" s="31"/>
    </row>
    <row r="39" spans="1:25" ht="15">
      <c r="A39" s="29"/>
      <c r="B39" s="30"/>
      <c r="C39" s="31"/>
      <c r="D39" s="31"/>
      <c r="E39" s="31"/>
      <c r="F39" s="31"/>
      <c r="G39" s="31"/>
      <c r="H39" s="31"/>
      <c r="I39" s="31"/>
      <c r="J39" s="31"/>
      <c r="K39" s="31"/>
      <c r="L39" s="31"/>
      <c r="M39" s="31"/>
      <c r="N39" s="31"/>
      <c r="O39" s="31"/>
      <c r="P39" s="31"/>
      <c r="Q39" s="31"/>
      <c r="R39" s="31"/>
      <c r="S39" s="31"/>
      <c r="T39" s="31"/>
      <c r="U39" s="31"/>
      <c r="V39" s="31"/>
      <c r="W39" s="31"/>
      <c r="X39" s="31"/>
      <c r="Y39" s="31"/>
    </row>
    <row r="40" spans="1:25" ht="15">
      <c r="A40" s="29"/>
      <c r="B40" s="30"/>
      <c r="C40" s="31"/>
      <c r="D40" s="31"/>
      <c r="E40" s="31"/>
      <c r="F40" s="31"/>
      <c r="G40" s="31"/>
      <c r="H40" s="31"/>
      <c r="I40" s="31"/>
      <c r="J40" s="31"/>
      <c r="K40" s="31"/>
      <c r="L40" s="31"/>
      <c r="M40" s="31"/>
      <c r="N40" s="31"/>
      <c r="O40" s="31"/>
      <c r="P40" s="31"/>
      <c r="Q40" s="31"/>
      <c r="R40" s="31"/>
      <c r="S40" s="31"/>
      <c r="T40" s="31"/>
      <c r="U40" s="31"/>
      <c r="V40" s="31"/>
      <c r="W40" s="31"/>
      <c r="X40" s="31"/>
      <c r="Y40" s="31"/>
    </row>
    <row r="41" spans="1:25" ht="15">
      <c r="A41" s="29"/>
      <c r="B41" s="30"/>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c r="A42" s="29"/>
      <c r="B42" s="30"/>
      <c r="C42" s="31"/>
      <c r="D42" s="31"/>
      <c r="E42" s="31"/>
      <c r="F42" s="31"/>
      <c r="G42" s="31"/>
      <c r="H42" s="31"/>
      <c r="I42" s="31"/>
      <c r="J42" s="31"/>
      <c r="K42" s="31"/>
      <c r="L42" s="31"/>
      <c r="M42" s="31"/>
      <c r="N42" s="31"/>
      <c r="O42" s="31"/>
      <c r="P42" s="31"/>
      <c r="Q42" s="31"/>
      <c r="R42" s="31"/>
      <c r="S42" s="31"/>
      <c r="T42" s="31"/>
      <c r="U42" s="31"/>
      <c r="V42" s="31"/>
      <c r="W42" s="31"/>
      <c r="X42" s="31"/>
      <c r="Y42" s="31"/>
    </row>
    <row r="43" spans="1:25" ht="15">
      <c r="A43" s="29"/>
      <c r="B43" s="30"/>
      <c r="C43" s="31"/>
      <c r="D43" s="31"/>
      <c r="E43" s="31"/>
      <c r="F43" s="31"/>
      <c r="G43" s="31"/>
      <c r="H43" s="31"/>
      <c r="I43" s="31"/>
      <c r="J43" s="31"/>
      <c r="K43" s="31"/>
      <c r="L43" s="31"/>
      <c r="M43" s="31"/>
      <c r="N43" s="31"/>
      <c r="O43" s="31"/>
      <c r="P43" s="31"/>
      <c r="Q43" s="31"/>
      <c r="R43" s="31"/>
      <c r="S43" s="31"/>
      <c r="T43" s="31"/>
      <c r="U43" s="31"/>
      <c r="V43" s="31"/>
      <c r="W43" s="31"/>
      <c r="X43" s="31"/>
      <c r="Y43" s="31"/>
    </row>
    <row r="44" spans="1:25" ht="15">
      <c r="A44" s="29"/>
      <c r="B44" s="30"/>
      <c r="C44" s="31"/>
      <c r="D44" s="31"/>
      <c r="E44" s="31"/>
      <c r="F44" s="31"/>
      <c r="G44" s="31"/>
      <c r="H44" s="31"/>
      <c r="I44" s="31"/>
      <c r="J44" s="31"/>
      <c r="K44" s="31"/>
      <c r="L44" s="31"/>
      <c r="M44" s="31"/>
      <c r="N44" s="31"/>
      <c r="O44" s="31"/>
      <c r="P44" s="31"/>
      <c r="Q44" s="31"/>
      <c r="R44" s="31"/>
      <c r="S44" s="31"/>
      <c r="T44" s="31"/>
      <c r="U44" s="31"/>
      <c r="V44" s="31"/>
      <c r="W44" s="31"/>
      <c r="X44" s="31"/>
      <c r="Y44" s="31"/>
    </row>
    <row r="45" spans="1:25" ht="15">
      <c r="A45" s="29"/>
      <c r="B45" s="30"/>
      <c r="C45" s="31"/>
      <c r="D45" s="31"/>
      <c r="E45" s="31"/>
      <c r="F45" s="31"/>
      <c r="G45" s="31"/>
      <c r="H45" s="31"/>
      <c r="I45" s="31"/>
      <c r="J45" s="31"/>
      <c r="K45" s="31"/>
      <c r="L45" s="31"/>
      <c r="M45" s="31"/>
      <c r="N45" s="31"/>
      <c r="O45" s="31"/>
      <c r="P45" s="31"/>
      <c r="Q45" s="31"/>
      <c r="R45" s="31"/>
      <c r="S45" s="31"/>
      <c r="T45" s="31"/>
      <c r="U45" s="31"/>
      <c r="V45" s="31"/>
      <c r="W45" s="31"/>
      <c r="X45" s="31"/>
      <c r="Y45" s="31"/>
    </row>
    <row r="46" spans="1:25" ht="15">
      <c r="A46" s="29"/>
      <c r="B46" s="30"/>
      <c r="C46" s="31"/>
      <c r="D46" s="31"/>
      <c r="E46" s="31"/>
      <c r="F46" s="31"/>
      <c r="G46" s="31"/>
      <c r="H46" s="31"/>
      <c r="I46" s="31"/>
      <c r="J46" s="31"/>
      <c r="K46" s="31"/>
      <c r="L46" s="31"/>
      <c r="M46" s="31"/>
      <c r="N46" s="31"/>
      <c r="O46" s="31"/>
      <c r="P46" s="31"/>
      <c r="Q46" s="31"/>
      <c r="R46" s="31"/>
      <c r="S46" s="31"/>
      <c r="T46" s="31"/>
      <c r="U46" s="31"/>
      <c r="V46" s="31"/>
      <c r="W46" s="31"/>
      <c r="X46" s="31"/>
      <c r="Y46" s="31"/>
    </row>
    <row r="47" spans="1:25" ht="15">
      <c r="A47" s="29"/>
      <c r="B47" s="30"/>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c r="A48" s="29"/>
      <c r="B48" s="30"/>
      <c r="C48" s="31"/>
      <c r="D48" s="31"/>
      <c r="E48" s="31"/>
      <c r="F48" s="31"/>
      <c r="G48" s="31"/>
      <c r="H48" s="31"/>
      <c r="I48" s="31"/>
      <c r="J48" s="31"/>
      <c r="K48" s="31"/>
      <c r="L48" s="31"/>
      <c r="M48" s="31"/>
      <c r="N48" s="31"/>
      <c r="O48" s="31"/>
      <c r="P48" s="31"/>
      <c r="Q48" s="31"/>
      <c r="R48" s="31"/>
      <c r="S48" s="31"/>
      <c r="T48" s="31"/>
      <c r="U48" s="31"/>
      <c r="V48" s="31"/>
      <c r="W48" s="31"/>
      <c r="X48" s="31"/>
      <c r="Y48" s="31"/>
    </row>
    <row r="49" spans="1:25" ht="15">
      <c r="A49" s="29"/>
      <c r="B49" s="30"/>
      <c r="C49" s="31"/>
      <c r="D49" s="31"/>
      <c r="E49" s="31"/>
      <c r="F49" s="31"/>
      <c r="G49" s="31"/>
      <c r="H49" s="31"/>
      <c r="I49" s="31"/>
      <c r="J49" s="31"/>
      <c r="K49" s="31"/>
      <c r="L49" s="31"/>
      <c r="M49" s="31"/>
      <c r="N49" s="31"/>
      <c r="O49" s="31"/>
      <c r="P49" s="31"/>
      <c r="Q49" s="31"/>
      <c r="R49" s="31"/>
      <c r="S49" s="31"/>
      <c r="T49" s="31"/>
      <c r="U49" s="31"/>
      <c r="V49" s="31"/>
      <c r="W49" s="31"/>
      <c r="X49" s="31"/>
      <c r="Y49" s="31"/>
    </row>
    <row r="50" spans="1:25" ht="15">
      <c r="A50" s="29"/>
      <c r="B50" s="30"/>
      <c r="C50" s="31"/>
      <c r="D50" s="31"/>
      <c r="E50" s="31"/>
      <c r="F50" s="31"/>
      <c r="G50" s="31"/>
      <c r="H50" s="31"/>
      <c r="I50" s="31"/>
      <c r="J50" s="31"/>
      <c r="K50" s="31"/>
      <c r="L50" s="31"/>
      <c r="M50" s="31"/>
      <c r="N50" s="31"/>
      <c r="O50" s="31"/>
      <c r="P50" s="31"/>
      <c r="Q50" s="31"/>
      <c r="R50" s="31"/>
      <c r="S50" s="31"/>
      <c r="T50" s="31"/>
      <c r="U50" s="31"/>
      <c r="V50" s="31"/>
      <c r="W50" s="31"/>
      <c r="X50" s="31"/>
      <c r="Y50" s="31"/>
    </row>
    <row r="51" spans="1:25" ht="15">
      <c r="A51" s="29"/>
      <c r="B51" s="30"/>
      <c r="C51" s="31"/>
      <c r="D51" s="31"/>
      <c r="E51" s="31"/>
      <c r="F51" s="31"/>
      <c r="G51" s="31"/>
      <c r="H51" s="31"/>
      <c r="I51" s="31"/>
      <c r="J51" s="31"/>
      <c r="K51" s="31"/>
      <c r="L51" s="31"/>
      <c r="M51" s="31"/>
      <c r="N51" s="31"/>
      <c r="O51" s="31"/>
      <c r="P51" s="31"/>
      <c r="Q51" s="31"/>
      <c r="R51" s="31"/>
      <c r="S51" s="31"/>
      <c r="T51" s="31"/>
      <c r="U51" s="31"/>
      <c r="V51" s="31"/>
      <c r="W51" s="31"/>
      <c r="X51" s="31"/>
      <c r="Y51" s="31"/>
    </row>
    <row r="52" spans="1:25" ht="15">
      <c r="A52" s="29"/>
      <c r="B52" s="30"/>
      <c r="C52" s="31"/>
      <c r="D52" s="31"/>
      <c r="E52" s="31"/>
      <c r="F52" s="31"/>
      <c r="G52" s="31"/>
      <c r="H52" s="31"/>
      <c r="I52" s="31"/>
      <c r="J52" s="31"/>
      <c r="K52" s="31"/>
      <c r="L52" s="31"/>
      <c r="M52" s="31"/>
      <c r="N52" s="31"/>
      <c r="O52" s="31"/>
      <c r="P52" s="31"/>
      <c r="Q52" s="31"/>
      <c r="R52" s="31"/>
      <c r="S52" s="31"/>
      <c r="T52" s="31"/>
      <c r="U52" s="31"/>
      <c r="V52" s="31"/>
      <c r="W52" s="31"/>
      <c r="X52" s="31"/>
      <c r="Y52" s="31"/>
    </row>
    <row r="53" spans="1:25" ht="15">
      <c r="A53" s="29"/>
      <c r="B53" s="30"/>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c r="A54" s="29"/>
      <c r="B54" s="30"/>
      <c r="C54" s="31"/>
      <c r="D54" s="31"/>
      <c r="E54" s="31"/>
      <c r="F54" s="31"/>
      <c r="G54" s="31"/>
      <c r="H54" s="31"/>
      <c r="I54" s="31"/>
      <c r="J54" s="31"/>
      <c r="K54" s="31"/>
      <c r="L54" s="31"/>
      <c r="M54" s="31"/>
      <c r="N54" s="31"/>
      <c r="O54" s="31"/>
      <c r="P54" s="31"/>
      <c r="Q54" s="31"/>
      <c r="R54" s="31"/>
      <c r="S54" s="31"/>
      <c r="T54" s="31"/>
      <c r="U54" s="31"/>
      <c r="V54" s="31"/>
      <c r="W54" s="31"/>
      <c r="X54" s="31"/>
      <c r="Y54" s="31"/>
    </row>
    <row r="55" spans="1:25" ht="15">
      <c r="A55" s="29"/>
      <c r="B55" s="30"/>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 r="A56" s="29"/>
      <c r="B56" s="30"/>
      <c r="C56" s="31"/>
      <c r="D56" s="31"/>
      <c r="E56" s="31"/>
      <c r="F56" s="31"/>
      <c r="G56" s="31"/>
      <c r="H56" s="31"/>
      <c r="I56" s="31"/>
      <c r="J56" s="31"/>
      <c r="K56" s="31"/>
      <c r="L56" s="31"/>
      <c r="M56" s="31"/>
      <c r="N56" s="31"/>
      <c r="O56" s="31"/>
      <c r="P56" s="31"/>
      <c r="Q56" s="31"/>
      <c r="R56" s="31"/>
      <c r="S56" s="31"/>
      <c r="T56" s="31"/>
      <c r="U56" s="31"/>
      <c r="V56" s="31"/>
      <c r="W56" s="31"/>
      <c r="X56" s="31"/>
      <c r="Y56" s="31"/>
    </row>
    <row r="57" spans="1:25" ht="15">
      <c r="A57" s="29"/>
      <c r="B57" s="30"/>
      <c r="C57" s="31"/>
      <c r="D57" s="31"/>
      <c r="E57" s="31"/>
      <c r="F57" s="31"/>
      <c r="G57" s="31"/>
      <c r="H57" s="31"/>
      <c r="I57" s="31"/>
      <c r="J57" s="31"/>
      <c r="K57" s="31"/>
      <c r="L57" s="31"/>
      <c r="M57" s="31"/>
      <c r="N57" s="31"/>
      <c r="O57" s="31"/>
      <c r="P57" s="31"/>
      <c r="Q57" s="31"/>
      <c r="R57" s="31"/>
      <c r="S57" s="31"/>
      <c r="T57" s="31"/>
      <c r="U57" s="31"/>
      <c r="V57" s="31"/>
      <c r="W57" s="31"/>
      <c r="X57" s="31"/>
      <c r="Y57" s="31"/>
    </row>
    <row r="58" spans="1:25" ht="15">
      <c r="A58" s="29"/>
      <c r="B58" s="30"/>
      <c r="C58" s="31"/>
      <c r="D58" s="31"/>
      <c r="E58" s="31"/>
      <c r="F58" s="31"/>
      <c r="G58" s="31"/>
      <c r="H58" s="31"/>
      <c r="I58" s="31"/>
      <c r="J58" s="31"/>
      <c r="K58" s="31"/>
      <c r="L58" s="31"/>
      <c r="M58" s="31"/>
      <c r="N58" s="31"/>
      <c r="O58" s="31"/>
      <c r="P58" s="31"/>
      <c r="Q58" s="31"/>
      <c r="R58" s="31"/>
      <c r="S58" s="31"/>
      <c r="T58" s="31"/>
      <c r="U58" s="31"/>
      <c r="V58" s="31"/>
      <c r="W58" s="31"/>
      <c r="X58" s="31"/>
      <c r="Y58" s="31"/>
    </row>
    <row r="59" spans="1:25" ht="15">
      <c r="A59" s="29"/>
      <c r="B59" s="30"/>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c r="A60" s="29"/>
      <c r="B60" s="30"/>
      <c r="C60" s="31"/>
      <c r="D60" s="31"/>
      <c r="E60" s="31"/>
      <c r="F60" s="31"/>
      <c r="G60" s="31"/>
      <c r="H60" s="31"/>
      <c r="I60" s="31"/>
      <c r="J60" s="31"/>
      <c r="K60" s="31"/>
      <c r="L60" s="31"/>
      <c r="M60" s="31"/>
      <c r="N60" s="31"/>
      <c r="O60" s="31"/>
      <c r="P60" s="31"/>
      <c r="Q60" s="31"/>
      <c r="R60" s="31"/>
      <c r="S60" s="31"/>
      <c r="T60" s="31"/>
      <c r="U60" s="31"/>
      <c r="V60" s="31"/>
      <c r="W60" s="31"/>
      <c r="X60" s="31"/>
      <c r="Y60" s="31"/>
    </row>
    <row r="61" spans="1:25" ht="15">
      <c r="A61" s="29"/>
      <c r="B61" s="30"/>
      <c r="C61" s="31"/>
      <c r="D61" s="31"/>
      <c r="E61" s="31"/>
      <c r="F61" s="31"/>
      <c r="G61" s="31"/>
      <c r="H61" s="31"/>
      <c r="I61" s="31"/>
      <c r="J61" s="31"/>
      <c r="K61" s="31"/>
      <c r="L61" s="31"/>
      <c r="M61" s="31"/>
      <c r="N61" s="31"/>
      <c r="O61" s="31"/>
      <c r="P61" s="31"/>
      <c r="Q61" s="31"/>
      <c r="R61" s="31"/>
      <c r="S61" s="31"/>
      <c r="T61" s="31"/>
      <c r="U61" s="31"/>
      <c r="V61" s="31"/>
      <c r="W61" s="31"/>
      <c r="X61" s="31"/>
      <c r="Y61" s="31"/>
    </row>
    <row r="62" spans="1:25" ht="15">
      <c r="A62" s="29"/>
      <c r="B62" s="30"/>
      <c r="C62" s="31"/>
      <c r="D62" s="31"/>
      <c r="E62" s="31"/>
      <c r="F62" s="31"/>
      <c r="G62" s="31"/>
      <c r="H62" s="31"/>
      <c r="I62" s="31"/>
      <c r="J62" s="31"/>
      <c r="K62" s="31"/>
      <c r="L62" s="31"/>
      <c r="M62" s="31"/>
      <c r="N62" s="31"/>
      <c r="O62" s="31"/>
      <c r="P62" s="31"/>
      <c r="Q62" s="31"/>
      <c r="R62" s="31"/>
      <c r="S62" s="31"/>
      <c r="T62" s="31"/>
      <c r="U62" s="31"/>
      <c r="V62" s="31"/>
      <c r="W62" s="31"/>
      <c r="X62" s="31"/>
      <c r="Y62" s="31"/>
    </row>
    <row r="63" spans="1:25" ht="15">
      <c r="A63" s="29"/>
      <c r="B63" s="30"/>
      <c r="C63" s="31"/>
      <c r="D63" s="31"/>
      <c r="E63" s="31"/>
      <c r="F63" s="31"/>
      <c r="G63" s="31"/>
      <c r="H63" s="31"/>
      <c r="I63" s="31"/>
      <c r="J63" s="31"/>
      <c r="K63" s="31"/>
      <c r="L63" s="31"/>
      <c r="M63" s="31"/>
      <c r="N63" s="31"/>
      <c r="O63" s="31"/>
      <c r="P63" s="31"/>
      <c r="Q63" s="31"/>
      <c r="R63" s="31"/>
      <c r="S63" s="31"/>
      <c r="T63" s="31"/>
      <c r="U63" s="31"/>
      <c r="V63" s="31"/>
      <c r="W63" s="31"/>
      <c r="X63" s="31"/>
      <c r="Y63" s="31"/>
    </row>
    <row r="64" spans="1:25" ht="15">
      <c r="A64" s="29"/>
      <c r="B64" s="30"/>
      <c r="C64" s="31"/>
      <c r="D64" s="31"/>
      <c r="E64" s="31"/>
      <c r="F64" s="31"/>
      <c r="G64" s="31"/>
      <c r="H64" s="31"/>
      <c r="I64" s="31"/>
      <c r="J64" s="31"/>
      <c r="K64" s="31"/>
      <c r="L64" s="31"/>
      <c r="M64" s="31"/>
      <c r="N64" s="31"/>
      <c r="O64" s="31"/>
      <c r="P64" s="31"/>
      <c r="Q64" s="31"/>
      <c r="R64" s="31"/>
      <c r="S64" s="31"/>
      <c r="T64" s="31"/>
      <c r="U64" s="31"/>
      <c r="V64" s="31"/>
      <c r="W64" s="31"/>
      <c r="X64" s="31"/>
      <c r="Y64" s="31"/>
    </row>
    <row r="65" spans="1:25" ht="15">
      <c r="A65" s="29"/>
      <c r="B65" s="30"/>
      <c r="C65" s="31"/>
      <c r="D65" s="31"/>
      <c r="E65" s="31"/>
      <c r="F65" s="31"/>
      <c r="G65" s="31"/>
      <c r="H65" s="31"/>
      <c r="I65" s="31"/>
      <c r="J65" s="31"/>
      <c r="K65" s="31"/>
      <c r="L65" s="31"/>
      <c r="M65" s="31"/>
      <c r="N65" s="31"/>
      <c r="O65" s="31"/>
      <c r="P65" s="31"/>
      <c r="Q65" s="31"/>
      <c r="R65" s="31"/>
      <c r="S65" s="31"/>
      <c r="T65" s="31"/>
      <c r="U65" s="31"/>
      <c r="V65" s="31"/>
      <c r="W65" s="31"/>
      <c r="X65" s="31"/>
      <c r="Y65" s="31"/>
    </row>
    <row r="66" spans="1:25" ht="15">
      <c r="A66" s="29"/>
      <c r="B66" s="30"/>
      <c r="C66" s="31"/>
      <c r="D66" s="31"/>
      <c r="E66" s="31"/>
      <c r="F66" s="31"/>
      <c r="G66" s="31"/>
      <c r="H66" s="31"/>
      <c r="I66" s="31"/>
      <c r="J66" s="31"/>
      <c r="K66" s="31"/>
      <c r="L66" s="31"/>
      <c r="M66" s="31"/>
      <c r="N66" s="31"/>
      <c r="O66" s="31"/>
      <c r="P66" s="31"/>
      <c r="Q66" s="31"/>
      <c r="R66" s="31"/>
      <c r="S66" s="31"/>
      <c r="T66" s="31"/>
      <c r="U66" s="31"/>
      <c r="V66" s="31"/>
      <c r="W66" s="31"/>
      <c r="X66" s="31"/>
      <c r="Y66" s="31"/>
    </row>
    <row r="67" spans="1:25" ht="15">
      <c r="A67" s="29"/>
      <c r="B67" s="30"/>
      <c r="C67" s="31"/>
      <c r="D67" s="31"/>
      <c r="E67" s="31"/>
      <c r="F67" s="31"/>
      <c r="G67" s="31"/>
      <c r="H67" s="31"/>
      <c r="I67" s="31"/>
      <c r="J67" s="31"/>
      <c r="K67" s="31"/>
      <c r="L67" s="31"/>
      <c r="M67" s="31"/>
      <c r="N67" s="31"/>
      <c r="O67" s="31"/>
      <c r="P67" s="31"/>
      <c r="Q67" s="31"/>
      <c r="R67" s="31"/>
      <c r="S67" s="31"/>
      <c r="T67" s="31"/>
      <c r="U67" s="31"/>
      <c r="V67" s="31"/>
      <c r="W67" s="31"/>
      <c r="X67" s="31"/>
      <c r="Y67" s="31"/>
    </row>
    <row r="68" spans="1:25" ht="15">
      <c r="A68" s="29"/>
      <c r="B68" s="30"/>
      <c r="C68" s="31"/>
      <c r="D68" s="31"/>
      <c r="E68" s="31"/>
      <c r="F68" s="31"/>
      <c r="G68" s="31"/>
      <c r="H68" s="31"/>
      <c r="I68" s="31"/>
      <c r="J68" s="31"/>
      <c r="K68" s="31"/>
      <c r="L68" s="31"/>
      <c r="M68" s="31"/>
      <c r="N68" s="31"/>
      <c r="O68" s="31"/>
      <c r="P68" s="31"/>
      <c r="Q68" s="31"/>
      <c r="R68" s="31"/>
      <c r="S68" s="31"/>
      <c r="T68" s="31"/>
      <c r="U68" s="31"/>
      <c r="V68" s="31"/>
      <c r="W68" s="31"/>
      <c r="X68" s="31"/>
      <c r="Y68" s="31"/>
    </row>
    <row r="69" spans="1:25" ht="15">
      <c r="A69" s="29"/>
      <c r="B69" s="30"/>
      <c r="C69" s="31"/>
      <c r="D69" s="31"/>
      <c r="E69" s="31"/>
      <c r="F69" s="31"/>
      <c r="G69" s="31"/>
      <c r="H69" s="31"/>
      <c r="I69" s="31"/>
      <c r="J69" s="31"/>
      <c r="K69" s="31"/>
      <c r="L69" s="31"/>
      <c r="M69" s="31"/>
      <c r="N69" s="31"/>
      <c r="O69" s="31"/>
      <c r="P69" s="31"/>
      <c r="Q69" s="31"/>
      <c r="R69" s="31"/>
      <c r="S69" s="31"/>
      <c r="T69" s="31"/>
      <c r="U69" s="31"/>
      <c r="V69" s="31"/>
      <c r="W69" s="31"/>
      <c r="X69" s="31"/>
      <c r="Y69" s="31"/>
    </row>
    <row r="70" spans="1:25" ht="15">
      <c r="A70" s="29"/>
      <c r="B70" s="30"/>
      <c r="C70" s="31"/>
      <c r="D70" s="31"/>
      <c r="E70" s="31"/>
      <c r="F70" s="31"/>
      <c r="G70" s="31"/>
      <c r="H70" s="31"/>
      <c r="I70" s="31"/>
      <c r="J70" s="31"/>
      <c r="K70" s="31"/>
      <c r="L70" s="31"/>
      <c r="M70" s="31"/>
      <c r="N70" s="31"/>
      <c r="O70" s="31"/>
      <c r="P70" s="31"/>
      <c r="Q70" s="31"/>
      <c r="R70" s="31"/>
      <c r="S70" s="31"/>
      <c r="T70" s="31"/>
      <c r="U70" s="31"/>
      <c r="V70" s="31"/>
      <c r="W70" s="31"/>
      <c r="X70" s="31"/>
      <c r="Y70" s="31"/>
    </row>
    <row r="71" spans="1:25" ht="15">
      <c r="A71" s="29"/>
      <c r="B71" s="30"/>
      <c r="C71" s="31"/>
      <c r="D71" s="31"/>
      <c r="E71" s="31"/>
      <c r="F71" s="31"/>
      <c r="G71" s="31"/>
      <c r="H71" s="31"/>
      <c r="I71" s="31"/>
      <c r="J71" s="31"/>
      <c r="K71" s="31"/>
      <c r="L71" s="31"/>
      <c r="M71" s="31"/>
      <c r="N71" s="31"/>
      <c r="O71" s="31"/>
      <c r="P71" s="31"/>
      <c r="Q71" s="31"/>
      <c r="R71" s="31"/>
      <c r="S71" s="31"/>
      <c r="T71" s="31"/>
      <c r="U71" s="31"/>
      <c r="V71" s="31"/>
      <c r="W71" s="31"/>
      <c r="X71" s="31"/>
      <c r="Y71" s="31"/>
    </row>
    <row r="72" spans="1:25" ht="15">
      <c r="A72" s="29"/>
      <c r="B72" s="30"/>
      <c r="C72" s="31"/>
      <c r="D72" s="31"/>
      <c r="E72" s="31"/>
      <c r="F72" s="31"/>
      <c r="G72" s="31"/>
      <c r="H72" s="31"/>
      <c r="I72" s="31"/>
      <c r="J72" s="31"/>
      <c r="K72" s="31"/>
      <c r="L72" s="31"/>
      <c r="M72" s="31"/>
      <c r="N72" s="31"/>
      <c r="O72" s="31"/>
      <c r="P72" s="31"/>
      <c r="Q72" s="31"/>
      <c r="R72" s="31"/>
      <c r="S72" s="31"/>
      <c r="T72" s="31"/>
      <c r="U72" s="31"/>
      <c r="V72" s="31"/>
      <c r="W72" s="31"/>
      <c r="X72" s="31"/>
      <c r="Y72" s="31"/>
    </row>
    <row r="73" spans="1:25" ht="15">
      <c r="A73" s="29"/>
      <c r="B73" s="30"/>
      <c r="C73" s="31"/>
      <c r="D73" s="31"/>
      <c r="E73" s="31"/>
      <c r="F73" s="31"/>
      <c r="G73" s="31"/>
      <c r="H73" s="31"/>
      <c r="I73" s="31"/>
      <c r="J73" s="31"/>
      <c r="K73" s="31"/>
      <c r="L73" s="31"/>
      <c r="M73" s="31"/>
      <c r="N73" s="31"/>
      <c r="O73" s="31"/>
      <c r="P73" s="31"/>
      <c r="Q73" s="31"/>
      <c r="R73" s="31"/>
      <c r="S73" s="31"/>
      <c r="T73" s="31"/>
      <c r="U73" s="31"/>
      <c r="V73" s="31"/>
      <c r="W73" s="31"/>
      <c r="X73" s="31"/>
      <c r="Y73" s="31"/>
    </row>
    <row r="74" spans="1:25" ht="15">
      <c r="A74" s="29"/>
      <c r="B74" s="30"/>
      <c r="C74" s="31"/>
      <c r="D74" s="31"/>
      <c r="E74" s="31"/>
      <c r="F74" s="31"/>
      <c r="G74" s="31"/>
      <c r="H74" s="31"/>
      <c r="I74" s="31"/>
      <c r="J74" s="31"/>
      <c r="K74" s="31"/>
      <c r="L74" s="31"/>
      <c r="M74" s="31"/>
      <c r="N74" s="31"/>
      <c r="O74" s="31"/>
      <c r="P74" s="31"/>
      <c r="Q74" s="31"/>
      <c r="R74" s="31"/>
      <c r="S74" s="31"/>
      <c r="T74" s="31"/>
      <c r="U74" s="31"/>
      <c r="V74" s="31"/>
      <c r="W74" s="31"/>
      <c r="X74" s="31"/>
      <c r="Y74" s="31"/>
    </row>
    <row r="75" spans="1:25" ht="15">
      <c r="A75" s="29"/>
      <c r="B75" s="30"/>
      <c r="C75" s="31"/>
      <c r="D75" s="31"/>
      <c r="E75" s="31"/>
      <c r="F75" s="31"/>
      <c r="G75" s="31"/>
      <c r="H75" s="31"/>
      <c r="I75" s="31"/>
      <c r="J75" s="31"/>
      <c r="K75" s="31"/>
      <c r="L75" s="31"/>
      <c r="M75" s="31"/>
      <c r="N75" s="31"/>
      <c r="O75" s="31"/>
      <c r="P75" s="31"/>
      <c r="Q75" s="31"/>
      <c r="R75" s="31"/>
      <c r="S75" s="31"/>
      <c r="T75" s="31"/>
      <c r="U75" s="31"/>
      <c r="V75" s="31"/>
      <c r="W75" s="31"/>
      <c r="X75" s="31"/>
      <c r="Y75" s="31"/>
    </row>
    <row r="76" spans="1:25" ht="15">
      <c r="A76" s="29"/>
      <c r="B76" s="30"/>
      <c r="C76" s="31"/>
      <c r="D76" s="31"/>
      <c r="E76" s="31"/>
      <c r="F76" s="31"/>
      <c r="G76" s="31"/>
      <c r="H76" s="31"/>
      <c r="I76" s="31"/>
      <c r="J76" s="31"/>
      <c r="K76" s="31"/>
      <c r="L76" s="31"/>
      <c r="M76" s="31"/>
      <c r="N76" s="31"/>
      <c r="O76" s="31"/>
      <c r="P76" s="31"/>
      <c r="Q76" s="31"/>
      <c r="R76" s="31"/>
      <c r="S76" s="31"/>
      <c r="T76" s="31"/>
      <c r="U76" s="31"/>
      <c r="V76" s="31"/>
      <c r="W76" s="31"/>
      <c r="X76" s="31"/>
      <c r="Y76" s="31"/>
    </row>
    <row r="77" spans="1:25" ht="15">
      <c r="A77" s="29"/>
      <c r="B77" s="30"/>
      <c r="C77" s="31"/>
      <c r="D77" s="31"/>
      <c r="E77" s="31"/>
      <c r="F77" s="31"/>
      <c r="G77" s="31"/>
      <c r="H77" s="31"/>
      <c r="I77" s="31"/>
      <c r="J77" s="31"/>
      <c r="K77" s="31"/>
      <c r="L77" s="31"/>
      <c r="M77" s="31"/>
      <c r="N77" s="31"/>
      <c r="O77" s="31"/>
      <c r="P77" s="31"/>
      <c r="Q77" s="31"/>
      <c r="R77" s="31"/>
      <c r="S77" s="31"/>
      <c r="T77" s="31"/>
      <c r="U77" s="31"/>
      <c r="V77" s="31"/>
      <c r="W77" s="31"/>
      <c r="X77" s="31"/>
      <c r="Y77" s="31"/>
    </row>
    <row r="78" spans="1:25" ht="15">
      <c r="A78" s="29"/>
      <c r="B78" s="30"/>
      <c r="C78" s="31"/>
      <c r="D78" s="31"/>
      <c r="E78" s="31"/>
      <c r="F78" s="31"/>
      <c r="G78" s="31"/>
      <c r="H78" s="31"/>
      <c r="I78" s="31"/>
      <c r="J78" s="31"/>
      <c r="K78" s="31"/>
      <c r="L78" s="31"/>
      <c r="M78" s="31"/>
      <c r="N78" s="31"/>
      <c r="O78" s="31"/>
      <c r="P78" s="31"/>
      <c r="Q78" s="31"/>
      <c r="R78" s="31"/>
      <c r="S78" s="31"/>
      <c r="T78" s="31"/>
      <c r="U78" s="31"/>
      <c r="V78" s="31"/>
      <c r="W78" s="31"/>
      <c r="X78" s="31"/>
      <c r="Y78" s="31"/>
    </row>
    <row r="79" spans="1:25" ht="15">
      <c r="A79" s="29"/>
      <c r="B79" s="30"/>
      <c r="C79" s="31"/>
      <c r="D79" s="31"/>
      <c r="E79" s="31"/>
      <c r="F79" s="31"/>
      <c r="G79" s="31"/>
      <c r="H79" s="31"/>
      <c r="I79" s="31"/>
      <c r="J79" s="31"/>
      <c r="K79" s="31"/>
      <c r="L79" s="31"/>
      <c r="M79" s="31"/>
      <c r="N79" s="31"/>
      <c r="O79" s="31"/>
      <c r="P79" s="31"/>
      <c r="Q79" s="31"/>
      <c r="R79" s="31"/>
      <c r="S79" s="31"/>
      <c r="T79" s="31"/>
      <c r="U79" s="31"/>
      <c r="V79" s="31"/>
      <c r="W79" s="31"/>
      <c r="X79" s="31"/>
      <c r="Y79" s="31"/>
    </row>
    <row r="80" spans="1:25" ht="15">
      <c r="A80" s="29"/>
      <c r="B80" s="30"/>
      <c r="C80" s="31"/>
      <c r="D80" s="31"/>
      <c r="E80" s="31"/>
      <c r="F80" s="31"/>
      <c r="G80" s="31"/>
      <c r="H80" s="31"/>
      <c r="I80" s="31"/>
      <c r="J80" s="31"/>
      <c r="K80" s="31"/>
      <c r="L80" s="31"/>
      <c r="M80" s="31"/>
      <c r="N80" s="31"/>
      <c r="O80" s="31"/>
      <c r="P80" s="31"/>
      <c r="Q80" s="31"/>
      <c r="R80" s="31"/>
      <c r="S80" s="31"/>
      <c r="T80" s="31"/>
      <c r="U80" s="31"/>
      <c r="V80" s="31"/>
      <c r="W80" s="31"/>
      <c r="X80" s="31"/>
      <c r="Y80" s="31"/>
    </row>
    <row r="81" spans="1:25" ht="15">
      <c r="A81" s="29"/>
      <c r="B81" s="30"/>
      <c r="C81" s="31"/>
      <c r="D81" s="31"/>
      <c r="E81" s="31"/>
      <c r="F81" s="31"/>
      <c r="G81" s="31"/>
      <c r="H81" s="31"/>
      <c r="I81" s="31"/>
      <c r="J81" s="31"/>
      <c r="K81" s="31"/>
      <c r="L81" s="31"/>
      <c r="M81" s="31"/>
      <c r="N81" s="31"/>
      <c r="O81" s="31"/>
      <c r="P81" s="31"/>
      <c r="Q81" s="31"/>
      <c r="R81" s="31"/>
      <c r="S81" s="31"/>
      <c r="T81" s="31"/>
      <c r="U81" s="31"/>
      <c r="V81" s="31"/>
      <c r="W81" s="31"/>
      <c r="X81" s="31"/>
      <c r="Y81" s="31"/>
    </row>
    <row r="82" spans="1:25" ht="15">
      <c r="A82" s="29"/>
      <c r="B82" s="30"/>
      <c r="C82" s="31"/>
      <c r="D82" s="31"/>
      <c r="E82" s="31"/>
      <c r="F82" s="31"/>
      <c r="G82" s="31"/>
      <c r="H82" s="31"/>
      <c r="I82" s="31"/>
      <c r="J82" s="31"/>
      <c r="K82" s="31"/>
      <c r="L82" s="31"/>
      <c r="M82" s="31"/>
      <c r="N82" s="31"/>
      <c r="O82" s="31"/>
      <c r="P82" s="31"/>
      <c r="Q82" s="31"/>
      <c r="R82" s="31"/>
      <c r="S82" s="31"/>
      <c r="T82" s="31"/>
      <c r="U82" s="31"/>
      <c r="V82" s="31"/>
      <c r="W82" s="31"/>
      <c r="X82" s="31"/>
      <c r="Y82" s="31"/>
    </row>
    <row r="83" spans="1:25" ht="15">
      <c r="A83" s="29"/>
      <c r="B83" s="30"/>
      <c r="C83" s="31"/>
      <c r="D83" s="31"/>
      <c r="E83" s="31"/>
      <c r="F83" s="31"/>
      <c r="G83" s="31"/>
      <c r="H83" s="31"/>
      <c r="I83" s="31"/>
      <c r="J83" s="31"/>
      <c r="K83" s="31"/>
      <c r="L83" s="31"/>
      <c r="M83" s="31"/>
      <c r="N83" s="31"/>
      <c r="O83" s="31"/>
      <c r="P83" s="31"/>
      <c r="Q83" s="31"/>
      <c r="R83" s="31"/>
      <c r="S83" s="31"/>
      <c r="T83" s="31"/>
      <c r="U83" s="31"/>
      <c r="V83" s="31"/>
      <c r="W83" s="31"/>
      <c r="X83" s="31"/>
      <c r="Y83" s="31"/>
    </row>
    <row r="84" spans="1:25" ht="15">
      <c r="A84" s="29"/>
      <c r="B84" s="30"/>
      <c r="C84" s="31"/>
      <c r="D84" s="31"/>
      <c r="E84" s="31"/>
      <c r="F84" s="31"/>
      <c r="G84" s="31"/>
      <c r="H84" s="31"/>
      <c r="I84" s="31"/>
      <c r="J84" s="31"/>
      <c r="K84" s="31"/>
      <c r="L84" s="31"/>
      <c r="M84" s="31"/>
      <c r="N84" s="31"/>
      <c r="O84" s="31"/>
      <c r="P84" s="31"/>
      <c r="Q84" s="31"/>
      <c r="R84" s="31"/>
      <c r="S84" s="31"/>
      <c r="T84" s="31"/>
      <c r="U84" s="31"/>
      <c r="V84" s="31"/>
      <c r="W84" s="31"/>
      <c r="X84" s="31"/>
      <c r="Y84" s="31"/>
    </row>
    <row r="85" spans="1:25" ht="15">
      <c r="A85" s="29"/>
      <c r="B85" s="30"/>
      <c r="C85" s="31"/>
      <c r="D85" s="31"/>
      <c r="E85" s="31"/>
      <c r="F85" s="31"/>
      <c r="G85" s="31"/>
      <c r="H85" s="31"/>
      <c r="I85" s="31"/>
      <c r="J85" s="31"/>
      <c r="K85" s="31"/>
      <c r="L85" s="31"/>
      <c r="M85" s="31"/>
      <c r="N85" s="31"/>
      <c r="O85" s="31"/>
      <c r="P85" s="31"/>
      <c r="Q85" s="31"/>
      <c r="R85" s="31"/>
      <c r="S85" s="31"/>
      <c r="T85" s="31"/>
      <c r="U85" s="31"/>
      <c r="V85" s="31"/>
      <c r="W85" s="31"/>
      <c r="X85" s="31"/>
      <c r="Y85" s="31"/>
    </row>
    <row r="86" spans="1:25" ht="15">
      <c r="A86" s="29"/>
      <c r="B86" s="30"/>
      <c r="C86" s="31"/>
      <c r="D86" s="31"/>
      <c r="E86" s="31"/>
      <c r="F86" s="31"/>
      <c r="G86" s="31"/>
      <c r="H86" s="31"/>
      <c r="I86" s="31"/>
      <c r="J86" s="31"/>
      <c r="K86" s="31"/>
      <c r="L86" s="31"/>
      <c r="M86" s="31"/>
      <c r="N86" s="31"/>
      <c r="O86" s="31"/>
      <c r="P86" s="31"/>
      <c r="Q86" s="31"/>
      <c r="R86" s="31"/>
      <c r="S86" s="31"/>
      <c r="T86" s="31"/>
      <c r="U86" s="31"/>
      <c r="V86" s="31"/>
      <c r="W86" s="31"/>
      <c r="X86" s="31"/>
      <c r="Y86" s="31"/>
    </row>
    <row r="87" spans="1:25" ht="15">
      <c r="A87" s="29"/>
      <c r="B87" s="30"/>
      <c r="C87" s="31"/>
      <c r="D87" s="31"/>
      <c r="E87" s="31"/>
      <c r="F87" s="31"/>
      <c r="G87" s="31"/>
      <c r="H87" s="31"/>
      <c r="I87" s="31"/>
      <c r="J87" s="31"/>
      <c r="K87" s="31"/>
      <c r="L87" s="31"/>
      <c r="M87" s="31"/>
      <c r="N87" s="31"/>
      <c r="O87" s="31"/>
      <c r="P87" s="31"/>
      <c r="Q87" s="31"/>
      <c r="R87" s="31"/>
      <c r="S87" s="31"/>
      <c r="T87" s="31"/>
      <c r="U87" s="31"/>
      <c r="V87" s="31"/>
      <c r="W87" s="31"/>
      <c r="X87" s="31"/>
      <c r="Y87" s="31"/>
    </row>
    <row r="88" spans="1:25" ht="15">
      <c r="A88" s="29"/>
      <c r="B88" s="30"/>
      <c r="C88" s="31"/>
      <c r="D88" s="31"/>
      <c r="E88" s="31"/>
      <c r="F88" s="31"/>
      <c r="G88" s="31"/>
      <c r="H88" s="31"/>
      <c r="I88" s="31"/>
      <c r="J88" s="31"/>
      <c r="K88" s="31"/>
      <c r="L88" s="31"/>
      <c r="M88" s="31"/>
      <c r="N88" s="31"/>
      <c r="O88" s="31"/>
      <c r="P88" s="31"/>
      <c r="Q88" s="31"/>
      <c r="R88" s="31"/>
      <c r="S88" s="31"/>
      <c r="T88" s="31"/>
      <c r="U88" s="31"/>
      <c r="V88" s="31"/>
      <c r="W88" s="31"/>
      <c r="X88" s="31"/>
      <c r="Y88" s="31"/>
    </row>
    <row r="89" spans="1:25" ht="15">
      <c r="A89" s="29"/>
      <c r="B89" s="30"/>
      <c r="C89" s="31"/>
      <c r="D89" s="31"/>
      <c r="E89" s="31"/>
      <c r="F89" s="31"/>
      <c r="G89" s="31"/>
      <c r="H89" s="31"/>
      <c r="I89" s="31"/>
      <c r="J89" s="31"/>
      <c r="K89" s="31"/>
      <c r="L89" s="31"/>
      <c r="M89" s="31"/>
      <c r="N89" s="31"/>
      <c r="O89" s="31"/>
      <c r="P89" s="31"/>
      <c r="Q89" s="31"/>
      <c r="R89" s="31"/>
      <c r="S89" s="31"/>
      <c r="T89" s="31"/>
      <c r="U89" s="31"/>
      <c r="V89" s="31"/>
      <c r="W89" s="31"/>
      <c r="X89" s="31"/>
      <c r="Y89" s="31"/>
    </row>
    <row r="90" spans="1:25" ht="15">
      <c r="A90" s="29"/>
      <c r="B90" s="30"/>
      <c r="C90" s="31"/>
      <c r="D90" s="31"/>
      <c r="E90" s="31"/>
      <c r="F90" s="31"/>
      <c r="G90" s="31"/>
      <c r="H90" s="31"/>
      <c r="I90" s="31"/>
      <c r="J90" s="31"/>
      <c r="K90" s="31"/>
      <c r="L90" s="31"/>
      <c r="M90" s="31"/>
      <c r="N90" s="31"/>
      <c r="O90" s="31"/>
      <c r="P90" s="31"/>
      <c r="Q90" s="31"/>
      <c r="R90" s="31"/>
      <c r="S90" s="31"/>
      <c r="T90" s="31"/>
      <c r="U90" s="31"/>
      <c r="V90" s="31"/>
      <c r="W90" s="31"/>
      <c r="X90" s="31"/>
      <c r="Y90" s="31"/>
    </row>
    <row r="91" spans="1:25" ht="15">
      <c r="A91" s="29"/>
      <c r="B91" s="30"/>
      <c r="C91" s="31"/>
      <c r="D91" s="31"/>
      <c r="E91" s="31"/>
      <c r="F91" s="31"/>
      <c r="G91" s="31"/>
      <c r="H91" s="31"/>
      <c r="I91" s="31"/>
      <c r="J91" s="31"/>
      <c r="K91" s="31"/>
      <c r="L91" s="31"/>
      <c r="M91" s="31"/>
      <c r="N91" s="31"/>
      <c r="O91" s="31"/>
      <c r="P91" s="31"/>
      <c r="Q91" s="31"/>
      <c r="R91" s="31"/>
      <c r="S91" s="31"/>
      <c r="T91" s="31"/>
      <c r="U91" s="31"/>
      <c r="V91" s="31"/>
      <c r="W91" s="31"/>
      <c r="X91" s="31"/>
      <c r="Y91" s="31"/>
    </row>
    <row r="92" spans="1:25" ht="15">
      <c r="A92" s="29"/>
      <c r="B92" s="30"/>
      <c r="C92" s="31"/>
      <c r="D92" s="31"/>
      <c r="E92" s="31"/>
      <c r="F92" s="31"/>
      <c r="G92" s="31"/>
      <c r="H92" s="31"/>
      <c r="I92" s="31"/>
      <c r="J92" s="31"/>
      <c r="K92" s="31"/>
      <c r="L92" s="31"/>
      <c r="M92" s="31"/>
      <c r="N92" s="31"/>
      <c r="O92" s="31"/>
      <c r="P92" s="31"/>
      <c r="Q92" s="31"/>
      <c r="R92" s="31"/>
      <c r="S92" s="31"/>
      <c r="T92" s="31"/>
      <c r="U92" s="31"/>
      <c r="V92" s="31"/>
      <c r="W92" s="31"/>
      <c r="X92" s="31"/>
      <c r="Y92" s="31"/>
    </row>
    <row r="93" spans="1:25" ht="15">
      <c r="A93" s="29"/>
      <c r="B93" s="30"/>
      <c r="C93" s="31"/>
      <c r="D93" s="31"/>
      <c r="E93" s="31"/>
      <c r="F93" s="31"/>
      <c r="G93" s="31"/>
      <c r="H93" s="31"/>
      <c r="I93" s="31"/>
      <c r="J93" s="31"/>
      <c r="K93" s="31"/>
      <c r="L93" s="31"/>
      <c r="M93" s="31"/>
      <c r="N93" s="31"/>
      <c r="O93" s="31"/>
      <c r="P93" s="31"/>
      <c r="Q93" s="31"/>
      <c r="R93" s="31"/>
      <c r="S93" s="31"/>
      <c r="T93" s="31"/>
      <c r="U93" s="31"/>
      <c r="V93" s="31"/>
      <c r="W93" s="31"/>
      <c r="X93" s="31"/>
      <c r="Y93" s="31"/>
    </row>
    <row r="94" spans="1:25" ht="15">
      <c r="A94" s="29"/>
      <c r="B94" s="30"/>
      <c r="C94" s="31"/>
      <c r="D94" s="31"/>
      <c r="E94" s="31"/>
      <c r="F94" s="31"/>
      <c r="G94" s="31"/>
      <c r="H94" s="31"/>
      <c r="I94" s="31"/>
      <c r="J94" s="31"/>
      <c r="K94" s="31"/>
      <c r="L94" s="31"/>
      <c r="M94" s="31"/>
      <c r="N94" s="31"/>
      <c r="O94" s="31"/>
      <c r="P94" s="31"/>
      <c r="Q94" s="31"/>
      <c r="R94" s="31"/>
      <c r="S94" s="31"/>
      <c r="T94" s="31"/>
      <c r="U94" s="31"/>
      <c r="V94" s="31"/>
      <c r="W94" s="31"/>
      <c r="X94" s="31"/>
      <c r="Y94" s="31"/>
    </row>
    <row r="95" spans="1:25" ht="15">
      <c r="A95" s="29"/>
      <c r="B95" s="30"/>
      <c r="C95" s="31"/>
      <c r="D95" s="31"/>
      <c r="E95" s="31"/>
      <c r="F95" s="31"/>
      <c r="G95" s="31"/>
      <c r="H95" s="31"/>
      <c r="I95" s="31"/>
      <c r="J95" s="31"/>
      <c r="K95" s="31"/>
      <c r="L95" s="31"/>
      <c r="M95" s="31"/>
      <c r="N95" s="31"/>
      <c r="O95" s="31"/>
      <c r="P95" s="31"/>
      <c r="Q95" s="31"/>
      <c r="R95" s="31"/>
      <c r="S95" s="31"/>
      <c r="T95" s="31"/>
      <c r="U95" s="31"/>
      <c r="V95" s="31"/>
      <c r="W95" s="31"/>
      <c r="X95" s="31"/>
      <c r="Y95" s="31"/>
    </row>
    <row r="96" spans="1:25" ht="15">
      <c r="A96" s="29"/>
      <c r="B96" s="30"/>
      <c r="C96" s="31"/>
      <c r="D96" s="31"/>
      <c r="E96" s="31"/>
      <c r="F96" s="31"/>
      <c r="G96" s="31"/>
      <c r="H96" s="31"/>
      <c r="I96" s="31"/>
      <c r="J96" s="31"/>
      <c r="K96" s="31"/>
      <c r="L96" s="31"/>
      <c r="M96" s="31"/>
      <c r="N96" s="31"/>
      <c r="O96" s="31"/>
      <c r="P96" s="31"/>
      <c r="Q96" s="31"/>
      <c r="R96" s="31"/>
      <c r="S96" s="31"/>
      <c r="T96" s="31"/>
      <c r="U96" s="31"/>
      <c r="V96" s="31"/>
      <c r="W96" s="31"/>
      <c r="X96" s="31"/>
      <c r="Y96" s="31"/>
    </row>
    <row r="97" spans="1:25" ht="15">
      <c r="A97" s="29"/>
      <c r="B97" s="30"/>
      <c r="C97" s="31"/>
      <c r="D97" s="31"/>
      <c r="E97" s="31"/>
      <c r="F97" s="31"/>
      <c r="G97" s="31"/>
      <c r="H97" s="31"/>
      <c r="I97" s="31"/>
      <c r="J97" s="31"/>
      <c r="K97" s="31"/>
      <c r="L97" s="31"/>
      <c r="M97" s="31"/>
      <c r="N97" s="31"/>
      <c r="O97" s="31"/>
      <c r="P97" s="31"/>
      <c r="Q97" s="31"/>
      <c r="R97" s="31"/>
      <c r="S97" s="31"/>
      <c r="T97" s="31"/>
      <c r="U97" s="31"/>
      <c r="V97" s="31"/>
      <c r="W97" s="31"/>
      <c r="X97" s="31"/>
      <c r="Y97" s="31"/>
    </row>
    <row r="98" spans="1:25" ht="15">
      <c r="A98" s="29"/>
      <c r="B98" s="30"/>
      <c r="C98" s="31"/>
      <c r="D98" s="31"/>
      <c r="E98" s="31"/>
      <c r="F98" s="31"/>
      <c r="G98" s="31"/>
      <c r="H98" s="31"/>
      <c r="I98" s="31"/>
      <c r="J98" s="31"/>
      <c r="K98" s="31"/>
      <c r="L98" s="31"/>
      <c r="M98" s="31"/>
      <c r="N98" s="31"/>
      <c r="O98" s="31"/>
      <c r="P98" s="31"/>
      <c r="Q98" s="31"/>
      <c r="R98" s="31"/>
      <c r="S98" s="31"/>
      <c r="T98" s="31"/>
      <c r="U98" s="31"/>
      <c r="V98" s="31"/>
      <c r="W98" s="31"/>
      <c r="X98" s="31"/>
      <c r="Y98" s="31"/>
    </row>
    <row r="99" spans="1:25" ht="15">
      <c r="A99" s="29"/>
      <c r="B99" s="30"/>
      <c r="C99" s="31"/>
      <c r="D99" s="31"/>
      <c r="E99" s="31"/>
      <c r="F99" s="31"/>
      <c r="G99" s="31"/>
      <c r="H99" s="31"/>
      <c r="I99" s="31"/>
      <c r="J99" s="31"/>
      <c r="K99" s="31"/>
      <c r="L99" s="31"/>
      <c r="M99" s="31"/>
      <c r="N99" s="31"/>
      <c r="O99" s="31"/>
      <c r="P99" s="31"/>
      <c r="Q99" s="31"/>
      <c r="R99" s="31"/>
      <c r="S99" s="31"/>
      <c r="T99" s="31"/>
      <c r="U99" s="31"/>
      <c r="V99" s="31"/>
      <c r="W99" s="31"/>
      <c r="X99" s="31"/>
      <c r="Y99" s="31"/>
    </row>
    <row r="100" spans="1:25" ht="15">
      <c r="A100" s="29"/>
      <c r="B100" s="30"/>
      <c r="C100" s="31"/>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1:25" ht="15">
      <c r="A101" s="29"/>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row>
    <row r="102" spans="1:25" ht="15">
      <c r="A102" s="29"/>
      <c r="B102" s="30"/>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25" ht="15">
      <c r="A103" s="29"/>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1:25" ht="15">
      <c r="A104" s="29"/>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row>
    <row r="105" spans="1:25" ht="15">
      <c r="A105" s="29"/>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row>
    <row r="106" spans="1:25" ht="15">
      <c r="A106" s="29"/>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1:25" ht="15">
      <c r="A107" s="29"/>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row>
    <row r="108" spans="1:25" ht="15">
      <c r="A108" s="29"/>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row>
    <row r="109" spans="1:25" ht="15">
      <c r="A109" s="29"/>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row>
    <row r="110" spans="1:25" ht="15">
      <c r="A110" s="29"/>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row>
    <row r="111" spans="1:25" ht="15">
      <c r="A111" s="29"/>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row>
    <row r="112" spans="1:25" ht="15">
      <c r="A112" s="29"/>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row>
    <row r="113" spans="1:25" ht="15">
      <c r="A113" s="29"/>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1:25" ht="15">
      <c r="A114" s="29"/>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row>
    <row r="115" spans="1:25" ht="15">
      <c r="A115" s="29"/>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row>
    <row r="116" spans="1:25" ht="15">
      <c r="A116" s="29"/>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row>
    <row r="117" spans="1:25" ht="15">
      <c r="A117" s="29"/>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row>
    <row r="118" spans="1:25" ht="15">
      <c r="A118" s="29"/>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row>
    <row r="119" spans="1:25" ht="15">
      <c r="A119" s="29"/>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row>
    <row r="120" spans="1:25" ht="15">
      <c r="A120" s="29"/>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row>
    <row r="121" spans="1:25" ht="15">
      <c r="A121" s="29"/>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row>
    <row r="122" spans="1:25" ht="15">
      <c r="A122" s="29"/>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row>
    <row r="123" spans="1:25" ht="15">
      <c r="A123" s="29"/>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row>
    <row r="124" spans="1:25" ht="15">
      <c r="A124" s="29"/>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row>
    <row r="125" spans="1:25" ht="15">
      <c r="A125" s="29"/>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row>
    <row r="126" spans="1:25" ht="15">
      <c r="A126" s="29"/>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1:25" ht="15">
      <c r="A127" s="29"/>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row>
    <row r="128" spans="1:25" ht="15">
      <c r="A128" s="29"/>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row>
    <row r="129" spans="1:25" ht="15">
      <c r="A129" s="29"/>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row>
    <row r="130" spans="1:25" ht="15">
      <c r="A130" s="29"/>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1:25" ht="15">
      <c r="A131" s="29"/>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row>
    <row r="132" spans="1:25" ht="15">
      <c r="A132" s="29"/>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row>
    <row r="133" spans="1:25" ht="15">
      <c r="A133" s="29"/>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row>
    <row r="134" spans="1:25" ht="15">
      <c r="A134" s="29"/>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row>
    <row r="135" spans="1:25" ht="15">
      <c r="A135" s="29"/>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row>
    <row r="136" spans="1:25" ht="15">
      <c r="A136" s="29"/>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row>
    <row r="137" spans="1:25" ht="15">
      <c r="A137" s="29"/>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row>
    <row r="138" spans="1:25" ht="15">
      <c r="A138" s="29"/>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row>
    <row r="139" spans="1:25" ht="15">
      <c r="A139" s="29"/>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row>
    <row r="140" spans="1:25" ht="15">
      <c r="A140" s="29"/>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row>
    <row r="141" spans="1:25" ht="15">
      <c r="A141" s="29"/>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row>
    <row r="142" spans="1:25" ht="15">
      <c r="A142" s="29"/>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1:25" ht="15">
      <c r="A143" s="29"/>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row>
    <row r="144" spans="1:25" ht="15">
      <c r="A144" s="29"/>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row>
    <row r="145" spans="1:25" ht="15">
      <c r="A145" s="29"/>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row>
    <row r="146" spans="1:25" ht="15">
      <c r="A146" s="29"/>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row>
    <row r="147" spans="1:25" ht="15">
      <c r="A147" s="29"/>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row>
    <row r="148" spans="1:25" ht="15">
      <c r="A148" s="29"/>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row>
    <row r="149" spans="1:25" ht="15">
      <c r="A149" s="29"/>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row>
    <row r="150" spans="1:25" ht="15">
      <c r="A150" s="29"/>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row>
    <row r="151" spans="1:25" ht="15">
      <c r="A151" s="29"/>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row>
    <row r="152" spans="1:25" ht="15">
      <c r="A152" s="29"/>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row>
    <row r="153" spans="1:25" ht="15">
      <c r="A153" s="29"/>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row>
    <row r="154" spans="1:25" ht="15">
      <c r="A154" s="29"/>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row>
    <row r="155" spans="1:25" ht="15">
      <c r="A155" s="29"/>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1:25" ht="15">
      <c r="A156" s="29"/>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row>
    <row r="157" spans="1:25" ht="15">
      <c r="A157" s="29"/>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row>
    <row r="158" spans="1:25" ht="15">
      <c r="A158" s="29"/>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1:25" ht="15">
      <c r="A159" s="29"/>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row>
    <row r="160" spans="1:25" ht="15">
      <c r="A160" s="29"/>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row>
    <row r="161" spans="1:25" ht="15">
      <c r="A161" s="29"/>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row>
    <row r="162" spans="1:25" ht="15">
      <c r="A162" s="29"/>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row>
    <row r="163" spans="1:25" ht="15">
      <c r="A163" s="29"/>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row>
    <row r="164" spans="1:25" ht="15">
      <c r="A164" s="29"/>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row>
    <row r="165" spans="1:25" ht="15">
      <c r="A165" s="29"/>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row>
    <row r="166" spans="1:25" ht="15">
      <c r="A166" s="29"/>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row>
    <row r="167" spans="1:25" ht="15">
      <c r="A167" s="29"/>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row>
    <row r="168" spans="1:25" ht="15">
      <c r="A168" s="29"/>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row>
    <row r="169" spans="1:25" ht="15">
      <c r="A169" s="29"/>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row>
    <row r="170" spans="1:25" ht="15">
      <c r="A170" s="29"/>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row>
    <row r="171" spans="1:25" ht="15">
      <c r="A171" s="29"/>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row>
    <row r="172" spans="1:25" ht="15">
      <c r="A172" s="29"/>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row>
    <row r="173" spans="1:25" ht="15">
      <c r="A173" s="29"/>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row>
    <row r="174" spans="1:25" ht="15">
      <c r="A174" s="29"/>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row>
    <row r="175" spans="1:25" ht="15">
      <c r="A175" s="29"/>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row>
    <row r="176" spans="1:25" ht="15">
      <c r="A176" s="29"/>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row>
    <row r="177" spans="1:25" ht="15">
      <c r="A177" s="29"/>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row>
    <row r="178" spans="1:25" ht="15">
      <c r="A178" s="29"/>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row>
    <row r="179" spans="1:25" ht="15">
      <c r="A179" s="29"/>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row>
    <row r="180" spans="1:25" ht="15">
      <c r="A180" s="29"/>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row>
    <row r="181" spans="1:25" ht="15">
      <c r="A181" s="29"/>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row>
    <row r="182" spans="1:25" ht="15">
      <c r="A182" s="29"/>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row>
    <row r="183" spans="1:25" ht="15">
      <c r="A183" s="29"/>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row>
    <row r="184" spans="1:25" ht="15">
      <c r="A184" s="29"/>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row>
    <row r="185" spans="1:25" ht="15">
      <c r="A185" s="29"/>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row>
    <row r="186" spans="1:25" ht="15">
      <c r="A186" s="29"/>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row>
    <row r="187" spans="1:25" ht="15">
      <c r="A187" s="29"/>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row>
    <row r="188" spans="1:25" ht="15">
      <c r="A188" s="29"/>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row>
    <row r="189" spans="1:25" ht="15">
      <c r="A189" s="29"/>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row>
    <row r="190" spans="1:25" ht="15">
      <c r="A190" s="29"/>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row>
    <row r="191" spans="1:25" ht="15">
      <c r="A191" s="29"/>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row>
    <row r="192" spans="1:25" ht="15">
      <c r="A192" s="29"/>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row>
    <row r="193" spans="1:25" ht="15">
      <c r="A193" s="29"/>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row>
    <row r="194" spans="1:25" ht="15">
      <c r="A194" s="29"/>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row>
    <row r="195" spans="1:25" ht="15">
      <c r="A195" s="29"/>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row>
    <row r="196" spans="1:25" ht="15">
      <c r="A196" s="29"/>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row>
    <row r="197" spans="1:25" ht="15">
      <c r="A197" s="29"/>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row>
    <row r="198" spans="1:25" ht="15">
      <c r="A198" s="29"/>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row>
    <row r="199" spans="1:25" ht="15">
      <c r="A199" s="29"/>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row>
    <row r="200" spans="1:25" ht="15">
      <c r="A200" s="29"/>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row>
    <row r="201" spans="1:25" ht="15">
      <c r="A201" s="29"/>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row>
    <row r="202" spans="1:25" ht="15">
      <c r="A202" s="29"/>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row>
    <row r="203" spans="1:25" ht="15">
      <c r="A203" s="29"/>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row>
    <row r="204" spans="1:25" ht="15">
      <c r="A204" s="29"/>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row>
    <row r="205" spans="1:25" ht="15">
      <c r="A205" s="29"/>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row>
    <row r="206" spans="1:25" ht="15">
      <c r="A206" s="29"/>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row>
    <row r="207" spans="1:25" ht="15">
      <c r="A207" s="29"/>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row>
    <row r="208" spans="1:25" ht="15">
      <c r="A208" s="29"/>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row>
    <row r="209" spans="1:25" ht="15">
      <c r="A209" s="29"/>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row>
    <row r="210" spans="1:25" ht="15">
      <c r="A210" s="29"/>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row>
    <row r="211" spans="1:25" ht="15">
      <c r="A211" s="29"/>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row>
    <row r="212" spans="1:25" ht="15">
      <c r="A212" s="29"/>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row>
    <row r="213" spans="1:25" ht="15">
      <c r="A213" s="29"/>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row>
    <row r="214" spans="1:25" ht="15">
      <c r="A214" s="29"/>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row>
    <row r="215" spans="1:25" ht="15">
      <c r="A215" s="29"/>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row>
    <row r="216" spans="1:25" ht="15">
      <c r="A216" s="29"/>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row>
    <row r="217" spans="1:25" ht="15">
      <c r="A217" s="29"/>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row>
    <row r="218" spans="1:25" ht="15">
      <c r="A218" s="29"/>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row>
    <row r="219" spans="1:25" ht="15">
      <c r="A219" s="29"/>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row>
    <row r="220" spans="1:25" ht="15">
      <c r="A220" s="29"/>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row>
    <row r="221" spans="1:25" ht="15">
      <c r="A221" s="29"/>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spans="1:25" ht="15">
      <c r="A222" s="29"/>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spans="1:25" ht="15">
      <c r="A223" s="29"/>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spans="1:25" ht="15">
      <c r="A224" s="29"/>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spans="1:25" ht="15">
      <c r="A225" s="29"/>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spans="1:25" ht="15">
      <c r="A226" s="29"/>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spans="1:25" ht="15">
      <c r="A227" s="29"/>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spans="1:25" ht="15">
      <c r="A228" s="29"/>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spans="1:25" ht="15">
      <c r="A229" s="29"/>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spans="1:25" ht="15">
      <c r="A230" s="29"/>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spans="1:25" ht="15">
      <c r="A231" s="29"/>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spans="1:25" ht="15">
      <c r="A232" s="29"/>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spans="1:25" ht="15">
      <c r="A233" s="29"/>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spans="1:25" ht="15">
      <c r="A234" s="29"/>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spans="1:25" ht="15">
      <c r="A235" s="29"/>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spans="1:25" ht="15">
      <c r="A236" s="29"/>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spans="1:25" ht="15">
      <c r="A237" s="29"/>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spans="1:25" ht="15">
      <c r="A238" s="29"/>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spans="1:25" ht="15">
      <c r="A239" s="29"/>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spans="1:25" ht="15">
      <c r="A240" s="29"/>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spans="1:25" ht="15">
      <c r="A241" s="29"/>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spans="1:25" ht="15">
      <c r="A242" s="29"/>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spans="1:25" ht="15">
      <c r="A243" s="29"/>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spans="1:25" ht="15">
      <c r="A244" s="29"/>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spans="1:25" ht="15">
      <c r="A245" s="29"/>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spans="1:25" ht="15">
      <c r="A246" s="29"/>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spans="1:25" ht="15">
      <c r="A247" s="29"/>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spans="1:25" ht="15">
      <c r="A248" s="29"/>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spans="1:25" ht="15">
      <c r="A249" s="29"/>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spans="1:25" ht="15">
      <c r="A250" s="29"/>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1:25" ht="15">
      <c r="A251" s="29"/>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1:25" ht="15">
      <c r="A252" s="29"/>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1:25" ht="15">
      <c r="A253" s="29"/>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spans="1:25" ht="15">
      <c r="A254" s="29"/>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spans="1:25" ht="15">
      <c r="A255" s="29"/>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spans="1:25" ht="15">
      <c r="A256" s="29"/>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spans="1:25" ht="15">
      <c r="A257" s="29"/>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spans="1:25" ht="15">
      <c r="A258" s="29"/>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spans="1:25" ht="15">
      <c r="A259" s="29"/>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spans="1:25" ht="15">
      <c r="A260" s="29"/>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spans="1:25" ht="15">
      <c r="A261" s="29"/>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spans="1:25" ht="15">
      <c r="A262" s="29"/>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spans="1:25" ht="15">
      <c r="A263" s="29"/>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spans="1:25" ht="15">
      <c r="A264" s="29"/>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spans="1:25" ht="15">
      <c r="A265" s="29"/>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spans="1:25" ht="15">
      <c r="A266" s="29"/>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spans="1:25" ht="15">
      <c r="A267" s="29"/>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spans="1:25" ht="15">
      <c r="A268" s="29"/>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spans="1:25" ht="15">
      <c r="A269" s="29"/>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spans="1:25" ht="15">
      <c r="A270" s="29"/>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spans="1:25" ht="15">
      <c r="A271" s="29"/>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spans="1:25" ht="15">
      <c r="A272" s="29"/>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spans="1:25" ht="15">
      <c r="A273" s="29"/>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spans="1:25" ht="15">
      <c r="A274" s="29"/>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spans="1:25" ht="15">
      <c r="A275" s="29"/>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spans="1:25" ht="15">
      <c r="A276" s="29"/>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spans="1:25" ht="15">
      <c r="A277" s="29"/>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spans="1:25" ht="15">
      <c r="A278" s="29"/>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spans="1:25" ht="15">
      <c r="A279" s="29"/>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spans="1:25" ht="15">
      <c r="A280" s="29"/>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spans="1:25" ht="15">
      <c r="A281" s="29"/>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spans="1:25" ht="15">
      <c r="A282" s="29"/>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spans="1:25" ht="15">
      <c r="A283" s="29"/>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spans="1:25" ht="15">
      <c r="A284" s="29"/>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spans="1:25" ht="15">
      <c r="A285" s="29"/>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spans="1:25" ht="15">
      <c r="A286" s="29"/>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spans="1:25" ht="15">
      <c r="A287" s="29"/>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spans="1:25" ht="15">
      <c r="A288" s="29"/>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spans="1:25" ht="15">
      <c r="A289" s="29"/>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spans="1:25" ht="15">
      <c r="A290" s="29"/>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spans="1:25" ht="15">
      <c r="A291" s="29"/>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spans="1:25" ht="15">
      <c r="A292" s="29"/>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spans="1:25" ht="15">
      <c r="A293" s="29"/>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spans="1:25" ht="15">
      <c r="A294" s="29"/>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spans="1:25" ht="15">
      <c r="A295" s="29"/>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spans="1:25" ht="15">
      <c r="A296" s="29"/>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spans="1:25" ht="15">
      <c r="A297" s="29"/>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spans="1:25" ht="15">
      <c r="A298" s="29"/>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spans="1:25" ht="15">
      <c r="A299" s="29"/>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spans="1:25" ht="15">
      <c r="A300" s="29"/>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spans="1:25" ht="15">
      <c r="A301" s="29"/>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spans="1:25" ht="15">
      <c r="A302" s="29"/>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spans="1:25" ht="15">
      <c r="A303" s="29"/>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spans="1:25" ht="15">
      <c r="A304" s="29"/>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spans="1:25" ht="15">
      <c r="A305" s="29"/>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spans="1:25" ht="15">
      <c r="A306" s="29"/>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spans="1:25" ht="15">
      <c r="A307" s="29"/>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spans="1:25" ht="15">
      <c r="A308" s="29"/>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spans="1:25" ht="15">
      <c r="A309" s="29"/>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spans="1:25" ht="15">
      <c r="A310" s="29"/>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spans="1:25" ht="15">
      <c r="A311" s="29"/>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spans="1:25" ht="15">
      <c r="A312" s="29"/>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spans="1:25" ht="15">
      <c r="A313" s="29"/>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spans="1:25" ht="15">
      <c r="A314" s="29"/>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spans="1:25" ht="15">
      <c r="A315" s="29"/>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spans="1:25" ht="15">
      <c r="A316" s="29"/>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spans="1:25" ht="15">
      <c r="A317" s="29"/>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spans="1:25" ht="15">
      <c r="A318" s="29"/>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spans="1:25" ht="15">
      <c r="A319" s="29"/>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spans="1:25" ht="15">
      <c r="A320" s="29"/>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spans="1:25" ht="15">
      <c r="A321" s="29"/>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spans="1:25" ht="15">
      <c r="A322" s="29"/>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spans="1:25" ht="15">
      <c r="A323" s="29"/>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spans="1:25" ht="15">
      <c r="A324" s="29"/>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spans="1:25" ht="15">
      <c r="A325" s="29"/>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spans="1:25" ht="15">
      <c r="A326" s="29"/>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spans="1:25" ht="15">
      <c r="A327" s="29"/>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spans="1:25" ht="15">
      <c r="A328" s="29"/>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spans="1:25" ht="15">
      <c r="A329" s="29"/>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spans="1:25" ht="15">
      <c r="A330" s="29"/>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spans="1:25" ht="15">
      <c r="A331" s="29"/>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spans="1:25" ht="15">
      <c r="A332" s="29"/>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spans="1:25" ht="15">
      <c r="A333" s="29"/>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spans="1:25" ht="15">
      <c r="A334" s="29"/>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spans="1:25" ht="15">
      <c r="A335" s="29"/>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spans="1:25" ht="15">
      <c r="A336" s="29"/>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spans="1:25" ht="15">
      <c r="A337" s="29"/>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spans="1:25" ht="15">
      <c r="A338" s="29"/>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spans="1:25" ht="15">
      <c r="A339" s="29"/>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spans="1:25" ht="15">
      <c r="A340" s="29"/>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spans="1:25" ht="15">
      <c r="A341" s="29"/>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spans="1:25" ht="15">
      <c r="A342" s="29"/>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spans="1:25" ht="15">
      <c r="A343" s="29"/>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spans="1:25" ht="15">
      <c r="A344" s="29"/>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spans="1:25" ht="15">
      <c r="A345" s="29"/>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spans="1:25" ht="15">
      <c r="A346" s="29"/>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spans="1:25" ht="15">
      <c r="A347" s="29"/>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spans="1:25" ht="15">
      <c r="A348" s="29"/>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spans="1:25" ht="15">
      <c r="A349" s="29"/>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spans="1:25" ht="15">
      <c r="A350" s="29"/>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spans="1:25" ht="15">
      <c r="A351" s="29"/>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spans="1:25" ht="15">
      <c r="A352" s="29"/>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spans="1:25" ht="15">
      <c r="A353" s="29"/>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spans="1:25" ht="15">
      <c r="A354" s="29"/>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spans="1:25" ht="15">
      <c r="A355" s="29"/>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spans="1:25" ht="15">
      <c r="A356" s="29"/>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spans="1:25" ht="15">
      <c r="A357" s="29"/>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spans="1:25" ht="15">
      <c r="A358" s="29"/>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spans="1:25" ht="15">
      <c r="A359" s="29"/>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spans="1:25" ht="15">
      <c r="A360" s="29"/>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spans="1:25" ht="15">
      <c r="A361" s="29"/>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spans="1:25" ht="15">
      <c r="A362" s="29"/>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spans="1:25" ht="15">
      <c r="A363" s="29"/>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spans="1:25" ht="15">
      <c r="A364" s="29"/>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spans="1:25" ht="15">
      <c r="A365" s="29"/>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spans="1:25" ht="15">
      <c r="A366" s="29"/>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spans="1:25" ht="15">
      <c r="A367" s="29"/>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spans="1:25" ht="15">
      <c r="A368" s="29"/>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spans="1:25" ht="15">
      <c r="A369" s="29"/>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spans="1:25" ht="15">
      <c r="A370" s="29"/>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spans="1:25" ht="15">
      <c r="A371" s="29"/>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spans="1:25" ht="15">
      <c r="A372" s="29"/>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spans="1:25" ht="15">
      <c r="A373" s="29"/>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spans="1:25" ht="15">
      <c r="A374" s="29"/>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spans="1:25" ht="15">
      <c r="A375" s="29"/>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spans="1:25" ht="15">
      <c r="A376" s="29"/>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spans="1:25" ht="15">
      <c r="A377" s="29"/>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spans="1:25" ht="15">
      <c r="A378" s="29"/>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spans="1:25" ht="15">
      <c r="A379" s="29"/>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spans="1:25" ht="15">
      <c r="A380" s="29"/>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spans="1:25" ht="15">
      <c r="A381" s="29"/>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spans="1:25" ht="15">
      <c r="A382" s="29"/>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spans="1:25" ht="15">
      <c r="A383" s="29"/>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spans="1:25" ht="15">
      <c r="A384" s="29"/>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spans="1:25" ht="15">
      <c r="A385" s="29"/>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spans="1:25" ht="15">
      <c r="A386" s="29"/>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spans="1:25" ht="15">
      <c r="A387" s="29"/>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spans="1:25" ht="15">
      <c r="A388" s="29"/>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spans="1:25" ht="15">
      <c r="A389" s="29"/>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spans="1:25" ht="15">
      <c r="A390" s="29"/>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spans="1:25" ht="15">
      <c r="A391" s="29"/>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spans="1:25" ht="15">
      <c r="A392" s="29"/>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spans="1:25" ht="15">
      <c r="A393" s="29"/>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spans="1:25" ht="15">
      <c r="A394" s="29"/>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spans="1:25" ht="15">
      <c r="A395" s="29"/>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spans="1:25" ht="15">
      <c r="A396" s="29"/>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spans="1:25" ht="15">
      <c r="A397" s="29"/>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spans="1:25" ht="15">
      <c r="A398" s="29"/>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spans="1:25" ht="15">
      <c r="A399" s="29"/>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spans="1:25" ht="15">
      <c r="A400" s="29"/>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spans="1:25" ht="15">
      <c r="A401" s="29"/>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spans="1:25" ht="15">
      <c r="A402" s="29"/>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spans="1:25" ht="15">
      <c r="A403" s="29"/>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spans="1:25" ht="15">
      <c r="A404" s="29"/>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spans="1:25" ht="15">
      <c r="A405" s="29"/>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spans="1:25" ht="15">
      <c r="A406" s="29"/>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spans="1:25" ht="15">
      <c r="A407" s="29"/>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spans="1:25" ht="15">
      <c r="A408" s="29"/>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spans="1:25" ht="15">
      <c r="A409" s="29"/>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spans="1:25" ht="15">
      <c r="A410" s="29"/>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spans="1:25" ht="15">
      <c r="A411" s="29"/>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spans="1:25" ht="15">
      <c r="A412" s="29"/>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spans="1:25" ht="15">
      <c r="A413" s="29"/>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spans="1:25" ht="15">
      <c r="A414" s="29"/>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spans="1:25" ht="15">
      <c r="A415" s="29"/>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spans="1:25" ht="15">
      <c r="A416" s="29"/>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spans="1:25" ht="15">
      <c r="A417" s="29"/>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spans="1:25" ht="15">
      <c r="A418" s="29"/>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spans="1:25" ht="15">
      <c r="A419" s="29"/>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spans="1:25" ht="15">
      <c r="A420" s="29"/>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spans="1:25" ht="15">
      <c r="A421" s="29"/>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spans="1:25" ht="15">
      <c r="A422" s="29"/>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spans="1:25" ht="15">
      <c r="A423" s="29"/>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spans="1:25" ht="15">
      <c r="A424" s="29"/>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spans="1:25" ht="15">
      <c r="A425" s="29"/>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spans="1:25" ht="15">
      <c r="A426" s="29"/>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spans="1:25" ht="15">
      <c r="A427" s="29"/>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spans="1:25" ht="15">
      <c r="A428" s="29"/>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spans="1:25" ht="15">
      <c r="A429" s="29"/>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spans="1:25" ht="15">
      <c r="A430" s="29"/>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spans="1:25" ht="15">
      <c r="A431" s="29"/>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spans="1:25" ht="15">
      <c r="A432" s="29"/>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spans="1:25" ht="15">
      <c r="A433" s="29"/>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spans="1:25" ht="15">
      <c r="A434" s="29"/>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spans="1:25" ht="15">
      <c r="A435" s="29"/>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spans="1:25" ht="15">
      <c r="A436" s="29"/>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spans="1:25" ht="15">
      <c r="A437" s="29"/>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spans="1:25" ht="15">
      <c r="A438" s="29"/>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spans="1:25" ht="15">
      <c r="A439" s="29"/>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spans="1:25" ht="15">
      <c r="A440" s="29"/>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spans="1:25" ht="15">
      <c r="A441" s="29"/>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spans="1:25" ht="15">
      <c r="A442" s="29"/>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spans="1:25" ht="15">
      <c r="A443" s="29"/>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spans="1:25" ht="15">
      <c r="A444" s="29"/>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spans="1:25" ht="15">
      <c r="A445" s="29"/>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spans="1:25" ht="15">
      <c r="A446" s="29"/>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spans="1:25" ht="15">
      <c r="A447" s="29"/>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spans="1:25" ht="15">
      <c r="A448" s="29"/>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spans="1:25" ht="15">
      <c r="A449" s="29"/>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spans="1:25" ht="15">
      <c r="A450" s="29"/>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spans="1:25" ht="15">
      <c r="A451" s="29"/>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spans="1:25" ht="15">
      <c r="A452" s="29"/>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spans="1:25" ht="15">
      <c r="A453" s="29"/>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spans="1:25" ht="15">
      <c r="A454" s="29"/>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spans="1:25" ht="15">
      <c r="A455" s="29"/>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spans="1:25" ht="15">
      <c r="A456" s="29"/>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spans="1:25" ht="15">
      <c r="A457" s="29"/>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spans="1:25" ht="15">
      <c r="A458" s="29"/>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spans="1:25" ht="15">
      <c r="A459" s="29"/>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spans="1:25" ht="15">
      <c r="A460" s="29"/>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spans="1:25" ht="15">
      <c r="A461" s="29"/>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spans="1:25" ht="15">
      <c r="A462" s="29"/>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spans="1:25" ht="15">
      <c r="A463" s="29"/>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spans="1:25" ht="15">
      <c r="A464" s="29"/>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spans="1:25" ht="15">
      <c r="A465" s="29"/>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spans="1:25" ht="15">
      <c r="A466" s="29"/>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spans="1:25" ht="15">
      <c r="A467" s="29"/>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spans="1:25" ht="15">
      <c r="A468" s="29"/>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spans="1:25" ht="15">
      <c r="A469" s="29"/>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spans="1:25" ht="15">
      <c r="A470" s="29"/>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spans="1:25" ht="15">
      <c r="A471" s="29"/>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spans="1:25" ht="15">
      <c r="A472" s="29"/>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spans="1:25" ht="15">
      <c r="A473" s="29"/>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spans="1:25" ht="15">
      <c r="A474" s="29"/>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spans="1:25" ht="15">
      <c r="A475" s="29"/>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spans="1:25" ht="15">
      <c r="A476" s="29"/>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spans="1:25" ht="15">
      <c r="A477" s="29"/>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spans="1:25" ht="15">
      <c r="A478" s="29"/>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spans="1:25" ht="15">
      <c r="A479" s="29"/>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spans="1:25" ht="15">
      <c r="A480" s="29"/>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spans="1:25" ht="15">
      <c r="A481" s="29"/>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spans="1:25" ht="15">
      <c r="A482" s="29"/>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spans="1:25" ht="15">
      <c r="A483" s="29"/>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spans="1:25" ht="15">
      <c r="A484" s="29"/>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spans="1:25" ht="15">
      <c r="A485" s="29"/>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spans="1:25" ht="15">
      <c r="A486" s="29"/>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spans="1:25" ht="15">
      <c r="A487" s="29"/>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spans="1:25" ht="15">
      <c r="A488" s="29"/>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spans="1:25" ht="15">
      <c r="A489" s="29"/>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spans="1:25" ht="15">
      <c r="A490" s="29"/>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spans="1:25" ht="15">
      <c r="A491" s="29"/>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spans="1:25" ht="15">
      <c r="A492" s="29"/>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spans="1:25" ht="15">
      <c r="A493" s="29"/>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spans="1:25" ht="15">
      <c r="A494" s="29"/>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spans="1:25" ht="15">
      <c r="A495" s="29"/>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spans="1:25" ht="15">
      <c r="A496" s="29"/>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spans="1:25" ht="15">
      <c r="A497" s="29"/>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spans="1:25" ht="15">
      <c r="A498" s="29"/>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spans="1:25" ht="15">
      <c r="A499" s="29"/>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spans="1:25" ht="15">
      <c r="A500" s="29"/>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spans="1:25" ht="15">
      <c r="A501" s="29"/>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spans="1:25" ht="15">
      <c r="A502" s="29"/>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spans="1:25" ht="15">
      <c r="A503" s="29"/>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spans="1:25" ht="15">
      <c r="A504" s="29"/>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spans="1:25" ht="15">
      <c r="A505" s="29"/>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spans="1:25" ht="15">
      <c r="A506" s="29"/>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spans="1:25" ht="15">
      <c r="A507" s="29"/>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spans="1:25" ht="15">
      <c r="A508" s="29"/>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spans="1:25" ht="15">
      <c r="A509" s="29"/>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spans="1:25" ht="15">
      <c r="A510" s="29"/>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spans="1:25" ht="15">
      <c r="A511" s="29"/>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spans="1:25" ht="15">
      <c r="A512" s="29"/>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spans="1:25" ht="15">
      <c r="A513" s="29"/>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spans="1:25" ht="15">
      <c r="A514" s="29"/>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spans="1:25" ht="15">
      <c r="A515" s="29"/>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spans="1:25" ht="15">
      <c r="A516" s="29"/>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spans="1:25" ht="15">
      <c r="A517" s="29"/>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spans="1:25" ht="15">
      <c r="A518" s="29"/>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spans="1:25" ht="15">
      <c r="A519" s="29"/>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spans="1:25" ht="15">
      <c r="A520" s="29"/>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spans="1:25" ht="15">
      <c r="A521" s="29"/>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spans="1:25" ht="15">
      <c r="A522" s="29"/>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spans="1:25" ht="15">
      <c r="A523" s="29"/>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spans="1:25" ht="15">
      <c r="A524" s="29"/>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spans="1:25" ht="15">
      <c r="A525" s="29"/>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spans="1:25" ht="15">
      <c r="A526" s="29"/>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spans="1:25" ht="15">
      <c r="A527" s="29"/>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spans="1:25" ht="15">
      <c r="A528" s="29"/>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spans="1:25" ht="15">
      <c r="A529" s="29"/>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spans="1:25" ht="15">
      <c r="A530" s="29"/>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spans="1:25" ht="15">
      <c r="A531" s="29"/>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spans="1:25" ht="15">
      <c r="A532" s="29"/>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spans="1:25" ht="15">
      <c r="A533" s="29"/>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spans="1:25" ht="15">
      <c r="A534" s="29"/>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spans="1:25" ht="15">
      <c r="A535" s="29"/>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spans="1:25" ht="15">
      <c r="A536" s="29"/>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spans="1:25" ht="15">
      <c r="A537" s="29"/>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spans="1:25" ht="15">
      <c r="A538" s="29"/>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spans="1:25" ht="15">
      <c r="A539" s="29"/>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spans="1:25" ht="15">
      <c r="A540" s="29"/>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spans="1:25" ht="15">
      <c r="A541" s="29"/>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spans="1:25" ht="15">
      <c r="A542" s="29"/>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spans="1:25" ht="15">
      <c r="A543" s="29"/>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spans="1:25" ht="15">
      <c r="A544" s="29"/>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spans="1:25" ht="15">
      <c r="A545" s="29"/>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spans="1:25" ht="15">
      <c r="A546" s="29"/>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spans="1:25" ht="15">
      <c r="A547" s="29"/>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spans="1:25" ht="15">
      <c r="A548" s="29"/>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spans="1:25" ht="15">
      <c r="A549" s="29"/>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spans="1:25" ht="15">
      <c r="A550" s="29"/>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spans="1:25" ht="15">
      <c r="A551" s="29"/>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spans="1:25" ht="15">
      <c r="A552" s="29"/>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spans="1:25" ht="15">
      <c r="A553" s="29"/>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spans="1:25" ht="15">
      <c r="A554" s="29"/>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spans="1:25" ht="15">
      <c r="A555" s="29"/>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spans="1:25" ht="15">
      <c r="A556" s="29"/>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spans="1:25" ht="15">
      <c r="A557" s="29"/>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spans="1:25" ht="15">
      <c r="A558" s="29"/>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spans="1:25" ht="15">
      <c r="A559" s="29"/>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spans="1:25" ht="15">
      <c r="A560" s="29"/>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spans="1:25" ht="15">
      <c r="A561" s="29"/>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spans="1:25" ht="15">
      <c r="A562" s="29"/>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spans="1:25" ht="15">
      <c r="A563" s="29"/>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spans="1:25" ht="15">
      <c r="A564" s="29"/>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spans="1:25" ht="15">
      <c r="A565" s="29"/>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spans="1:25" ht="15">
      <c r="A566" s="29"/>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spans="1:25" ht="15">
      <c r="A567" s="29"/>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spans="1:25" ht="15">
      <c r="A568" s="29"/>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spans="1:25" ht="15">
      <c r="A569" s="29"/>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spans="1:25" ht="15">
      <c r="A570" s="29"/>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spans="1:25" ht="15">
      <c r="A571" s="29"/>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spans="1:25" ht="15">
      <c r="A572" s="29"/>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spans="1:25" ht="15">
      <c r="A573" s="29"/>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spans="1:25" ht="15">
      <c r="A574" s="29"/>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spans="1:25" ht="15">
      <c r="A575" s="29"/>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spans="1:25" ht="15">
      <c r="A576" s="29"/>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spans="1:25" ht="15">
      <c r="A577" s="29"/>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spans="1:25" ht="15">
      <c r="A578" s="29"/>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spans="1:25" ht="15">
      <c r="A579" s="29"/>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spans="1:25" ht="15">
      <c r="A580" s="29"/>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spans="1:25" ht="15">
      <c r="A581" s="29"/>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spans="1:25" ht="15">
      <c r="A582" s="29"/>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spans="1:25" ht="15">
      <c r="A583" s="29"/>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spans="1:25" ht="15">
      <c r="A584" s="29"/>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spans="1:25" ht="15">
      <c r="A585" s="29"/>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spans="1:25" ht="15">
      <c r="A586" s="29"/>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spans="1:25" ht="15">
      <c r="A587" s="29"/>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spans="1:25" ht="15">
      <c r="A588" s="29"/>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spans="1:25" ht="15">
      <c r="A589" s="29"/>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spans="1:25" ht="15">
      <c r="A590" s="29"/>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spans="1:25" ht="15">
      <c r="A591" s="29"/>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spans="1:25" ht="15">
      <c r="A592" s="29"/>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spans="1:25" ht="15">
      <c r="A593" s="29"/>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spans="1:25" ht="15">
      <c r="A594" s="29"/>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spans="1:25" ht="15">
      <c r="A595" s="29"/>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spans="1:25" ht="15">
      <c r="A596" s="29"/>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spans="1:25" ht="15">
      <c r="A597" s="29"/>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spans="1:25" ht="15">
      <c r="A598" s="29"/>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spans="1:25" ht="15">
      <c r="A599" s="29"/>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spans="1:25" ht="15">
      <c r="A600" s="29"/>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spans="1:25" ht="15">
      <c r="A601" s="29"/>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spans="1:25" ht="15">
      <c r="A602" s="29"/>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spans="1:25" ht="15">
      <c r="A603" s="29"/>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spans="1:25" ht="15">
      <c r="A604" s="29"/>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spans="1:25" ht="15">
      <c r="A605" s="29"/>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spans="1:25" ht="15">
      <c r="A606" s="29"/>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spans="1:25" ht="15">
      <c r="A607" s="29"/>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spans="1:25" ht="15">
      <c r="A608" s="29"/>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spans="1:25" ht="15">
      <c r="A609" s="29"/>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spans="1:25" ht="15">
      <c r="A610" s="29"/>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spans="1:25" ht="15">
      <c r="A611" s="29"/>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spans="1:25" ht="15">
      <c r="A612" s="29"/>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spans="1:25" ht="15">
      <c r="A613" s="29"/>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spans="1:25" ht="15">
      <c r="A614" s="29"/>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spans="1:25" ht="15">
      <c r="A615" s="29"/>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spans="1:25" ht="15">
      <c r="A616" s="29"/>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spans="1:25" ht="15">
      <c r="A617" s="29"/>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spans="1:25" ht="15">
      <c r="A618" s="29"/>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spans="1:25" ht="15">
      <c r="A619" s="29"/>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spans="1:25" ht="15">
      <c r="A620" s="29"/>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spans="1:25" ht="15">
      <c r="A621" s="29"/>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spans="1:25" ht="15">
      <c r="A622" s="29"/>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spans="1:25" ht="15">
      <c r="A623" s="29"/>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spans="1:25" ht="15">
      <c r="A624" s="29"/>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spans="1:25" ht="15">
      <c r="A625" s="29"/>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spans="1:25" ht="15">
      <c r="A626" s="29"/>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spans="1:25" ht="15">
      <c r="A627" s="29"/>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spans="1:25" ht="15">
      <c r="A628" s="29"/>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spans="1:25" ht="15">
      <c r="A629" s="29"/>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spans="1:25" ht="15">
      <c r="A630" s="29"/>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spans="1:25" ht="15">
      <c r="A631" s="29"/>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spans="1:25" ht="15">
      <c r="A632" s="29"/>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spans="1:25" ht="15">
      <c r="A633" s="29"/>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spans="1:25" ht="15">
      <c r="A634" s="29"/>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spans="1:25" ht="15">
      <c r="A635" s="29"/>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spans="1:25" ht="15">
      <c r="A636" s="29"/>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spans="1:25" ht="15">
      <c r="A637" s="29"/>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spans="1:25" ht="15">
      <c r="A638" s="29"/>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spans="1:25" ht="15">
      <c r="A639" s="29"/>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spans="1:25" ht="15">
      <c r="A640" s="29"/>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spans="1:25" ht="15">
      <c r="A641" s="29"/>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spans="1:25" ht="15">
      <c r="A642" s="29"/>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spans="1:25" ht="15">
      <c r="A643" s="29"/>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spans="1:25" ht="15">
      <c r="A644" s="29"/>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spans="1:25" ht="15">
      <c r="A645" s="29"/>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spans="1:25" ht="15">
      <c r="A646" s="29"/>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spans="1:25" ht="15">
      <c r="A647" s="29"/>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spans="1:25" ht="15">
      <c r="A648" s="29"/>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spans="1:25" ht="15">
      <c r="A649" s="29"/>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spans="1:25" ht="15">
      <c r="A650" s="29"/>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spans="1:25" ht="15">
      <c r="A651" s="29"/>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spans="1:25" ht="15">
      <c r="A652" s="29"/>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spans="1:25" ht="15">
      <c r="A653" s="29"/>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spans="1:25" ht="15">
      <c r="A654" s="29"/>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spans="1:25" ht="15">
      <c r="A655" s="29"/>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spans="1:25" ht="15">
      <c r="A656" s="29"/>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spans="1:25" ht="15">
      <c r="A657" s="29"/>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spans="1:25" ht="15">
      <c r="A658" s="29"/>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spans="1:25" ht="15">
      <c r="A659" s="29"/>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spans="1:25" ht="15">
      <c r="A660" s="29"/>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spans="1:25" ht="15">
      <c r="A661" s="29"/>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spans="1:25" ht="15">
      <c r="A662" s="29"/>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spans="1:25" ht="15">
      <c r="A663" s="29"/>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spans="1:25" ht="15">
      <c r="A664" s="29"/>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spans="1:25" ht="15">
      <c r="A665" s="29"/>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spans="1:25" ht="15">
      <c r="A666" s="29"/>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spans="1:25" ht="15">
      <c r="A667" s="29"/>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spans="1:25" ht="15">
      <c r="A668" s="29"/>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spans="1:25" ht="15">
      <c r="A669" s="29"/>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spans="1:25" ht="15">
      <c r="A670" s="29"/>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spans="1:25" ht="15">
      <c r="A671" s="29"/>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spans="1:25" ht="15">
      <c r="A672" s="29"/>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spans="1:25" ht="15">
      <c r="A673" s="29"/>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spans="1:25" ht="15">
      <c r="A674" s="29"/>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spans="1:25" ht="15">
      <c r="A675" s="29"/>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spans="1:25" ht="15">
      <c r="A676" s="29"/>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spans="1:25" ht="15">
      <c r="A677" s="29"/>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spans="1:25" ht="15">
      <c r="A678" s="29"/>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spans="1:25" ht="15">
      <c r="A679" s="29"/>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spans="1:25" ht="15">
      <c r="A680" s="29"/>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spans="1:25" ht="15">
      <c r="A681" s="29"/>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spans="1:25" ht="15">
      <c r="A682" s="29"/>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spans="1:25" ht="15">
      <c r="A683" s="29"/>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spans="1:25" ht="15">
      <c r="A684" s="29"/>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spans="1:25" ht="15">
      <c r="A685" s="29"/>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spans="1:25" ht="15">
      <c r="A686" s="29"/>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spans="1:25" ht="15">
      <c r="A687" s="29"/>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spans="1:25" ht="15">
      <c r="A688" s="29"/>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spans="1:25" ht="15">
      <c r="A689" s="29"/>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spans="1:25" ht="15">
      <c r="A690" s="29"/>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spans="1:25" ht="15">
      <c r="A691" s="29"/>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spans="1:25" ht="15">
      <c r="A692" s="29"/>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spans="1:25" ht="15">
      <c r="A693" s="29"/>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spans="1:25" ht="15">
      <c r="A694" s="29"/>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spans="1:25" ht="15">
      <c r="A695" s="29"/>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spans="1:25" ht="15">
      <c r="A696" s="29"/>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spans="1:25" ht="15">
      <c r="A697" s="29"/>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spans="1:25" ht="15">
      <c r="A698" s="29"/>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spans="1:25" ht="15">
      <c r="A699" s="29"/>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spans="1:25" ht="15">
      <c r="A700" s="29"/>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spans="1:25" ht="15">
      <c r="A701" s="29"/>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spans="1:25" ht="15">
      <c r="A702" s="29"/>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spans="1:25" ht="15">
      <c r="A703" s="29"/>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spans="1:25" ht="15">
      <c r="A704" s="29"/>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spans="1:25" ht="15">
      <c r="A705" s="29"/>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spans="1:25" ht="15">
      <c r="A706" s="29"/>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spans="1:25" ht="15">
      <c r="A707" s="29"/>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spans="1:25" ht="15">
      <c r="A708" s="29"/>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spans="1:25" ht="15">
      <c r="A709" s="29"/>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spans="1:25" ht="15">
      <c r="A710" s="29"/>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spans="1:25" ht="15">
      <c r="A711" s="29"/>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spans="1:25" ht="15">
      <c r="A712" s="29"/>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spans="1:25" ht="15">
      <c r="A713" s="29"/>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spans="1:25" ht="15">
      <c r="A714" s="29"/>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spans="1:25" ht="15">
      <c r="A715" s="29"/>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spans="1:25" ht="15">
      <c r="A716" s="29"/>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spans="1:25" ht="15">
      <c r="A717" s="29"/>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spans="1:25" ht="15">
      <c r="A718" s="29"/>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spans="1:25" ht="15">
      <c r="A719" s="29"/>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spans="1:25" ht="15">
      <c r="A720" s="29"/>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spans="1:25" ht="15">
      <c r="A721" s="29"/>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spans="1:25" ht="15">
      <c r="A722" s="29"/>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spans="1:25" ht="15">
      <c r="A723" s="29"/>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spans="1:25" ht="15">
      <c r="A724" s="29"/>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spans="1:25" ht="15">
      <c r="A725" s="29"/>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spans="1:25" ht="15">
      <c r="A726" s="29"/>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spans="1:25" ht="15">
      <c r="A727" s="29"/>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spans="1:25" ht="15">
      <c r="A728" s="29"/>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spans="1:25" ht="15">
      <c r="A729" s="29"/>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spans="1:25" ht="15">
      <c r="A730" s="29"/>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spans="1:25" ht="15">
      <c r="A731" s="29"/>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spans="1:25" ht="15">
      <c r="A732" s="29"/>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spans="1:25" ht="15">
      <c r="A733" s="29"/>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spans="1:25" ht="15">
      <c r="A734" s="29"/>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spans="1:25" ht="15">
      <c r="A735" s="29"/>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spans="1:25" ht="15">
      <c r="A736" s="29"/>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spans="1:25" ht="15">
      <c r="A737" s="29"/>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spans="1:25" ht="15">
      <c r="A738" s="29"/>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spans="1:25" ht="15">
      <c r="A739" s="29"/>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spans="1:25" ht="15">
      <c r="A740" s="29"/>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spans="1:25" ht="15">
      <c r="A741" s="29"/>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spans="1:25" ht="15">
      <c r="A742" s="29"/>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spans="1:25" ht="15">
      <c r="A743" s="29"/>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spans="1:25" ht="15">
      <c r="A744" s="29"/>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spans="1:25" ht="15">
      <c r="A745" s="29"/>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spans="1:25" ht="15">
      <c r="A746" s="29"/>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spans="1:25" ht="15">
      <c r="A747" s="29"/>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spans="1:25" ht="15">
      <c r="A748" s="29"/>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spans="1:25" ht="15">
      <c r="A749" s="29"/>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spans="1:25" ht="15">
      <c r="A750" s="29"/>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spans="1:25" ht="15">
      <c r="A751" s="29"/>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spans="1:25" ht="15">
      <c r="A752" s="29"/>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spans="1:25" ht="15">
      <c r="A753" s="29"/>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spans="1:25" ht="15">
      <c r="A754" s="29"/>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spans="1:25" ht="15">
      <c r="A755" s="29"/>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spans="1:25" ht="15">
      <c r="A756" s="29"/>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spans="1:25" ht="15">
      <c r="A757" s="29"/>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spans="1:25" ht="15">
      <c r="A758" s="29"/>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spans="1:25" ht="15">
      <c r="A759" s="29"/>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spans="1:25" ht="15">
      <c r="A760" s="29"/>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spans="1:25" ht="15">
      <c r="A761" s="29"/>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spans="1:25" ht="15">
      <c r="A762" s="29"/>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spans="1:25" ht="15">
      <c r="A763" s="29"/>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spans="1:25" ht="15">
      <c r="A764" s="29"/>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spans="1:25" ht="15">
      <c r="A765" s="29"/>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spans="1:25" ht="15">
      <c r="A766" s="29"/>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spans="1:25" ht="15">
      <c r="A767" s="29"/>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spans="1:25" ht="15">
      <c r="A768" s="29"/>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spans="1:25" ht="15">
      <c r="A769" s="29"/>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spans="1:25" ht="15">
      <c r="A770" s="29"/>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spans="1:25" ht="15">
      <c r="A771" s="29"/>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spans="1:25" ht="15">
      <c r="A772" s="29"/>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spans="1:25" ht="15">
      <c r="A773" s="29"/>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spans="1:25" ht="15">
      <c r="A774" s="29"/>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spans="1:25" ht="15">
      <c r="A775" s="29"/>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spans="1:25" ht="15">
      <c r="A776" s="29"/>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spans="1:25" ht="15">
      <c r="A777" s="29"/>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spans="1:25" ht="15">
      <c r="A778" s="29"/>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spans="1:25" ht="15">
      <c r="A779" s="29"/>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spans="1:25" ht="15">
      <c r="A780" s="29"/>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spans="1:25" ht="15">
      <c r="A781" s="29"/>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spans="1:25" ht="15">
      <c r="A782" s="29"/>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spans="1:25" ht="15">
      <c r="A783" s="29"/>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spans="1:25" ht="15">
      <c r="A784" s="29"/>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spans="1:25" ht="15">
      <c r="A785" s="29"/>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spans="1:25" ht="15">
      <c r="A786" s="29"/>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spans="1:25" ht="15">
      <c r="A787" s="29"/>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spans="1:25" ht="15">
      <c r="A788" s="29"/>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spans="1:25" ht="15">
      <c r="A789" s="29"/>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spans="1:25" ht="15">
      <c r="A790" s="29"/>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spans="1:25" ht="15">
      <c r="A791" s="29"/>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spans="1:25" ht="15">
      <c r="A792" s="29"/>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spans="1:25" ht="15">
      <c r="A793" s="29"/>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spans="1:25" ht="15">
      <c r="A794" s="29"/>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spans="1:25" ht="15">
      <c r="A795" s="29"/>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spans="1:25" ht="15">
      <c r="A796" s="29"/>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spans="1:25" ht="15">
      <c r="A797" s="29"/>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spans="1:25" ht="15">
      <c r="A798" s="29"/>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spans="1:25" ht="15">
      <c r="A799" s="29"/>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spans="1:25" ht="15">
      <c r="A800" s="29"/>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spans="1:25" ht="15">
      <c r="A801" s="29"/>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spans="1:25" ht="15">
      <c r="A802" s="29"/>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spans="1:25" ht="15">
      <c r="A803" s="29"/>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spans="1:25" ht="15">
      <c r="A804" s="29"/>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spans="1:25" ht="15">
      <c r="A805" s="29"/>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spans="1:25" ht="15">
      <c r="A806" s="29"/>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spans="1:25" ht="15">
      <c r="A807" s="29"/>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spans="1:25" ht="15">
      <c r="A808" s="29"/>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spans="1:25" ht="15">
      <c r="A809" s="29"/>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spans="1:25" ht="15">
      <c r="A810" s="29"/>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spans="1:25" ht="15">
      <c r="A811" s="29"/>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spans="1:25" ht="15">
      <c r="A812" s="29"/>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spans="1:25" ht="15">
      <c r="A813" s="29"/>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spans="1:25" ht="15">
      <c r="A814" s="29"/>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spans="1:25" ht="15">
      <c r="A815" s="29"/>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spans="1:25" ht="15">
      <c r="A816" s="29"/>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spans="1:25" ht="15">
      <c r="A817" s="29"/>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spans="1:25" ht="15">
      <c r="A818" s="29"/>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spans="1:25" ht="15">
      <c r="A819" s="29"/>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spans="1:25" ht="15">
      <c r="A820" s="29"/>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spans="1:25" ht="15">
      <c r="A821" s="29"/>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spans="1:25" ht="15">
      <c r="A822" s="29"/>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spans="1:25" ht="15">
      <c r="A823" s="29"/>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spans="1:25" ht="15">
      <c r="A824" s="29"/>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spans="1:25" ht="15">
      <c r="A825" s="29"/>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spans="1:25" ht="15">
      <c r="A826" s="29"/>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spans="1:25" ht="15">
      <c r="A827" s="29"/>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spans="1:25" ht="15">
      <c r="A828" s="29"/>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spans="1:25" ht="15">
      <c r="A829" s="29"/>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spans="1:25" ht="15">
      <c r="A830" s="29"/>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spans="1:25" ht="15">
      <c r="A831" s="29"/>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spans="1:25" ht="15">
      <c r="A832" s="29"/>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spans="1:25" ht="15">
      <c r="A833" s="29"/>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spans="1:25" ht="15">
      <c r="A834" s="29"/>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spans="1:25" ht="15">
      <c r="A835" s="29"/>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spans="1:25" ht="15">
      <c r="A836" s="29"/>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spans="1:25" ht="15">
      <c r="A837" s="29"/>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spans="1:25" ht="15">
      <c r="A838" s="29"/>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spans="1:25" ht="15">
      <c r="A839" s="29"/>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spans="1:25" ht="15">
      <c r="A840" s="29"/>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spans="1:25" ht="15">
      <c r="A841" s="29"/>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spans="1:25" ht="15">
      <c r="A842" s="29"/>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spans="1:25" ht="15">
      <c r="A843" s="29"/>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spans="1:25" ht="15">
      <c r="A844" s="29"/>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spans="1:25" ht="15">
      <c r="A845" s="29"/>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spans="1:25" ht="15">
      <c r="A846" s="29"/>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spans="1:25" ht="15">
      <c r="A847" s="29"/>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spans="1:25" ht="15">
      <c r="A848" s="29"/>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spans="1:25" ht="15">
      <c r="A849" s="29"/>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spans="1:25" ht="15">
      <c r="A850" s="29"/>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spans="1:25" ht="15">
      <c r="A851" s="29"/>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spans="1:25" ht="15">
      <c r="A852" s="29"/>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spans="1:25" ht="15">
      <c r="A853" s="29"/>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spans="1:25" ht="15">
      <c r="A854" s="29"/>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spans="1:25" ht="15">
      <c r="A855" s="29"/>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spans="1:25" ht="15">
      <c r="A856" s="29"/>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spans="1:25" ht="15">
      <c r="A857" s="29"/>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spans="1:25" ht="15">
      <c r="A858" s="29"/>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spans="1:25" ht="15">
      <c r="A859" s="29"/>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spans="1:25" ht="15">
      <c r="A860" s="29"/>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spans="1:25" ht="15">
      <c r="A861" s="29"/>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spans="1:25" ht="15">
      <c r="A862" s="29"/>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spans="1:25" ht="15">
      <c r="A863" s="29"/>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spans="1:25" ht="15">
      <c r="A864" s="29"/>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spans="1:25" ht="15">
      <c r="A865" s="29"/>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spans="1:25" ht="15">
      <c r="A866" s="29"/>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spans="1:25" ht="15">
      <c r="A867" s="29"/>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spans="1:25" ht="15">
      <c r="A868" s="29"/>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spans="1:25" ht="15">
      <c r="A869" s="29"/>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spans="1:25" ht="15">
      <c r="A870" s="29"/>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spans="1:25" ht="15">
      <c r="A871" s="29"/>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spans="1:25" ht="15">
      <c r="A872" s="29"/>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spans="1:25" ht="15">
      <c r="A873" s="29"/>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spans="1:25" ht="15">
      <c r="A874" s="29"/>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spans="1:25" ht="15">
      <c r="A875" s="29"/>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spans="1:25" ht="15">
      <c r="A876" s="29"/>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spans="1:25" ht="15">
      <c r="A877" s="29"/>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spans="1:25" ht="15">
      <c r="A878" s="29"/>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spans="1:25" ht="15">
      <c r="A879" s="29"/>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spans="1:25" ht="15">
      <c r="A880" s="29"/>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spans="1:25" ht="15">
      <c r="A881" s="29"/>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spans="1:25" ht="15">
      <c r="A882" s="29"/>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spans="1:25" ht="15">
      <c r="A883" s="29"/>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spans="1:25" ht="15">
      <c r="A884" s="29"/>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spans="1:25" ht="15">
      <c r="A885" s="29"/>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spans="1:25" ht="15">
      <c r="A886" s="29"/>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spans="1:25" ht="15">
      <c r="A887" s="29"/>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spans="1:25" ht="15">
      <c r="A888" s="29"/>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spans="1:25" ht="15">
      <c r="A889" s="29"/>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spans="1:25" ht="15">
      <c r="A890" s="29"/>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spans="1:25" ht="15">
      <c r="A891" s="29"/>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spans="1:25" ht="15">
      <c r="A892" s="29"/>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spans="1:25" ht="15">
      <c r="A893" s="29"/>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spans="1:25" ht="15">
      <c r="A894" s="29"/>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spans="1:25" ht="15">
      <c r="A895" s="29"/>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spans="1:25" ht="15">
      <c r="A896" s="29"/>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spans="1:25" ht="15">
      <c r="A897" s="29"/>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spans="1:25" ht="15">
      <c r="A898" s="29"/>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spans="1:25" ht="15">
      <c r="A899" s="29"/>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spans="1:25" ht="15">
      <c r="A900" s="29"/>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spans="1:25" ht="15">
      <c r="A901" s="29"/>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spans="1:25" ht="15">
      <c r="A902" s="29"/>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spans="1:25" ht="15">
      <c r="A903" s="29"/>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spans="1:25" ht="15">
      <c r="A904" s="29"/>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spans="1:25" ht="15">
      <c r="A905" s="29"/>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spans="1:25" ht="15">
      <c r="A906" s="29"/>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spans="1:25" ht="15">
      <c r="A907" s="29"/>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spans="1:25" ht="15">
      <c r="A908" s="29"/>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spans="1:25" ht="15">
      <c r="A909" s="29"/>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spans="1:25" ht="15">
      <c r="A910" s="29"/>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spans="1:25" ht="15">
      <c r="A911" s="29"/>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spans="1:25" ht="15">
      <c r="A912" s="29"/>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spans="1:25" ht="15">
      <c r="A913" s="29"/>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spans="1:25" ht="15">
      <c r="A914" s="29"/>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spans="1:25" ht="15">
      <c r="A915" s="29"/>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spans="1:25" ht="15">
      <c r="A916" s="29"/>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spans="1:25" ht="15">
      <c r="A917" s="29"/>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spans="1:25" ht="15">
      <c r="A918" s="29"/>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spans="1:25" ht="15">
      <c r="A919" s="29"/>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spans="1:25" ht="15">
      <c r="A920" s="29"/>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spans="1:25" ht="15">
      <c r="A921" s="29"/>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spans="1:25" ht="15">
      <c r="A922" s="29"/>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spans="1:25" ht="15">
      <c r="A923" s="29"/>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spans="1:25" ht="15">
      <c r="A924" s="29"/>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spans="1:25" ht="15">
      <c r="A925" s="29"/>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spans="1:25" ht="15">
      <c r="A926" s="29"/>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spans="1:25" ht="15">
      <c r="A927" s="29"/>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spans="1:25" ht="15">
      <c r="A928" s="29"/>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spans="1:25" ht="15">
      <c r="A929" s="29"/>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spans="1:25" ht="15">
      <c r="A930" s="29"/>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spans="1:25" ht="15">
      <c r="A931" s="29"/>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spans="1:25" ht="15">
      <c r="A932" s="29"/>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spans="1:25" ht="15">
      <c r="A933" s="29"/>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spans="1:25" ht="15">
      <c r="A934" s="29"/>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spans="1:25" ht="15">
      <c r="A935" s="29"/>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spans="1:25" ht="15">
      <c r="A936" s="29"/>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spans="1:25" ht="15">
      <c r="A937" s="29"/>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spans="1:25" ht="15">
      <c r="A938" s="29"/>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spans="1:25" ht="15">
      <c r="A939" s="29"/>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spans="1:25" ht="15">
      <c r="A940" s="29"/>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spans="1:25" ht="15">
      <c r="A941" s="29"/>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spans="1:25" ht="15">
      <c r="A942" s="29"/>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spans="1:25" ht="15">
      <c r="A943" s="29"/>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spans="1:25" ht="15">
      <c r="A944" s="29"/>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spans="1:25" ht="15">
      <c r="A945" s="29"/>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spans="1:25" ht="15">
      <c r="A946" s="29"/>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spans="1:25" ht="15">
      <c r="A947" s="29"/>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spans="1:25" ht="15">
      <c r="A948" s="29"/>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spans="1:25" ht="15">
      <c r="A949" s="29"/>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spans="1:25" ht="15">
      <c r="A950" s="29"/>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spans="1:25" ht="15">
      <c r="A951" s="29"/>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spans="1:25" ht="15">
      <c r="A952" s="29"/>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spans="1:25" ht="15">
      <c r="A953" s="29"/>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spans="1:25" ht="15">
      <c r="A954" s="29"/>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spans="1:25" ht="15">
      <c r="A955" s="29"/>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spans="1:25" ht="15">
      <c r="A956" s="29"/>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spans="1:25" ht="15">
      <c r="A957" s="29"/>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spans="1:25" ht="15">
      <c r="A958" s="29"/>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spans="1:25" ht="15">
      <c r="A959" s="29"/>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spans="1:25" ht="15">
      <c r="A960" s="29"/>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spans="1:25" ht="15">
      <c r="A961" s="29"/>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spans="1:25" ht="15">
      <c r="A962" s="29"/>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spans="1:25" ht="15">
      <c r="A963" s="29"/>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spans="1:25" ht="15">
      <c r="A964" s="29"/>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spans="1:25" ht="15">
      <c r="A965" s="29"/>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spans="1:25" ht="15">
      <c r="A966" s="29"/>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spans="1:25" ht="15">
      <c r="A967" s="29"/>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spans="1:25" ht="15">
      <c r="A968" s="29"/>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spans="1:25" ht="15">
      <c r="A969" s="29"/>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spans="1:25" ht="15">
      <c r="A970" s="29"/>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spans="1:25" ht="15">
      <c r="A971" s="29"/>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spans="1:25" ht="15">
      <c r="A972" s="29"/>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spans="1:25" ht="15">
      <c r="A973" s="29"/>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spans="1:25" ht="15">
      <c r="A974" s="29"/>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spans="1:25" ht="15">
      <c r="A975" s="29"/>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spans="1:25" ht="15">
      <c r="A976" s="29"/>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spans="1:25" ht="15">
      <c r="A977" s="29"/>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spans="1:25" ht="15">
      <c r="A978" s="29"/>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spans="1:25" ht="15">
      <c r="A979" s="29"/>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spans="1:25" ht="15">
      <c r="A980" s="29"/>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sheetData>
  <mergeCells count="8">
    <mergeCell ref="A13:A14"/>
    <mergeCell ref="A15:A16"/>
    <mergeCell ref="A24:A25"/>
    <mergeCell ref="A3:A4"/>
    <mergeCell ref="A5:A6"/>
    <mergeCell ref="A7:A8"/>
    <mergeCell ref="A9:A10"/>
    <mergeCell ref="A11:A12"/>
  </mergeCells>
  <hyperlinks>
    <hyperlink ref="E3" r:id="rId1" xr:uid="{00000000-0004-0000-0000-000000000000}"/>
    <hyperlink ref="E13" r:id="rId2" xr:uid="{00000000-0004-0000-0000-000001000000}"/>
    <hyperlink ref="E15" r:id="rId3" xr:uid="{00000000-0004-0000-0000-000002000000}"/>
    <hyperlink ref="C19" r:id="rId4" xr:uid="{00000000-0004-0000-0000-000003000000}"/>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6"/>
  <sheetViews>
    <sheetView zoomScale="40" zoomScaleNormal="40" workbookViewId="0">
      <pane xSplit="2" ySplit="2" topLeftCell="C3" activePane="bottomRight" state="frozen"/>
      <selection pane="topRight" activeCell="C1" sqref="C1"/>
      <selection pane="bottomLeft" activeCell="A3" sqref="A3"/>
      <selection pane="bottomRight" activeCell="C3" sqref="A3:XFD6"/>
    </sheetView>
  </sheetViews>
  <sheetFormatPr defaultColWidth="12.6640625" defaultRowHeight="15.75" customHeight="1"/>
  <cols>
    <col min="1" max="1" width="6.33203125" customWidth="1"/>
    <col min="2" max="2" width="7.44140625" customWidth="1"/>
    <col min="3" max="3" width="9.44140625" customWidth="1"/>
    <col min="4" max="4" width="34.109375" customWidth="1"/>
    <col min="5" max="5" width="27.88671875" customWidth="1"/>
    <col min="6" max="6" width="29" customWidth="1"/>
    <col min="7" max="7" width="20.6640625" customWidth="1"/>
    <col min="8" max="8" width="47.21875" customWidth="1"/>
    <col min="9" max="9" width="25.33203125" customWidth="1"/>
    <col min="10" max="10" width="17.21875" customWidth="1"/>
    <col min="11" max="11" width="13.6640625" customWidth="1"/>
    <col min="12" max="28" width="71.6640625" customWidth="1"/>
  </cols>
  <sheetData>
    <row r="1" spans="1:28">
      <c r="A1" s="53" t="s">
        <v>52</v>
      </c>
      <c r="B1" s="55" t="s">
        <v>53</v>
      </c>
      <c r="C1" s="3" t="s">
        <v>54</v>
      </c>
      <c r="D1" s="3" t="s">
        <v>2</v>
      </c>
      <c r="E1" s="3" t="s">
        <v>4</v>
      </c>
      <c r="F1" s="2" t="s">
        <v>55</v>
      </c>
      <c r="G1" s="3" t="s">
        <v>56</v>
      </c>
      <c r="H1" s="3" t="s">
        <v>57</v>
      </c>
      <c r="I1" s="2" t="s">
        <v>58</v>
      </c>
      <c r="J1" s="2" t="s">
        <v>59</v>
      </c>
      <c r="K1" s="3" t="s">
        <v>60</v>
      </c>
      <c r="L1" s="35"/>
      <c r="M1" s="35"/>
      <c r="N1" s="35"/>
      <c r="O1" s="35"/>
      <c r="P1" s="35"/>
      <c r="Q1" s="35"/>
      <c r="R1" s="35"/>
      <c r="S1" s="35"/>
      <c r="T1" s="35"/>
      <c r="U1" s="35"/>
      <c r="V1" s="35"/>
      <c r="W1" s="35"/>
      <c r="X1" s="35"/>
      <c r="Y1" s="35"/>
      <c r="Z1" s="35"/>
      <c r="AA1" s="35"/>
      <c r="AB1" s="35"/>
    </row>
    <row r="2" spans="1:28">
      <c r="A2" s="54"/>
      <c r="B2" s="56"/>
      <c r="C2" s="6" t="str">
        <f ca="1">IFERROR(__xludf.DUMMYFUNCTION("GOOGLETRANSLATE(C1,""auto"",""en"")"),"Scenario Status")</f>
        <v>Scenario Status</v>
      </c>
      <c r="D2" s="6" t="str">
        <f ca="1">IFERROR(__xludf.DUMMYFUNCTION("GOOGLETRANSLATE(D1,""auto"",""en"")"),"Explanation")</f>
        <v>Explanation</v>
      </c>
      <c r="E2" s="7" t="s">
        <v>61</v>
      </c>
      <c r="F2" s="6" t="str">
        <f ca="1">IFERROR(__xludf.DUMMYFUNCTION("GOOGLETRANSLATE(F1,""auto"",""en"")"),"Steps")</f>
        <v>Steps</v>
      </c>
      <c r="G2" s="6" t="str">
        <f ca="1">IFERROR(__xludf.DUMMYFUNCTION("GOOGLETRANSLATE(G1,""auto"",""en"")"),"Test Data")</f>
        <v>Test Data</v>
      </c>
      <c r="H2" s="6" t="str">
        <f ca="1">IFERROR(__xludf.DUMMYFUNCTION("GOOGLETRANSLATE(H1,""auto"",""en"")"),"Gherkin language
Steps")</f>
        <v>Gherkin language
Steps</v>
      </c>
      <c r="I2" s="7" t="s">
        <v>62</v>
      </c>
      <c r="J2" s="7" t="s">
        <v>63</v>
      </c>
      <c r="K2" s="7" t="s">
        <v>64</v>
      </c>
      <c r="L2" s="36"/>
      <c r="M2" s="36"/>
      <c r="N2" s="36"/>
      <c r="O2" s="36"/>
      <c r="P2" s="36"/>
      <c r="Q2" s="36"/>
      <c r="R2" s="36"/>
      <c r="S2" s="36"/>
      <c r="T2" s="36"/>
      <c r="U2" s="36"/>
      <c r="V2" s="36"/>
      <c r="W2" s="36"/>
      <c r="X2" s="36"/>
      <c r="Y2" s="36"/>
      <c r="Z2" s="36"/>
      <c r="AA2" s="36"/>
      <c r="AB2" s="36"/>
    </row>
    <row r="3" spans="1:28" ht="224.4">
      <c r="A3" s="57" t="s">
        <v>65</v>
      </c>
      <c r="B3" s="57" t="s">
        <v>66</v>
      </c>
      <c r="C3" s="37" t="s">
        <v>67</v>
      </c>
      <c r="D3" s="38" t="s">
        <v>68</v>
      </c>
      <c r="E3" s="39" t="s">
        <v>69</v>
      </c>
      <c r="F3" s="38" t="s">
        <v>70</v>
      </c>
      <c r="G3" s="39" t="s">
        <v>71</v>
      </c>
      <c r="H3" s="38" t="s">
        <v>72</v>
      </c>
      <c r="I3" s="38" t="s">
        <v>73</v>
      </c>
      <c r="J3" s="38" t="s">
        <v>74</v>
      </c>
      <c r="K3" s="40" t="s">
        <v>75</v>
      </c>
      <c r="L3" s="41"/>
      <c r="M3" s="41"/>
      <c r="N3" s="41"/>
      <c r="O3" s="41"/>
      <c r="P3" s="41"/>
      <c r="Q3" s="41"/>
      <c r="R3" s="41"/>
      <c r="S3" s="41"/>
      <c r="T3" s="41"/>
      <c r="U3" s="41"/>
      <c r="V3" s="41"/>
      <c r="W3" s="41"/>
      <c r="X3" s="41"/>
      <c r="Y3" s="41"/>
      <c r="Z3" s="41"/>
      <c r="AA3" s="41"/>
      <c r="AB3" s="42"/>
    </row>
    <row r="4" spans="1:28" ht="211.2">
      <c r="A4" s="58"/>
      <c r="B4" s="58"/>
      <c r="C4" s="43" t="str">
        <f ca="1">IFERROR(__xludf.DUMMYFUNCTION("GOOGLETRANSLATE(C3,""auto"",""en"")"),"Active &amp;
Negative")</f>
        <v>Active &amp;
Negative</v>
      </c>
      <c r="D4" s="44" t="str">
        <f ca="1">IFERROR(__xludf.DUMMYFUNCTION("GOOGLETRANSLATE(D3,""auto"",""en"")"),"E-Book Payment Process (with Invalid Information)
The user accesses the e-junkie demo site, adds the demo e-book to the basket, and tries to complete the payment process with data in the test using a debt card. When the e-mail address and other informati"&amp;"on is empty during the payment process, the error messages are displayed at the same time.
")</f>
        <v xml:space="preserve">E-Book Payment Process (with Invalid Information)
The user accesses the e-junkie demo site, adds the demo e-book to the basket, and tries to complete the payment process with data in the test using a debt card. When the e-mail address and other information is empty during the payment process, the error messages are displayed at the same time.
</v>
      </c>
      <c r="E4" s="44" t="str">
        <f ca="1">IFERROR(__xludf.DUMMYFUNCTION("GOOGLETRANSLATE(E3,""auto"",""en"")"),"- The browser to be used for the test (Chrome, Safari or Firefox) must be installed and initiated.
- Internet access should be provided in the test environment.
- The user must access https://e-junkie.com/wiki/demo.
- Demo e-book must be added to the bask"&amp;"et.
")</f>
        <v xml:space="preserve">- The browser to be used for the test (Chrome, Safari or Firefox) must be installed and initiated.
- Internet access should be provided in the test environment.
- The user must access https://e-junkie.com/wiki/demo.
- Demo e-book must be added to the basket.
</v>
      </c>
      <c r="F4" s="44" t="str">
        <f ca="1">IFERROR(__xludf.DUMMYFUNCTION("GOOGLETRANSLATE(F3,""auto"",""en"")"),"1. On the basket (Cart) page, you must see and click ""Pay Using Debit Card"".
2. You should be able to see the debt card information field on the payment page (card number, expiry date, CVC).
3. On the payment page, you must leave the e-mail address and "&amp;"other compulsory areas empty.
4. To complete the payment process, you must click the ""Pay"" button.")</f>
        <v>1. On the basket (Cart) page, you must see and click "Pay Using Debit Card".
2. You should be able to see the debt card information field on the payment page (card number, expiry date, CVC).
3. On the payment page, you must leave the e-mail address and other compulsory areas empty.
4. To complete the payment process, you must click the "Pay" button.</v>
      </c>
      <c r="G4" s="44" t="str">
        <f ca="1">IFERROR(__xludf.DUMMYFUNCTION("GOOGLETRANSLATE(G3,""auto"",""en"")"),"Environment:
https://e-junkie.com/wiki/demo/
The e-mail address and other areas are left blank.")</f>
        <v>Environment:
https://e-junkie.com/wiki/demo/
The e-mail address and other areas are left blank.</v>
      </c>
      <c r="H4" s="44" t="str">
        <f ca="1">IFERROR(__xludf.DUMMYFUNCTION("GOOGLETRANSLATE(H3,""auto"",""en"")"),"- Test Scenario: E-Book Payment Process (with Invalid Information)
- Access to the given (Given) e-junkie demo site
- and (And) Demo E-Book has been added to the basket (Add To Cart)
- If (where) payment process is tried to be completed by using Debit C"&amp;"ard
- and (And) e-mail address and other information when left blank
- Then (Theen) at the same time ""Invalid email,"" and ""Invalid Billing Name,"" And ""Invalid Billing Address,"" And ""Invalid Billing City,"" And ""Invalid Billing Postcode"" errors.")</f>
        <v>- Test Scenario: E-Book Payment Process (with Invalid Information)
- Access to the given (Given) e-junkie demo site
- and (And) Demo E-Book has been added to the basket (Add To Cart)
- If (where) payment process is tried to be completed by using Debit Card
- and (And) e-mail address and other information when left blank
- Then (Theen) at the same time "Invalid email," and "Invalid Billing Name," And "Invalid Billing Address," And "Invalid Billing City," And "Invalid Billing Postcode" errors.</v>
      </c>
      <c r="I4" s="44" t="str">
        <f ca="1">IFERROR(__xludf.DUMMYFUNCTION("GOOGLETRANSLATE(I3,""auto"",""en"")"),"- During the payment process, ""Invalid email,"" ""Invalid Billing Name,"" ""Invalid Billing Address,"" Invalid Billing City, ""and"" Invalid Billing Postcode ""errors should be confirmed at the same time.")</f>
        <v>- During the payment process, "Invalid email," "Invalid Billing Name," "Invalid Billing Address," Invalid Billing City, "and" Invalid Billing Postcode "errors should be confirmed at the same time.</v>
      </c>
      <c r="J4" s="44" t="str">
        <f ca="1">IFERROR(__xludf.DUMMYFUNCTION("GOOGLETRANSLATE(J3,""auto"",""en"")"),"- The application, e-mail address and other areas showed the errors specified at the same time.")</f>
        <v>- The application, e-mail address and other areas showed the errors specified at the same time.</v>
      </c>
      <c r="K4" s="45" t="s">
        <v>75</v>
      </c>
      <c r="L4" s="46"/>
      <c r="M4" s="46"/>
      <c r="N4" s="46"/>
      <c r="O4" s="46"/>
      <c r="P4" s="46"/>
      <c r="Q4" s="46"/>
      <c r="R4" s="46"/>
      <c r="S4" s="46"/>
      <c r="T4" s="46"/>
      <c r="U4" s="46"/>
      <c r="V4" s="46"/>
      <c r="W4" s="46"/>
      <c r="X4" s="46"/>
      <c r="Y4" s="46"/>
      <c r="Z4" s="46"/>
      <c r="AA4" s="46"/>
      <c r="AB4" s="47"/>
    </row>
    <row r="5" spans="1:28" ht="250.8">
      <c r="A5" s="57" t="s">
        <v>76</v>
      </c>
      <c r="B5" s="57" t="s">
        <v>77</v>
      </c>
      <c r="C5" s="38" t="s">
        <v>78</v>
      </c>
      <c r="D5" s="38" t="s">
        <v>79</v>
      </c>
      <c r="E5" s="38" t="s">
        <v>80</v>
      </c>
      <c r="F5" s="38" t="s">
        <v>81</v>
      </c>
      <c r="G5" s="39" t="s">
        <v>82</v>
      </c>
      <c r="H5" s="38" t="s">
        <v>83</v>
      </c>
      <c r="I5" s="38" t="s">
        <v>84</v>
      </c>
      <c r="J5" s="38" t="s">
        <v>85</v>
      </c>
      <c r="K5" s="40" t="s">
        <v>75</v>
      </c>
      <c r="L5" s="41"/>
      <c r="M5" s="41"/>
      <c r="N5" s="41"/>
      <c r="O5" s="41"/>
      <c r="P5" s="41"/>
      <c r="Q5" s="41"/>
      <c r="R5" s="41"/>
      <c r="S5" s="41"/>
      <c r="T5" s="41"/>
      <c r="U5" s="41"/>
      <c r="V5" s="41"/>
      <c r="W5" s="41"/>
      <c r="X5" s="41"/>
      <c r="Y5" s="41"/>
      <c r="Z5" s="41"/>
      <c r="AA5" s="41"/>
      <c r="AB5" s="42"/>
    </row>
    <row r="6" spans="1:28" ht="237.6">
      <c r="A6" s="58"/>
      <c r="B6" s="58"/>
      <c r="C6" s="44" t="str">
        <f ca="1">IFERROR(__xludf.DUMMYFUNCTION("GOOGLETRANSLATE(C5,""auto"",""en"")"),"Active &amp;
Positive")</f>
        <v>Active &amp;
Positive</v>
      </c>
      <c r="D6" s="44" t="str">
        <f ca="1">IFERROR(__xludf.DUMMYFUNCTION("GOOGLETRANSLATE(D5,""auto"",""en"")"),"Payment and confirmation by Debit / Credit Card
As a customer, I want to access the e-junkie demo site. Then I want to add the demo e-book to the basket and complete my payment process. I have to pay using the valid information during the payment process"&amp;" and I expect to see the message of success as a result of the transaction. So I make sure that my payment process is realized quickly and safely.")</f>
        <v>Payment and confirmation by Debit / Credit Card
As a customer, I want to access the e-junkie demo site. Then I want to add the demo e-book to the basket and complete my payment process. I have to pay using the valid information during the payment process and I expect to see the message of success as a result of the transaction. So I make sure that my payment process is realized quickly and safely.</v>
      </c>
      <c r="E6" s="44" t="str">
        <f ca="1">IFERROR(__xludf.DUMMYFUNCTION("GOOGLETRANSLATE(E5,""auto"",""en"")"),"- Prerequisites in TC_EJ0201 Case must be provided.
")</f>
        <v xml:space="preserve">- Prerequisites in TC_EJ0201 Case must be provided.
</v>
      </c>
      <c r="F6" s="44" t="str">
        <f ca="1">IFERROR(__xludf.DUMMYFUNCTION("GOOGLETRANSLATE(F5,""auto"",""en"")"),"1. On the basket page, you must see and click ""Pay Using Debit Card"".
2. You must fill in the payment form. (Email, confirm email, Name, Phone, Company)
3. Enter the current card information in the ""Use Credit Card Number"" section on the right side."&amp;"
4. You must complete the payment process by clicking the ""Pay"" button.
")</f>
        <v xml:space="preserve">1. On the basket page, you must see and click "Pay Using Debit Card".
2. You must fill in the payment form. (Email, confirm email, Name, Phone, Company)
3. Enter the current card information in the "Use Credit Card Number" section on the right side.
4. You must complete the payment process by clicking the "Pay" button.
</v>
      </c>
      <c r="G6" s="44" t="str">
        <f ca="1">IFERROR(__xludf.DUMMYFUNCTION("GOOGLETRANSLATE(G5,""auto"",""en"")"),"Environment: https://www.e-junkie.com/wiki/demo/
Card Number: 4242 4242 4242 4242
Card Type: VISA
Expired Date: 12/2028
CVC: 315")</f>
        <v>Environment: https://www.e-junkie.com/wiki/demo/
Card Number: 4242 4242 4242 4242
Card Type: VISA
Expired Date: 12/2028
CVC: 315</v>
      </c>
      <c r="H6" s="44" t="str">
        <f ca="1">IFERROR(__xludf.DUMMYFUNCTION("GOOGLETRANSLATE(H5,""auto"",""en"")"),"- Test Scenario: Payment process and confirmation by Debit / Credit Card
- Access to the given (Given) e-junkie demo site
- and (And) Demo E-Book added to the basket
- If (WHEN) Payment process is tried to be completed using Debit/Credit Card
- And (And"&amp;") when the information in the payment form is filled with the test in the testing
- and (and) ""Use Credit Card Number"" section when the current card information in Test Data is entered
- and (And) when clicking the ""Pay"" button
- Then (then) ""Your O"&amp;"rder is confirmed. Tank you!"" (Your order has been approved. Thank you!) The message should be confirmed.
")</f>
        <v xml:space="preserve">- Test Scenario: Payment process and confirmation by Debit / Credit Card
- Access to the given (Given) e-junkie demo site
- and (And) Demo E-Book added to the basket
- If (WHEN) Payment process is tried to be completed using Debit/Credit Card
- And (And) when the information in the payment form is filled with the test in the testing
- and (and) "Use Credit Card Number" section when the current card information in Test Data is entered
- and (And) when clicking the "Pay" button
- Then (then) "Your Order is confirmed. Tank you!" (Your order has been approved. Thank you!) The message should be confirmed.
</v>
      </c>
      <c r="I6" s="44" t="str">
        <f ca="1">IFERROR(__xludf.DUMMYFUNCTION("GOOGLETRANSLATE(I5,""auto"",""en"")"),"- As a result of the payment process, ""Your Order is confirmed. Thank you!"" (Your order has been approved. Thank you!) The message is displayed.")</f>
        <v>- As a result of the payment process, "Your Order is confirmed. Thank you!" (Your order has been approved. Thank you!) The message is displayed.</v>
      </c>
      <c r="J6" s="44" t="str">
        <f ca="1">IFERROR(__xludf.DUMMYFUNCTION("GOOGLETRANSLATE(J5,""auto"",""en"")"),"- When the payment process is completed, ""Your Order Is Confirmed. Tank You!"" It was confirmed that the message was displayed.")</f>
        <v>- When the payment process is completed, "Your Order Is Confirmed. Tank You!" It was confirmed that the message was displayed.</v>
      </c>
      <c r="K6" s="45" t="s">
        <v>75</v>
      </c>
      <c r="L6" s="46"/>
      <c r="M6" s="46"/>
      <c r="N6" s="46"/>
      <c r="O6" s="46"/>
      <c r="P6" s="46"/>
      <c r="Q6" s="46"/>
      <c r="R6" s="46"/>
      <c r="S6" s="46"/>
      <c r="T6" s="46"/>
      <c r="U6" s="46"/>
      <c r="V6" s="46"/>
      <c r="W6" s="46"/>
      <c r="X6" s="46"/>
      <c r="Y6" s="46"/>
      <c r="Z6" s="46"/>
      <c r="AA6" s="46"/>
      <c r="AB6" s="47"/>
    </row>
  </sheetData>
  <mergeCells count="6">
    <mergeCell ref="A1:A2"/>
    <mergeCell ref="B1:B2"/>
    <mergeCell ref="A3:A4"/>
    <mergeCell ref="B3:B4"/>
    <mergeCell ref="A5:A6"/>
    <mergeCell ref="B5:B6"/>
  </mergeCells>
  <hyperlinks>
    <hyperlink ref="E3" r:id="rId1" xr:uid="{00000000-0004-0000-0100-000000000000}"/>
    <hyperlink ref="G3" r:id="rId2" xr:uid="{00000000-0004-0000-0100-000001000000}"/>
    <hyperlink ref="G5"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US_e-junkie</vt:lpstr>
      <vt:lpstr>TC_e-junkie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2023-12-12T08:39:06Z</dcterms:modified>
</cp:coreProperties>
</file>