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2E641AE6-16B1-3646-BF43-2F6530EEC2B2}" xr6:coauthVersionLast="45" xr6:coauthVersionMax="45" xr10:uidLastSave="{00000000-0000-0000-0000-000000000000}"/>
  <bookViews>
    <workbookView xWindow="0" yWindow="460" windowWidth="35840" windowHeight="20280" xr2:uid="{49AA1CE6-2DCC-6D4E-B7E3-C32756B6B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C12" i="1"/>
  <c r="C10" i="1"/>
  <c r="C11" i="1" s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G12" i="1" s="1"/>
  <c r="C13" i="1" l="1"/>
  <c r="N12" i="1"/>
  <c r="M12" i="1"/>
  <c r="AD12" i="1"/>
  <c r="I12" i="1"/>
  <c r="AA12" i="1"/>
  <c r="O12" i="1"/>
  <c r="G12" i="1"/>
  <c r="Y12" i="1"/>
  <c r="Z12" i="1"/>
  <c r="V12" i="1"/>
  <c r="E12" i="1"/>
  <c r="W12" i="1"/>
  <c r="AF12" i="1"/>
  <c r="AE12" i="1"/>
  <c r="L12" i="1"/>
  <c r="X12" i="1"/>
  <c r="D10" i="1"/>
  <c r="D12" i="1"/>
  <c r="C20" i="1" s="1"/>
  <c r="U12" i="1"/>
  <c r="T12" i="1"/>
  <c r="K12" i="1"/>
  <c r="AC12" i="1"/>
  <c r="Q12" i="1"/>
  <c r="F12" i="1"/>
  <c r="C18" i="1"/>
  <c r="S12" i="1"/>
  <c r="R12" i="1"/>
  <c r="J12" i="1"/>
  <c r="AB12" i="1"/>
  <c r="P12" i="1"/>
  <c r="D11" i="1" l="1"/>
  <c r="E10" i="1"/>
  <c r="F10" i="1" l="1"/>
  <c r="F11" i="1" s="1"/>
  <c r="F13" i="1" s="1"/>
  <c r="G10" i="1"/>
  <c r="E11" i="1"/>
  <c r="E13" i="1" s="1"/>
  <c r="D13" i="1"/>
  <c r="H10" i="1" l="1"/>
  <c r="G11" i="1"/>
  <c r="G13" i="1" l="1"/>
  <c r="I10" i="1"/>
  <c r="H11" i="1"/>
  <c r="H13" i="1" s="1"/>
  <c r="I11" i="1" l="1"/>
  <c r="I13" i="1" s="1"/>
  <c r="J10" i="1"/>
  <c r="K10" i="1" l="1"/>
  <c r="J11" i="1"/>
  <c r="J13" i="1" l="1"/>
  <c r="K11" i="1"/>
  <c r="K13" i="1" s="1"/>
  <c r="L10" i="1"/>
  <c r="L11" i="1" l="1"/>
  <c r="L13" i="1" s="1"/>
  <c r="M10" i="1"/>
  <c r="M11" i="1" l="1"/>
  <c r="M13" i="1" s="1"/>
  <c r="N10" i="1"/>
  <c r="O10" i="1" l="1"/>
  <c r="N11" i="1"/>
  <c r="N13" i="1" s="1"/>
  <c r="O11" i="1" l="1"/>
  <c r="O13" i="1" s="1"/>
  <c r="P10" i="1"/>
  <c r="P11" i="1" l="1"/>
  <c r="P13" i="1" s="1"/>
  <c r="Q10" i="1"/>
  <c r="R10" i="1" l="1"/>
  <c r="Q11" i="1"/>
  <c r="Q13" i="1" s="1"/>
  <c r="S10" i="1" l="1"/>
  <c r="R11" i="1"/>
  <c r="R13" i="1" s="1"/>
  <c r="T10" i="1" l="1"/>
  <c r="S11" i="1"/>
  <c r="S13" i="1" s="1"/>
  <c r="U10" i="1" l="1"/>
  <c r="T11" i="1"/>
  <c r="T13" i="1" s="1"/>
  <c r="U11" i="1" l="1"/>
  <c r="U13" i="1" s="1"/>
  <c r="V10" i="1"/>
  <c r="W10" i="1" l="1"/>
  <c r="V11" i="1"/>
  <c r="V13" i="1" s="1"/>
  <c r="X10" i="1" l="1"/>
  <c r="W11" i="1"/>
  <c r="W13" i="1" s="1"/>
  <c r="X11" i="1" l="1"/>
  <c r="X13" i="1" s="1"/>
  <c r="Y10" i="1"/>
  <c r="Y11" i="1" l="1"/>
  <c r="Y13" i="1" s="1"/>
  <c r="Z10" i="1"/>
  <c r="Z11" i="1" l="1"/>
  <c r="Z13" i="1" s="1"/>
  <c r="AA10" i="1"/>
  <c r="AA11" i="1" l="1"/>
  <c r="AA13" i="1" s="1"/>
  <c r="AB10" i="1"/>
  <c r="AC10" i="1" l="1"/>
  <c r="AB11" i="1"/>
  <c r="AB13" i="1" s="1"/>
  <c r="AC11" i="1" l="1"/>
  <c r="AC13" i="1" s="1"/>
  <c r="AD10" i="1"/>
  <c r="AE10" i="1" l="1"/>
  <c r="AD11" i="1"/>
  <c r="AD13" i="1" s="1"/>
  <c r="AF10" i="1" l="1"/>
  <c r="AE11" i="1"/>
  <c r="AE13" i="1" s="1"/>
  <c r="AG10" i="1" l="1"/>
  <c r="AG11" i="1" s="1"/>
  <c r="AF11" i="1"/>
  <c r="AF13" i="1" s="1"/>
  <c r="AG13" i="1" l="1"/>
  <c r="C21" i="1" s="1"/>
  <c r="C19" i="1"/>
  <c r="C24" i="1" l="1"/>
</calcChain>
</file>

<file path=xl/sharedStrings.xml><?xml version="1.0" encoding="utf-8"?>
<sst xmlns="http://schemas.openxmlformats.org/spreadsheetml/2006/main" count="13" uniqueCount="13">
  <si>
    <t>Problem 5</t>
  </si>
  <si>
    <t xml:space="preserve">No = </t>
  </si>
  <si>
    <t xml:space="preserve">Nt = </t>
  </si>
  <si>
    <t>t =</t>
  </si>
  <si>
    <t xml:space="preserve">ln(Nt) = </t>
  </si>
  <si>
    <t>t * ln(Nt)</t>
  </si>
  <si>
    <t>total t</t>
  </si>
  <si>
    <t>total ln(Nt)</t>
  </si>
  <si>
    <t>total t^2</t>
  </si>
  <si>
    <t xml:space="preserve">t^2 = </t>
  </si>
  <si>
    <t>total t * ln(Nt)</t>
  </si>
  <si>
    <t>λ =(30 * total t * ln(Nt) -  total t * total ln(Nt)) / (30 total (t^2) - (total t ) ^2)</t>
  </si>
  <si>
    <t>using the formula from the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</si>
</sst>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Cases in UAE in 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Nt =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Sheet1!$C$9:$AG$9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Sheet1!$C$10:$AG$10</c:f>
              <c:numCache>
                <c:formatCode>General</c:formatCode>
                <c:ptCount val="31"/>
                <c:pt idx="0">
                  <c:v>25</c:v>
                </c:pt>
                <c:pt idx="1">
                  <c:v>25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45</c:v>
                </c:pt>
                <c:pt idx="7">
                  <c:v>45</c:v>
                </c:pt>
                <c:pt idx="8">
                  <c:v>59</c:v>
                </c:pt>
                <c:pt idx="9">
                  <c:v>74</c:v>
                </c:pt>
                <c:pt idx="10">
                  <c:v>74</c:v>
                </c:pt>
                <c:pt idx="11">
                  <c:v>85</c:v>
                </c:pt>
                <c:pt idx="12">
                  <c:v>85</c:v>
                </c:pt>
                <c:pt idx="13">
                  <c:v>86</c:v>
                </c:pt>
                <c:pt idx="14">
                  <c:v>98</c:v>
                </c:pt>
                <c:pt idx="15">
                  <c:v>98</c:v>
                </c:pt>
                <c:pt idx="16">
                  <c:v>113</c:v>
                </c:pt>
                <c:pt idx="17">
                  <c:v>113</c:v>
                </c:pt>
                <c:pt idx="18">
                  <c:v>140</c:v>
                </c:pt>
                <c:pt idx="19">
                  <c:v>140</c:v>
                </c:pt>
                <c:pt idx="20">
                  <c:v>153</c:v>
                </c:pt>
                <c:pt idx="21">
                  <c:v>153</c:v>
                </c:pt>
                <c:pt idx="22">
                  <c:v>198</c:v>
                </c:pt>
                <c:pt idx="23">
                  <c:v>248</c:v>
                </c:pt>
                <c:pt idx="24">
                  <c:v>333</c:v>
                </c:pt>
                <c:pt idx="25">
                  <c:v>333</c:v>
                </c:pt>
                <c:pt idx="26">
                  <c:v>405</c:v>
                </c:pt>
                <c:pt idx="27">
                  <c:v>468</c:v>
                </c:pt>
                <c:pt idx="28">
                  <c:v>570</c:v>
                </c:pt>
                <c:pt idx="29">
                  <c:v>611</c:v>
                </c:pt>
                <c:pt idx="30">
                  <c:v>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E-CB46-87CF-8128A7A3C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630927"/>
        <c:axId val="1888632559"/>
      </c:scatterChart>
      <c:valAx>
        <c:axId val="188863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88632559"/>
        <c:crosses val="autoZero"/>
        <c:crossBetween val="midCat"/>
      </c:valAx>
      <c:valAx>
        <c:axId val="188863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8863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9198</xdr:colOff>
      <xdr:row>31</xdr:row>
      <xdr:rowOff>2790</xdr:rowOff>
    </xdr:from>
    <xdr:to>
      <xdr:col>23</xdr:col>
      <xdr:colOff>162736</xdr:colOff>
      <xdr:row>62</xdr:row>
      <xdr:rowOff>177144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92A0E-9A30-9743-B976-09EBAAD8F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C567-7D20-344E-99EA-91E4AB4638CD}">
  <dimension ref="B3:AG25"/>
  <sheetViews>
    <sheetView tabSelected="1" zoomScale="66" workbookViewId="0">
      <selection activeCell="B44" sqref="B44"/>
    </sheetView>
  </sheetViews>
  <sheetFormatPr baseColWidth="10" defaultRowHeight="16" x14ac:dyDescent="0.2"/>
  <cols>
    <col min="2" max="2" width="66.5" customWidth="1"/>
  </cols>
  <sheetData>
    <row r="3" spans="2:33" x14ac:dyDescent="0.2">
      <c r="B3" t="s">
        <v>0</v>
      </c>
    </row>
    <row r="7" spans="2:33" x14ac:dyDescent="0.2">
      <c r="B7" t="s">
        <v>1</v>
      </c>
      <c r="C7">
        <v>25</v>
      </c>
    </row>
    <row r="9" spans="2:33" x14ac:dyDescent="0.2">
      <c r="B9" t="s">
        <v>3</v>
      </c>
      <c r="C9">
        <v>0</v>
      </c>
      <c r="D9">
        <f>C9+1</f>
        <v>1</v>
      </c>
      <c r="E9">
        <f t="shared" ref="E9:AG9" si="0">D9+1</f>
        <v>2</v>
      </c>
      <c r="F9">
        <f t="shared" si="0"/>
        <v>3</v>
      </c>
      <c r="G9">
        <f t="shared" si="0"/>
        <v>4</v>
      </c>
      <c r="H9">
        <f t="shared" si="0"/>
        <v>5</v>
      </c>
      <c r="I9">
        <f t="shared" si="0"/>
        <v>6</v>
      </c>
      <c r="J9">
        <f t="shared" si="0"/>
        <v>7</v>
      </c>
      <c r="K9">
        <f t="shared" si="0"/>
        <v>8</v>
      </c>
      <c r="L9">
        <f t="shared" si="0"/>
        <v>9</v>
      </c>
      <c r="M9">
        <f t="shared" si="0"/>
        <v>10</v>
      </c>
      <c r="N9">
        <f t="shared" si="0"/>
        <v>11</v>
      </c>
      <c r="O9">
        <f t="shared" si="0"/>
        <v>12</v>
      </c>
      <c r="P9">
        <f t="shared" si="0"/>
        <v>13</v>
      </c>
      <c r="Q9">
        <f t="shared" si="0"/>
        <v>14</v>
      </c>
      <c r="R9">
        <f t="shared" si="0"/>
        <v>15</v>
      </c>
      <c r="S9">
        <f t="shared" si="0"/>
        <v>16</v>
      </c>
      <c r="T9">
        <f t="shared" si="0"/>
        <v>17</v>
      </c>
      <c r="U9">
        <f t="shared" si="0"/>
        <v>18</v>
      </c>
      <c r="V9">
        <f t="shared" si="0"/>
        <v>19</v>
      </c>
      <c r="W9">
        <f t="shared" si="0"/>
        <v>20</v>
      </c>
      <c r="X9">
        <f t="shared" si="0"/>
        <v>21</v>
      </c>
      <c r="Y9">
        <f t="shared" si="0"/>
        <v>22</v>
      </c>
      <c r="Z9">
        <f t="shared" si="0"/>
        <v>23</v>
      </c>
      <c r="AA9">
        <f t="shared" si="0"/>
        <v>24</v>
      </c>
      <c r="AB9">
        <f t="shared" si="0"/>
        <v>25</v>
      </c>
      <c r="AC9">
        <f t="shared" si="0"/>
        <v>26</v>
      </c>
      <c r="AD9">
        <f t="shared" si="0"/>
        <v>27</v>
      </c>
      <c r="AE9">
        <f t="shared" si="0"/>
        <v>28</v>
      </c>
      <c r="AF9">
        <f t="shared" si="0"/>
        <v>29</v>
      </c>
      <c r="AG9">
        <f t="shared" si="0"/>
        <v>30</v>
      </c>
    </row>
    <row r="10" spans="2:33" x14ac:dyDescent="0.2">
      <c r="B10" t="s">
        <v>2</v>
      </c>
      <c r="C10">
        <f>C7</f>
        <v>25</v>
      </c>
      <c r="D10">
        <f>C10</f>
        <v>25</v>
      </c>
      <c r="E10">
        <f>D10+6</f>
        <v>31</v>
      </c>
      <c r="F10">
        <f>E10</f>
        <v>31</v>
      </c>
      <c r="G10">
        <f>E10</f>
        <v>31</v>
      </c>
      <c r="H10">
        <f>G10+1</f>
        <v>32</v>
      </c>
      <c r="I10">
        <f>H10+13</f>
        <v>45</v>
      </c>
      <c r="J10">
        <f>I10</f>
        <v>45</v>
      </c>
      <c r="K10">
        <f>J10+14</f>
        <v>59</v>
      </c>
      <c r="L10">
        <f>K10+15</f>
        <v>74</v>
      </c>
      <c r="M10">
        <f>L10</f>
        <v>74</v>
      </c>
      <c r="N10">
        <f>M10+11</f>
        <v>85</v>
      </c>
      <c r="O10">
        <f>N10</f>
        <v>85</v>
      </c>
      <c r="P10">
        <f>O10+1</f>
        <v>86</v>
      </c>
      <c r="Q10">
        <f>P10+12</f>
        <v>98</v>
      </c>
      <c r="R10">
        <f>Q10</f>
        <v>98</v>
      </c>
      <c r="S10">
        <f>R10+15</f>
        <v>113</v>
      </c>
      <c r="T10">
        <f>S10</f>
        <v>113</v>
      </c>
      <c r="U10">
        <f>T10+27</f>
        <v>140</v>
      </c>
      <c r="V10">
        <f>U10</f>
        <v>140</v>
      </c>
      <c r="W10">
        <f>V10+13</f>
        <v>153</v>
      </c>
      <c r="X10">
        <f>W10</f>
        <v>153</v>
      </c>
      <c r="Y10">
        <f>X10+45</f>
        <v>198</v>
      </c>
      <c r="Z10">
        <f>Y10+50</f>
        <v>248</v>
      </c>
      <c r="AA10">
        <f>Z10+85</f>
        <v>333</v>
      </c>
      <c r="AB10">
        <f>AA10</f>
        <v>333</v>
      </c>
      <c r="AC10">
        <f>AB10+72</f>
        <v>405</v>
      </c>
      <c r="AD10">
        <f>AC10+63</f>
        <v>468</v>
      </c>
      <c r="AE10">
        <f>AD10+102</f>
        <v>570</v>
      </c>
      <c r="AF10">
        <f>AE10+41</f>
        <v>611</v>
      </c>
      <c r="AG10">
        <f>AF10+53</f>
        <v>664</v>
      </c>
    </row>
    <row r="11" spans="2:33" x14ac:dyDescent="0.2">
      <c r="B11" t="s">
        <v>4</v>
      </c>
      <c r="C11" s="1">
        <f>LN(C10)</f>
        <v>3.2188758248682006</v>
      </c>
      <c r="D11" s="1">
        <f t="shared" ref="D11:AG11" si="1">LN(D10)</f>
        <v>3.2188758248682006</v>
      </c>
      <c r="E11" s="1">
        <f t="shared" si="1"/>
        <v>3.4339872044851463</v>
      </c>
      <c r="F11" s="1">
        <f t="shared" si="1"/>
        <v>3.4339872044851463</v>
      </c>
      <c r="G11" s="1">
        <f t="shared" si="1"/>
        <v>3.4339872044851463</v>
      </c>
      <c r="H11" s="1">
        <f t="shared" si="1"/>
        <v>3.4657359027997265</v>
      </c>
      <c r="I11" s="1">
        <f t="shared" si="1"/>
        <v>3.8066624897703196</v>
      </c>
      <c r="J11" s="1">
        <f t="shared" si="1"/>
        <v>3.8066624897703196</v>
      </c>
      <c r="K11" s="1">
        <f t="shared" si="1"/>
        <v>4.0775374439057197</v>
      </c>
      <c r="L11" s="1">
        <f t="shared" si="1"/>
        <v>4.3040650932041702</v>
      </c>
      <c r="M11" s="1">
        <f t="shared" si="1"/>
        <v>4.3040650932041702</v>
      </c>
      <c r="N11" s="1">
        <f t="shared" si="1"/>
        <v>4.4426512564903167</v>
      </c>
      <c r="O11" s="1">
        <f t="shared" si="1"/>
        <v>4.4426512564903167</v>
      </c>
      <c r="P11" s="1">
        <f t="shared" si="1"/>
        <v>4.4543472962535073</v>
      </c>
      <c r="Q11" s="1">
        <f t="shared" si="1"/>
        <v>4.5849674786705723</v>
      </c>
      <c r="R11" s="1">
        <f t="shared" si="1"/>
        <v>4.5849674786705723</v>
      </c>
      <c r="S11" s="1">
        <f t="shared" si="1"/>
        <v>4.7273878187123408</v>
      </c>
      <c r="T11" s="1">
        <f t="shared" si="1"/>
        <v>4.7273878187123408</v>
      </c>
      <c r="U11" s="1">
        <f t="shared" si="1"/>
        <v>4.9416424226093039</v>
      </c>
      <c r="V11" s="1">
        <f t="shared" si="1"/>
        <v>4.9416424226093039</v>
      </c>
      <c r="W11" s="1">
        <f t="shared" si="1"/>
        <v>5.0304379213924353</v>
      </c>
      <c r="X11" s="1">
        <f t="shared" si="1"/>
        <v>5.0304379213924353</v>
      </c>
      <c r="Y11" s="1">
        <f t="shared" si="1"/>
        <v>5.2882670306945352</v>
      </c>
      <c r="Z11" s="1">
        <f t="shared" si="1"/>
        <v>5.5134287461649825</v>
      </c>
      <c r="AA11" s="1">
        <f t="shared" si="1"/>
        <v>5.8081424899804439</v>
      </c>
      <c r="AB11" s="1">
        <f t="shared" si="1"/>
        <v>5.8081424899804439</v>
      </c>
      <c r="AC11" s="1">
        <f t="shared" si="1"/>
        <v>6.0038870671065387</v>
      </c>
      <c r="AD11" s="1">
        <f t="shared" si="1"/>
        <v>6.1484682959176471</v>
      </c>
      <c r="AE11" s="1">
        <f t="shared" si="1"/>
        <v>6.3456363608285962</v>
      </c>
      <c r="AF11" s="1">
        <f t="shared" si="1"/>
        <v>6.4150969591715956</v>
      </c>
      <c r="AG11" s="1">
        <f t="shared" si="1"/>
        <v>6.4982821494764336</v>
      </c>
    </row>
    <row r="12" spans="2:33" x14ac:dyDescent="0.2">
      <c r="B12" t="s">
        <v>9</v>
      </c>
      <c r="C12">
        <f>C9^2</f>
        <v>0</v>
      </c>
      <c r="D12">
        <f t="shared" ref="D12:AG12" si="2">D9^2</f>
        <v>1</v>
      </c>
      <c r="E12">
        <f t="shared" si="2"/>
        <v>4</v>
      </c>
      <c r="F12">
        <f t="shared" si="2"/>
        <v>9</v>
      </c>
      <c r="G12">
        <f t="shared" si="2"/>
        <v>16</v>
      </c>
      <c r="H12">
        <f t="shared" si="2"/>
        <v>25</v>
      </c>
      <c r="I12">
        <f t="shared" si="2"/>
        <v>36</v>
      </c>
      <c r="J12">
        <f t="shared" si="2"/>
        <v>49</v>
      </c>
      <c r="K12">
        <f t="shared" si="2"/>
        <v>64</v>
      </c>
      <c r="L12">
        <f t="shared" si="2"/>
        <v>81</v>
      </c>
      <c r="M12">
        <f t="shared" si="2"/>
        <v>100</v>
      </c>
      <c r="N12">
        <f t="shared" si="2"/>
        <v>121</v>
      </c>
      <c r="O12">
        <f t="shared" si="2"/>
        <v>144</v>
      </c>
      <c r="P12">
        <f t="shared" si="2"/>
        <v>169</v>
      </c>
      <c r="Q12">
        <f t="shared" si="2"/>
        <v>196</v>
      </c>
      <c r="R12">
        <f t="shared" si="2"/>
        <v>225</v>
      </c>
      <c r="S12">
        <f t="shared" si="2"/>
        <v>256</v>
      </c>
      <c r="T12">
        <f t="shared" si="2"/>
        <v>289</v>
      </c>
      <c r="U12">
        <f t="shared" si="2"/>
        <v>324</v>
      </c>
      <c r="V12">
        <f t="shared" si="2"/>
        <v>361</v>
      </c>
      <c r="W12">
        <f t="shared" si="2"/>
        <v>400</v>
      </c>
      <c r="X12">
        <f t="shared" si="2"/>
        <v>441</v>
      </c>
      <c r="Y12">
        <f t="shared" si="2"/>
        <v>484</v>
      </c>
      <c r="Z12">
        <f t="shared" si="2"/>
        <v>529</v>
      </c>
      <c r="AA12">
        <f t="shared" si="2"/>
        <v>576</v>
      </c>
      <c r="AB12">
        <f t="shared" si="2"/>
        <v>625</v>
      </c>
      <c r="AC12">
        <f t="shared" si="2"/>
        <v>676</v>
      </c>
      <c r="AD12">
        <f t="shared" si="2"/>
        <v>729</v>
      </c>
      <c r="AE12">
        <f t="shared" si="2"/>
        <v>784</v>
      </c>
      <c r="AF12">
        <f t="shared" si="2"/>
        <v>841</v>
      </c>
      <c r="AG12">
        <f t="shared" si="2"/>
        <v>900</v>
      </c>
    </row>
    <row r="13" spans="2:33" x14ac:dyDescent="0.2">
      <c r="B13" t="s">
        <v>5</v>
      </c>
      <c r="C13">
        <f>C9*C11</f>
        <v>0</v>
      </c>
      <c r="D13">
        <f t="shared" ref="D13:AG13" si="3">D9*D11</f>
        <v>3.2188758248682006</v>
      </c>
      <c r="E13">
        <f t="shared" si="3"/>
        <v>6.8679744089702925</v>
      </c>
      <c r="F13">
        <f t="shared" si="3"/>
        <v>10.30196161345544</v>
      </c>
      <c r="G13">
        <f t="shared" si="3"/>
        <v>13.735948817940585</v>
      </c>
      <c r="H13">
        <f t="shared" si="3"/>
        <v>17.328679513998633</v>
      </c>
      <c r="I13">
        <f t="shared" si="3"/>
        <v>22.839974938621918</v>
      </c>
      <c r="J13">
        <f t="shared" si="3"/>
        <v>26.646637428392239</v>
      </c>
      <c r="K13">
        <f t="shared" si="3"/>
        <v>32.620299551245758</v>
      </c>
      <c r="L13">
        <f t="shared" si="3"/>
        <v>38.736585838837534</v>
      </c>
      <c r="M13">
        <f t="shared" si="3"/>
        <v>43.0406509320417</v>
      </c>
      <c r="N13">
        <f t="shared" si="3"/>
        <v>48.869163821393485</v>
      </c>
      <c r="O13">
        <f t="shared" si="3"/>
        <v>53.3118150778838</v>
      </c>
      <c r="P13">
        <f t="shared" si="3"/>
        <v>57.906514851295597</v>
      </c>
      <c r="Q13">
        <f t="shared" si="3"/>
        <v>64.189544701388016</v>
      </c>
      <c r="R13">
        <f t="shared" si="3"/>
        <v>68.774512180058579</v>
      </c>
      <c r="S13">
        <f t="shared" si="3"/>
        <v>75.638205099397453</v>
      </c>
      <c r="T13">
        <f t="shared" si="3"/>
        <v>80.365592918109797</v>
      </c>
      <c r="U13">
        <f t="shared" si="3"/>
        <v>88.949563606967473</v>
      </c>
      <c r="V13">
        <f t="shared" si="3"/>
        <v>93.891206029576779</v>
      </c>
      <c r="W13">
        <f t="shared" si="3"/>
        <v>100.6087584278487</v>
      </c>
      <c r="X13">
        <f t="shared" si="3"/>
        <v>105.63919634924115</v>
      </c>
      <c r="Y13">
        <f t="shared" si="3"/>
        <v>116.34187467527977</v>
      </c>
      <c r="Z13">
        <f t="shared" si="3"/>
        <v>126.8088611617946</v>
      </c>
      <c r="AA13">
        <f t="shared" si="3"/>
        <v>139.39541975953065</v>
      </c>
      <c r="AB13">
        <f t="shared" si="3"/>
        <v>145.20356224951109</v>
      </c>
      <c r="AC13">
        <f t="shared" si="3"/>
        <v>156.10106374477002</v>
      </c>
      <c r="AD13">
        <f t="shared" si="3"/>
        <v>166.00864398977646</v>
      </c>
      <c r="AE13">
        <f t="shared" si="3"/>
        <v>177.67781810320071</v>
      </c>
      <c r="AF13">
        <f t="shared" si="3"/>
        <v>186.03781181597628</v>
      </c>
      <c r="AG13">
        <f t="shared" si="3"/>
        <v>194.948464484293</v>
      </c>
    </row>
    <row r="18" spans="2:3" x14ac:dyDescent="0.2">
      <c r="B18" t="s">
        <v>6</v>
      </c>
      <c r="C18">
        <f>SUM(C9:AG9)</f>
        <v>465</v>
      </c>
    </row>
    <row r="19" spans="2:3" x14ac:dyDescent="0.2">
      <c r="B19" t="s">
        <v>7</v>
      </c>
      <c r="C19" s="1">
        <f>SUM(C11:AG11)</f>
        <v>146.24231445717092</v>
      </c>
    </row>
    <row r="20" spans="2:3" x14ac:dyDescent="0.2">
      <c r="B20" t="s">
        <v>8</v>
      </c>
      <c r="C20">
        <f>SUM(C12:AG12)</f>
        <v>9455</v>
      </c>
    </row>
    <row r="21" spans="2:3" x14ac:dyDescent="0.2">
      <c r="B21" t="s">
        <v>10</v>
      </c>
      <c r="C21">
        <f>SUM(C13:AG13)</f>
        <v>2462.0051819156647</v>
      </c>
    </row>
    <row r="24" spans="2:3" x14ac:dyDescent="0.2">
      <c r="B24" t="s">
        <v>11</v>
      </c>
      <c r="C24">
        <f xml:space="preserve"> (30 * C21 - C18 * C19) / (30 * C20 - C18 ^2 )</f>
        <v>8.6873996809573126E-2</v>
      </c>
    </row>
    <row r="25" spans="2:3" x14ac:dyDescent="0.2">
      <c r="B2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Yao</dc:creator>
  <cp:lastModifiedBy>Eric Yao</cp:lastModifiedBy>
  <dcterms:created xsi:type="dcterms:W3CDTF">2020-05-16T10:58:18Z</dcterms:created>
  <dcterms:modified xsi:type="dcterms:W3CDTF">2020-05-16T11:38:29Z</dcterms:modified>
</cp:coreProperties>
</file>