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1.xml" ContentType="application/vnd.openxmlformats-officedocument.spreadsheetml.chart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4.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drawings/drawing5.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drawings/drawing6.xml" ContentType="application/vnd.openxmlformats-officedocument.drawing+xml"/>
  <Override PartName="/xl/charts/chart41.xml" ContentType="application/vnd.openxmlformats-officedocument.drawingml.chart+xml"/>
  <Override PartName="/xl/drawings/drawing7.xml" ContentType="application/vnd.openxmlformats-officedocument.drawing+xml"/>
  <Override PartName="/xl/charts/chart42.xml" ContentType="application/vnd.openxmlformats-officedocument.drawingml.chart+xml"/>
  <Override PartName="/xl/drawings/drawing8.xml" ContentType="application/vnd.openxmlformats-officedocument.drawing+xml"/>
  <Override PartName="/xl/charts/chart4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Jirong\1_Project\1_1_Car_loan_YiXin_Sololending\Monitor\Monthly\Monthly_monitor\TO\"/>
    </mc:Choice>
  </mc:AlternateContent>
  <xr:revisionPtr revIDLastSave="0" documentId="13_ncr:1_{E54FC4D8-DC37-41D4-828B-AA7CF78914FB}" xr6:coauthVersionLast="47" xr6:coauthVersionMax="47" xr10:uidLastSave="{00000000-0000-0000-0000-000000000000}"/>
  <bookViews>
    <workbookView xWindow="-108" yWindow="-108" windowWidth="23256" windowHeight="12576" tabRatio="875" firstSheet="1" activeTab="2" xr2:uid="{00000000-000D-0000-FFFF-FFFF00000000}"/>
  </bookViews>
  <sheets>
    <sheet name="Table of Content" sheetId="21" state="hidden" r:id="rId1"/>
    <sheet name="Concentration_analysis" sheetId="28" r:id="rId2"/>
    <sheet name="Monthly Distribution by App" sheetId="26" r:id="rId3"/>
    <sheet name="0 Outline" sheetId="8" state="hidden" r:id="rId4"/>
    <sheet name="1 TTD" sheetId="1" state="hidden" r:id="rId5"/>
    <sheet name="2 Stability" sheetId="4" state="hidden" r:id="rId6"/>
    <sheet name="2 Population Distribution" sheetId="17" state="hidden" r:id="rId7"/>
    <sheet name="3 Performacne" sheetId="2" state="hidden" r:id="rId8"/>
    <sheet name="3 KS" sheetId="15" state="hidden" r:id="rId9"/>
    <sheet name="3 GINI" sheetId="16" state="hidden" r:id="rId10"/>
    <sheet name="4 Univariable Analysis" sheetId="3" state="hidden" r:id="rId11"/>
    <sheet name="5 Vintage Chart" sheetId="19" state="hidden" r:id="rId12"/>
    <sheet name="A_Card" sheetId="20" state="hidden" r:id="rId13"/>
  </sheets>
  <externalReferences>
    <externalReference r:id="rId14"/>
    <externalReference r:id="rId15"/>
    <externalReference r:id="rId16"/>
    <externalReference r:id="rId17"/>
  </externalReferences>
  <definedNames>
    <definedName name="_xlnm._FilterDatabase" localSheetId="1" hidden="1">Concentration_analysis!$G$191:$J$526</definedName>
    <definedName name="app_cut1" localSheetId="2">'Monthly Distribution by App'!#REF!</definedName>
    <definedName name="app_cut1">#REF!</definedName>
    <definedName name="app_cut2" localSheetId="2">'Monthly Distribution by App'!#REF!</definedName>
    <definedName name="app_cut2">#REF!</definedName>
    <definedName name="app_gray" localSheetId="2">'Monthly Distribution by App'!#REF!</definedName>
    <definedName name="app_gray">#REF!</definedName>
    <definedName name="app_issue" localSheetId="2">'Monthly Distribution by App'!#REF!</definedName>
    <definedName name="app_issue">#REF!</definedName>
    <definedName name="aprv_amt" localSheetId="2">'Monthly Distribution by App'!#REF!</definedName>
    <definedName name="aprv_amt">#REF!</definedName>
    <definedName name="dec_cut" localSheetId="2">'Monthly Distribution by App'!#REF!</definedName>
    <definedName name="dec_cut">#REF!</definedName>
    <definedName name="openAC_rank" localSheetId="2">'Monthly Distribution by App'!#REF!</definedName>
    <definedName name="openAC_rank">#REF!</definedName>
    <definedName name="openAC_v1" localSheetId="2">'Monthly Distribution by App'!#REF!</definedName>
    <definedName name="openAC_v1">#REF!</definedName>
    <definedName name="openAC_v10" localSheetId="2">'Monthly Distribution by App'!#REF!</definedName>
    <definedName name="openAC_v10">#REF!</definedName>
    <definedName name="openAC_v11" localSheetId="3">[1]Raw!#REF!</definedName>
    <definedName name="openAC_v11" localSheetId="2">'Monthly Distribution by App'!#REF!</definedName>
    <definedName name="openAC_v11">#REF!</definedName>
    <definedName name="openAC_v2" localSheetId="2">'Monthly Distribution by App'!#REF!</definedName>
    <definedName name="openAC_v2">#REF!</definedName>
    <definedName name="openAC_v3" localSheetId="2">'Monthly Distribution by App'!#REF!</definedName>
    <definedName name="openAC_v3">#REF!</definedName>
    <definedName name="openAC_v4" localSheetId="2">'Monthly Distribution by App'!#REF!</definedName>
    <definedName name="openAC_v4">#REF!</definedName>
    <definedName name="openAC_v5" localSheetId="2">'Monthly Distribution by App'!#REF!</definedName>
    <definedName name="openAC_v5">#REF!</definedName>
    <definedName name="openAC_v6" localSheetId="2">'Monthly Distribution by App'!#REF!</definedName>
    <definedName name="openAC_v6">#REF!</definedName>
    <definedName name="openAC_v7" localSheetId="2">'Monthly Distribution by App'!#REF!</definedName>
    <definedName name="openAC_v7">#REF!</definedName>
    <definedName name="openAC_v8" localSheetId="2">'Monthly Distribution by App'!#REF!</definedName>
    <definedName name="openAC_v8">#REF!</definedName>
    <definedName name="openAC_v9" localSheetId="2">'Monthly Distribution by App'!#REF!</definedName>
    <definedName name="openAC_v9">#REF!</definedName>
    <definedName name="perf_bad12" localSheetId="2">'Monthly Distribution by App'!#REF!</definedName>
    <definedName name="perf_bad12">#REF!</definedName>
    <definedName name="perf_bad6">[2]Raw!#REF!</definedName>
    <definedName name="perf_good" localSheetId="2">'Monthly Distribution by App'!#REF!</definedName>
    <definedName name="perf_good">#REF!</definedName>
    <definedName name="perf_v1" localSheetId="2">'Monthly Distribution by App'!#REF!</definedName>
    <definedName name="perf_v1">#REF!</definedName>
    <definedName name="perf_v10" localSheetId="2">'Monthly Distribution by App'!#REF!</definedName>
    <definedName name="perf_v10">#REF!</definedName>
    <definedName name="perf_v11" localSheetId="3">[1]Raw!#REF!</definedName>
    <definedName name="perf_v11" localSheetId="2">'Monthly Distribution by App'!#REF!</definedName>
    <definedName name="perf_v11">#REF!</definedName>
    <definedName name="perf_v2" localSheetId="2">'Monthly Distribution by App'!#REF!</definedName>
    <definedName name="perf_v2">#REF!</definedName>
    <definedName name="perf_v3" localSheetId="2">'Monthly Distribution by App'!#REF!</definedName>
    <definedName name="perf_v3">#REF!</definedName>
    <definedName name="perf_v4" localSheetId="2">'Monthly Distribution by App'!#REF!</definedName>
    <definedName name="perf_v4">#REF!</definedName>
    <definedName name="perf_v5" localSheetId="2">'Monthly Distribution by App'!#REF!</definedName>
    <definedName name="perf_v5">#REF!</definedName>
    <definedName name="perf_v6" localSheetId="2">'Monthly Distribution by App'!#REF!</definedName>
    <definedName name="perf_v6">#REF!</definedName>
    <definedName name="perf_v7" localSheetId="2">'Monthly Distribution by App'!#REF!</definedName>
    <definedName name="perf_v7">#REF!</definedName>
    <definedName name="perf_v8" localSheetId="2">'Monthly Distribution by App'!#REF!</definedName>
    <definedName name="perf_v8">#REF!</definedName>
    <definedName name="perf_v9" localSheetId="2">'Monthly Distribution by App'!#REF!</definedName>
    <definedName name="perf_v9">#REF!</definedName>
    <definedName name="_xlnm.Print_Area" localSheetId="3">'0 Outline'!$A$1:$I$18</definedName>
    <definedName name="_xlnm.Print_Area" localSheetId="4">'1 TTD'!$B$1:$U$26</definedName>
    <definedName name="_xlnm.Print_Area" localSheetId="6">'2 Population Distribution'!$A$1:$Q$49</definedName>
    <definedName name="_xlnm.Print_Area" localSheetId="5">'2 Stability'!$A$1:$S$52</definedName>
    <definedName name="_xlnm.Print_Area" localSheetId="7">'3 Performacne'!$A$1:$R$29</definedName>
    <definedName name="_xlnm.Print_Area" localSheetId="10">'4 Univariable Analysis'!$A$1:$U$276</definedName>
    <definedName name="_xlnm.Print_Area" localSheetId="2">'Monthly Distribution by App'!$B$4:$F$565</definedName>
    <definedName name="_xlnm.Print_Titles" localSheetId="4">'1 TTD'!$1:$4</definedName>
    <definedName name="_xlnm.Print_Titles" localSheetId="5">'2 Stability'!$2:$9</definedName>
    <definedName name="_xlnm.Print_Titles" localSheetId="7">'3 Performacne'!$A:$B,'3 Performacne'!$1:$4</definedName>
    <definedName name="_xlnm.Print_Titles" localSheetId="10">'4 Univariable Analysis'!$A:$B,'4 Univariable Analysis'!$2:$7</definedName>
    <definedName name="rej_cut1" localSheetId="2">'Monthly Distribution by App'!#REF!</definedName>
    <definedName name="rej_cut1">#REF!</definedName>
    <definedName name="rej_cut2" localSheetId="2">'Monthly Distribution by App'!#REF!</definedName>
    <definedName name="rej_cut2">#REF!</definedName>
    <definedName name="rej_gray" localSheetId="2">'Monthly Distribution by App'!#REF!</definedName>
    <definedName name="rej_gray">#REF!</definedName>
    <definedName name="ttd_add" localSheetId="2">'Monthly Distribution by App'!#REF!</definedName>
    <definedName name="ttd_add">#REF!</definedName>
    <definedName name="ttd_cut" localSheetId="2">'Monthly Distribution by App'!$C$7:$F$9</definedName>
    <definedName name="ttd_cut">#REF!</definedName>
    <definedName name="ttd_rank" localSheetId="2">'Monthly Distribution by App'!$C$31:$F$42</definedName>
    <definedName name="ttd_rank">#REF!</definedName>
    <definedName name="ttd_res" localSheetId="2">'Monthly Distribution by App'!#REF!</definedName>
    <definedName name="ttd_res">#REF!</definedName>
    <definedName name="ttd_v1" localSheetId="2">'Monthly Distribution by App'!$C$168:$F$171</definedName>
    <definedName name="ttd_v1">#REF!</definedName>
    <definedName name="ttd_v10" localSheetId="2">'Monthly Distribution by App'!#REF!</definedName>
    <definedName name="ttd_v10">#REF!</definedName>
    <definedName name="ttd_v11">[3]Raw!$B$532:$Q$535</definedName>
    <definedName name="ttd_v2" localSheetId="2">'Monthly Distribution by App'!$C$215:$F$219</definedName>
    <definedName name="ttd_v2">#REF!</definedName>
    <definedName name="ttd_v3" localSheetId="2">'Monthly Distribution by App'!$C$237:$F$241</definedName>
    <definedName name="ttd_v3">#REF!</definedName>
    <definedName name="ttd_v4" localSheetId="2">'Monthly Distribution by App'!$C$294:$F$301</definedName>
    <definedName name="ttd_v4">#REF!</definedName>
    <definedName name="ttd_v5" localSheetId="2">'Monthly Distribution by App'!$C$355:$F$374</definedName>
    <definedName name="ttd_v5">#REF!</definedName>
    <definedName name="ttd_v6" localSheetId="2">'Monthly Distribution by App'!$C$424:$F$428</definedName>
    <definedName name="ttd_v6">#REF!</definedName>
    <definedName name="ttd_v7" localSheetId="2">'Monthly Distribution by App'!$C$446:$F$450</definedName>
    <definedName name="ttd_v7">#REF!</definedName>
    <definedName name="ttd_v8" localSheetId="2">'Monthly Distribution by App'!$C$468:$F$474</definedName>
    <definedName name="ttd_v8">#REF!</definedName>
    <definedName name="ttd_v9" localSheetId="2">'Monthly Distribution by App'!$C$496:$F$502</definedName>
    <definedName name="ttd_v9">#REF!</definedName>
    <definedName name="v1_Gender_Marry" localSheetId="3">[1]Raw!#REF!</definedName>
    <definedName name="v1_Gender_Marry" localSheetId="2">'Monthly Distribution by App'!#REF!</definedName>
    <definedName name="v1_Gender_Marry">#REF!</definedName>
    <definedName name="v10_revolving12" localSheetId="3">[1]Raw!#REF!</definedName>
    <definedName name="v10_revolving12" localSheetId="2">'Monthly Distribution by App'!#REF!</definedName>
    <definedName name="v10_revolving12">#REF!</definedName>
    <definedName name="v11_worst_12pay" localSheetId="3">[1]Raw!#REF!</definedName>
    <definedName name="v11_worst_12pay" localSheetId="2">'Monthly Distribution by App'!#REF!</definedName>
    <definedName name="v11_worst_12pay">#REF!</definedName>
    <definedName name="v2_education" localSheetId="3">[1]Raw!#REF!</definedName>
    <definedName name="v2_education" localSheetId="2">'Monthly Distribution by App'!#REF!</definedName>
    <definedName name="v2_education">#REF!</definedName>
    <definedName name="v3_industry" localSheetId="3">[1]Raw!#REF!</definedName>
    <definedName name="v3_industry" localSheetId="2">'Monthly Distribution by App'!#REF!</definedName>
    <definedName name="v3_industry">#REF!</definedName>
    <definedName name="v4_work_exper" localSheetId="3">[1]Raw!#REF!</definedName>
    <definedName name="v4_work_exper" localSheetId="2">'Monthly Distribution by App'!#REF!</definedName>
    <definedName name="v4_work_exper">#REF!</definedName>
    <definedName name="v5_car_age" localSheetId="3">[1]Raw!#REF!</definedName>
    <definedName name="v5_car_age" localSheetId="2">'Monthly Distribution by App'!#REF!</definedName>
    <definedName name="v5_car_age">#REF!</definedName>
    <definedName name="v6_valid_cd_num" localSheetId="3">[1]Raw!#REF!</definedName>
    <definedName name="v6_valid_cd_num" localSheetId="2">'Monthly Distribution by App'!#REF!</definedName>
    <definedName name="v6_valid_cd_num">#REF!</definedName>
    <definedName name="v7_cd_mon_age" localSheetId="3">[1]Raw!#REF!</definedName>
    <definedName name="v7_cd_mon_age" localSheetId="2">'Monthly Distribution by App'!#REF!</definedName>
    <definedName name="v7_cd_mon_age">#REF!</definedName>
    <definedName name="v8_cnt_j" localSheetId="3">[1]Raw!#REF!</definedName>
    <definedName name="v8_cnt_j" localSheetId="2">'Monthly Distribution by App'!#REF!</definedName>
    <definedName name="v8_cnt_j">#REF!</definedName>
    <definedName name="v9_cashcd_rate" localSheetId="3">[1]Raw!#REF!</definedName>
    <definedName name="v9_cashcd_rate" localSheetId="2">'Monthly Distribution by App'!#REF!</definedName>
    <definedName name="v9_cashcd_rate">#REF!</definedName>
    <definedName name="vin_bad" localSheetId="2">'Monthly Distribution by App'!#REF!</definedName>
    <definedName name="vin_bad">#REF!</definedName>
    <definedName name="vin_cnt" localSheetId="2">'Monthly Distribution by App'!#REF!</definedName>
    <definedName name="vin_c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26" l="1"/>
  <c r="J715" i="28"/>
  <c r="I715" i="28"/>
  <c r="I700" i="28"/>
  <c r="L700" i="28" s="1"/>
  <c r="J578" i="28"/>
  <c r="I578" i="28"/>
  <c r="J568" i="28"/>
  <c r="I568" i="28"/>
  <c r="I527" i="28"/>
  <c r="C706" i="28"/>
  <c r="D697" i="28" s="1"/>
  <c r="C578" i="28"/>
  <c r="C568" i="28"/>
  <c r="C556" i="28"/>
  <c r="C527" i="28"/>
  <c r="H187" i="28"/>
  <c r="C187" i="28"/>
  <c r="K297" i="26"/>
  <c r="K298" i="26"/>
  <c r="K299" i="26"/>
  <c r="K300" i="26"/>
  <c r="K301" i="26"/>
  <c r="K700" i="28"/>
  <c r="K699" i="28"/>
  <c r="K690" i="28"/>
  <c r="K691" i="28"/>
  <c r="K692" i="28"/>
  <c r="K693" i="28"/>
  <c r="K694" i="28"/>
  <c r="K695" i="28"/>
  <c r="K696" i="28"/>
  <c r="K697" i="28"/>
  <c r="K698" i="28"/>
  <c r="K535" i="28"/>
  <c r="J700" i="28" l="1"/>
  <c r="M697" i="28" s="1"/>
  <c r="J527" i="28"/>
  <c r="I187" i="28"/>
  <c r="L695" i="28"/>
  <c r="L694" i="28"/>
  <c r="L693" i="28"/>
  <c r="L692" i="28"/>
  <c r="L698" i="28"/>
  <c r="L699" i="28"/>
  <c r="L691" i="28"/>
  <c r="L690" i="28"/>
  <c r="L697" i="28"/>
  <c r="L696" i="28"/>
  <c r="J556" i="28"/>
  <c r="I556" i="28"/>
  <c r="J187" i="28"/>
  <c r="D704" i="28"/>
  <c r="D703" i="28"/>
  <c r="D702" i="28"/>
  <c r="D701" i="28"/>
  <c r="D698" i="28"/>
  <c r="D700" i="28"/>
  <c r="D699" i="28"/>
  <c r="D706" i="28"/>
  <c r="D705" i="28"/>
  <c r="C380" i="26"/>
  <c r="C381" i="26"/>
  <c r="C382" i="26"/>
  <c r="C384" i="26"/>
  <c r="C385" i="26"/>
  <c r="C388" i="26"/>
  <c r="C389" i="26"/>
  <c r="C390" i="26"/>
  <c r="C392" i="26"/>
  <c r="C393" i="26"/>
  <c r="C396" i="26"/>
  <c r="C397" i="26"/>
  <c r="C398" i="26"/>
  <c r="C376" i="26"/>
  <c r="C386" i="26" s="1"/>
  <c r="G376" i="26"/>
  <c r="H376" i="26"/>
  <c r="I376" i="26"/>
  <c r="J376" i="26"/>
  <c r="D376" i="26"/>
  <c r="D378" i="26" s="1"/>
  <c r="L238" i="26"/>
  <c r="L239" i="26"/>
  <c r="L240" i="26"/>
  <c r="L241" i="26"/>
  <c r="K238" i="26"/>
  <c r="K239" i="26"/>
  <c r="K240" i="26"/>
  <c r="K241" i="26"/>
  <c r="G244" i="26"/>
  <c r="H244" i="26"/>
  <c r="I244" i="26"/>
  <c r="J244" i="26"/>
  <c r="G245" i="26"/>
  <c r="H245" i="26"/>
  <c r="I245" i="26"/>
  <c r="J245" i="26"/>
  <c r="G246" i="26"/>
  <c r="H246" i="26"/>
  <c r="I246" i="26"/>
  <c r="J246" i="26"/>
  <c r="G247" i="26"/>
  <c r="H247" i="26"/>
  <c r="I247" i="26"/>
  <c r="J247" i="26"/>
  <c r="G248" i="26"/>
  <c r="H248" i="26"/>
  <c r="I248" i="26"/>
  <c r="J248" i="26"/>
  <c r="M698" i="28" l="1"/>
  <c r="M696" i="28"/>
  <c r="M690" i="28"/>
  <c r="M699" i="28"/>
  <c r="M700" i="28"/>
  <c r="M693" i="28"/>
  <c r="M695" i="28"/>
  <c r="M692" i="28"/>
  <c r="M691" i="28"/>
  <c r="M694" i="28"/>
  <c r="C391" i="26"/>
  <c r="C383" i="26"/>
  <c r="D397" i="26"/>
  <c r="D393" i="26"/>
  <c r="D389" i="26"/>
  <c r="D385" i="26"/>
  <c r="D381" i="26"/>
  <c r="D396" i="26"/>
  <c r="D392" i="26"/>
  <c r="D388" i="26"/>
  <c r="D384" i="26"/>
  <c r="D380" i="26"/>
  <c r="C395" i="26"/>
  <c r="C387" i="26"/>
  <c r="C379" i="26"/>
  <c r="D395" i="26"/>
  <c r="D391" i="26"/>
  <c r="D387" i="26"/>
  <c r="D383" i="26"/>
  <c r="D379" i="26"/>
  <c r="C394" i="26"/>
  <c r="D398" i="26"/>
  <c r="D394" i="26"/>
  <c r="D390" i="26"/>
  <c r="D386" i="26"/>
  <c r="D382" i="26"/>
  <c r="F376" i="26"/>
  <c r="E376" i="26"/>
  <c r="D153" i="26"/>
  <c r="E153" i="26"/>
  <c r="F153" i="26"/>
  <c r="G153" i="26"/>
  <c r="H153" i="26"/>
  <c r="I153" i="26"/>
  <c r="J153" i="26"/>
  <c r="K150" i="26"/>
  <c r="K151" i="26"/>
  <c r="D134" i="26"/>
  <c r="D137" i="26" s="1"/>
  <c r="E134" i="26"/>
  <c r="E138" i="26" s="1"/>
  <c r="F134" i="26"/>
  <c r="F139" i="26" s="1"/>
  <c r="C134" i="26"/>
  <c r="K131" i="26"/>
  <c r="K133" i="26"/>
  <c r="K130" i="26"/>
  <c r="I134" i="26"/>
  <c r="I138" i="26" s="1"/>
  <c r="J134" i="26"/>
  <c r="J138" i="26" s="1"/>
  <c r="K8" i="26"/>
  <c r="K10" i="26"/>
  <c r="K550" i="26"/>
  <c r="K549" i="26"/>
  <c r="K548" i="26"/>
  <c r="K547" i="26"/>
  <c r="K546" i="26"/>
  <c r="K528" i="26"/>
  <c r="K527" i="26"/>
  <c r="K526" i="26"/>
  <c r="K525" i="26"/>
  <c r="K524" i="26"/>
  <c r="K502" i="26"/>
  <c r="K501" i="26"/>
  <c r="K500" i="26"/>
  <c r="K499" i="26"/>
  <c r="K498" i="26"/>
  <c r="K497" i="26"/>
  <c r="K496" i="26"/>
  <c r="K474" i="26"/>
  <c r="K473" i="26"/>
  <c r="K472" i="26"/>
  <c r="K471" i="26"/>
  <c r="K470" i="26"/>
  <c r="K469" i="26"/>
  <c r="K468" i="26"/>
  <c r="K450" i="26"/>
  <c r="K449" i="26"/>
  <c r="K448" i="26"/>
  <c r="K447" i="26"/>
  <c r="K446" i="26"/>
  <c r="K428" i="26"/>
  <c r="K427" i="26"/>
  <c r="K426" i="26"/>
  <c r="K425" i="26"/>
  <c r="K424" i="26"/>
  <c r="K375" i="26"/>
  <c r="K374" i="26"/>
  <c r="K373" i="26"/>
  <c r="K372" i="26"/>
  <c r="K371" i="26"/>
  <c r="K370" i="26"/>
  <c r="K369" i="26"/>
  <c r="K368" i="26"/>
  <c r="K367" i="26"/>
  <c r="K366" i="26"/>
  <c r="K365" i="26"/>
  <c r="K364" i="26"/>
  <c r="K363" i="26"/>
  <c r="K362" i="26"/>
  <c r="K361" i="26"/>
  <c r="K360" i="26"/>
  <c r="K359" i="26"/>
  <c r="K358" i="26"/>
  <c r="K357" i="26"/>
  <c r="K356" i="26"/>
  <c r="K355" i="26"/>
  <c r="K333" i="26"/>
  <c r="K332" i="26"/>
  <c r="K331" i="26"/>
  <c r="K330" i="26"/>
  <c r="K329" i="26"/>
  <c r="K328" i="26"/>
  <c r="K327" i="26"/>
  <c r="K296" i="26"/>
  <c r="K295" i="26"/>
  <c r="K294" i="26"/>
  <c r="K278" i="26"/>
  <c r="K277" i="26"/>
  <c r="K276" i="26"/>
  <c r="K275" i="26"/>
  <c r="K261" i="26"/>
  <c r="K260" i="26"/>
  <c r="K259" i="26"/>
  <c r="K237" i="26"/>
  <c r="K219" i="26"/>
  <c r="K218" i="26"/>
  <c r="K217" i="26"/>
  <c r="K216" i="26"/>
  <c r="K215" i="26"/>
  <c r="K193" i="26"/>
  <c r="K192" i="26"/>
  <c r="K191" i="26"/>
  <c r="K190" i="26"/>
  <c r="K189" i="26"/>
  <c r="K188" i="26"/>
  <c r="K187" i="26"/>
  <c r="K171" i="26"/>
  <c r="K170" i="26"/>
  <c r="K169" i="26"/>
  <c r="K168" i="26"/>
  <c r="K149" i="26"/>
  <c r="K34" i="26"/>
  <c r="D529" i="26"/>
  <c r="D531" i="26" s="1"/>
  <c r="E529" i="26"/>
  <c r="E531" i="26" s="1"/>
  <c r="F529" i="26"/>
  <c r="F532" i="26" s="1"/>
  <c r="C529" i="26"/>
  <c r="C533" i="26" s="1"/>
  <c r="E378" i="26" l="1"/>
  <c r="E382" i="26"/>
  <c r="E386" i="26"/>
  <c r="E390" i="26"/>
  <c r="E394" i="26"/>
  <c r="E398" i="26"/>
  <c r="E379" i="26"/>
  <c r="E383" i="26"/>
  <c r="E387" i="26"/>
  <c r="E391" i="26"/>
  <c r="E395" i="26"/>
  <c r="E380" i="26"/>
  <c r="E384" i="26"/>
  <c r="E388" i="26"/>
  <c r="E392" i="26"/>
  <c r="E396" i="26"/>
  <c r="E381" i="26"/>
  <c r="E385" i="26"/>
  <c r="E389" i="26"/>
  <c r="E393" i="26"/>
  <c r="E397" i="26"/>
  <c r="F380" i="26"/>
  <c r="F383" i="26"/>
  <c r="F391" i="26"/>
  <c r="F378" i="26"/>
  <c r="F386" i="26"/>
  <c r="F394" i="26"/>
  <c r="F389" i="26"/>
  <c r="F397" i="26"/>
  <c r="F392" i="26"/>
  <c r="F379" i="26"/>
  <c r="F381" i="26"/>
  <c r="F384" i="26"/>
  <c r="F395" i="26"/>
  <c r="F382" i="26"/>
  <c r="F390" i="26"/>
  <c r="F398" i="26"/>
  <c r="F385" i="26"/>
  <c r="F393" i="26"/>
  <c r="F388" i="26"/>
  <c r="F396" i="26"/>
  <c r="F387" i="26"/>
  <c r="K376" i="26"/>
  <c r="E139" i="26"/>
  <c r="J139" i="26"/>
  <c r="J137" i="26"/>
  <c r="I139" i="26"/>
  <c r="I137" i="26"/>
  <c r="G134" i="26"/>
  <c r="G136" i="26" s="1"/>
  <c r="J136" i="26"/>
  <c r="K132" i="26"/>
  <c r="K134" i="26" s="1"/>
  <c r="K137" i="26" s="1"/>
  <c r="I136" i="26"/>
  <c r="H134" i="26"/>
  <c r="H137" i="26" s="1"/>
  <c r="K152" i="26"/>
  <c r="D138" i="26"/>
  <c r="D139" i="26"/>
  <c r="F136" i="26"/>
  <c r="F137" i="26"/>
  <c r="E136" i="26"/>
  <c r="F138" i="26"/>
  <c r="E137" i="26"/>
  <c r="D136" i="26"/>
  <c r="E43" i="26"/>
  <c r="E7" i="26" s="1"/>
  <c r="E9" i="26" s="1"/>
  <c r="K36" i="26"/>
  <c r="D43" i="26"/>
  <c r="D7" i="26" s="1"/>
  <c r="D9" i="26" s="1"/>
  <c r="K31" i="26"/>
  <c r="K35" i="26"/>
  <c r="K42" i="26"/>
  <c r="K41" i="26"/>
  <c r="K33" i="26"/>
  <c r="I43" i="26"/>
  <c r="I50" i="26" s="1"/>
  <c r="K40" i="26"/>
  <c r="K32" i="26"/>
  <c r="K39" i="26"/>
  <c r="K38" i="26"/>
  <c r="K37" i="26"/>
  <c r="J43" i="26"/>
  <c r="J51" i="26" s="1"/>
  <c r="H43" i="26"/>
  <c r="H50" i="26" s="1"/>
  <c r="F43" i="26"/>
  <c r="F7" i="26" s="1"/>
  <c r="J56" i="26"/>
  <c r="I49" i="26"/>
  <c r="G43" i="26"/>
  <c r="G49" i="26" s="1"/>
  <c r="C43" i="26"/>
  <c r="C7" i="26" s="1"/>
  <c r="F535" i="26"/>
  <c r="F533" i="26"/>
  <c r="F531" i="26"/>
  <c r="C532" i="26"/>
  <c r="E534" i="26"/>
  <c r="E532" i="26"/>
  <c r="D534" i="26"/>
  <c r="D532" i="26"/>
  <c r="C531" i="26"/>
  <c r="E535" i="26"/>
  <c r="E533" i="26"/>
  <c r="D535" i="26"/>
  <c r="D533" i="26"/>
  <c r="F534" i="26"/>
  <c r="C535" i="26"/>
  <c r="C534" i="26"/>
  <c r="I47" i="26" l="1"/>
  <c r="F11" i="26"/>
  <c r="F9" i="26"/>
  <c r="C9" i="26"/>
  <c r="K7" i="26"/>
  <c r="I46" i="26"/>
  <c r="H51" i="26"/>
  <c r="I45" i="26"/>
  <c r="I48" i="26"/>
  <c r="K139" i="26"/>
  <c r="H138" i="26"/>
  <c r="K136" i="26"/>
  <c r="H139" i="26"/>
  <c r="K138" i="26"/>
  <c r="J52" i="26"/>
  <c r="I51" i="26"/>
  <c r="I54" i="26"/>
  <c r="I55" i="26"/>
  <c r="J49" i="26"/>
  <c r="H136" i="26"/>
  <c r="I52" i="26"/>
  <c r="G137" i="26"/>
  <c r="G139" i="26"/>
  <c r="G138" i="26"/>
  <c r="H56" i="26"/>
  <c r="H45" i="26"/>
  <c r="H47" i="26"/>
  <c r="H52" i="26"/>
  <c r="H53" i="26"/>
  <c r="K43" i="26"/>
  <c r="K53" i="26" s="1"/>
  <c r="H54" i="26"/>
  <c r="H48" i="26"/>
  <c r="H55" i="26"/>
  <c r="I53" i="26"/>
  <c r="H46" i="26"/>
  <c r="J45" i="26"/>
  <c r="I56" i="26"/>
  <c r="G53" i="26"/>
  <c r="J55" i="26"/>
  <c r="G47" i="26"/>
  <c r="J54" i="26"/>
  <c r="J50" i="26"/>
  <c r="J53" i="26"/>
  <c r="H49" i="26"/>
  <c r="J48" i="26"/>
  <c r="J46" i="26"/>
  <c r="J47" i="26"/>
  <c r="G45" i="26"/>
  <c r="G55" i="26"/>
  <c r="G46" i="26"/>
  <c r="G54" i="26"/>
  <c r="G50" i="26"/>
  <c r="G48" i="26"/>
  <c r="G56" i="26"/>
  <c r="G52" i="26"/>
  <c r="G51" i="26"/>
  <c r="K46" i="26" l="1"/>
  <c r="K9" i="26"/>
  <c r="K51" i="26"/>
  <c r="K55" i="26"/>
  <c r="K50" i="26"/>
  <c r="K52" i="26"/>
  <c r="K47" i="26"/>
  <c r="K49" i="26"/>
  <c r="K48" i="26"/>
  <c r="K56" i="26"/>
  <c r="K54" i="26"/>
  <c r="K45" i="26"/>
  <c r="L526" i="26" l="1"/>
  <c r="L527" i="26"/>
  <c r="L528" i="26"/>
  <c r="L525" i="26"/>
  <c r="M714" i="28"/>
  <c r="L714" i="28"/>
  <c r="K714" i="28"/>
  <c r="D714" i="28"/>
  <c r="M713" i="28"/>
  <c r="L713" i="28"/>
  <c r="K713" i="28"/>
  <c r="D713" i="28"/>
  <c r="D696" i="28"/>
  <c r="D695" i="28"/>
  <c r="D694" i="28"/>
  <c r="D693" i="28"/>
  <c r="D692" i="28"/>
  <c r="D691" i="28"/>
  <c r="D690" i="28"/>
  <c r="M689" i="28"/>
  <c r="L689" i="28"/>
  <c r="K689" i="28"/>
  <c r="D689" i="28"/>
  <c r="M688" i="28"/>
  <c r="L688" i="28"/>
  <c r="K688" i="28"/>
  <c r="D688" i="28"/>
  <c r="M687" i="28"/>
  <c r="L687" i="28"/>
  <c r="K687" i="28"/>
  <c r="D687" i="28"/>
  <c r="M686" i="28"/>
  <c r="L686" i="28"/>
  <c r="K686" i="28"/>
  <c r="D686" i="28"/>
  <c r="M685" i="28"/>
  <c r="L685" i="28"/>
  <c r="K685" i="28"/>
  <c r="D685" i="28"/>
  <c r="M684" i="28"/>
  <c r="L684" i="28"/>
  <c r="K684" i="28"/>
  <c r="D684" i="28"/>
  <c r="M683" i="28"/>
  <c r="L683" i="28"/>
  <c r="K683" i="28"/>
  <c r="D683" i="28"/>
  <c r="M682" i="28"/>
  <c r="L682" i="28"/>
  <c r="K682" i="28"/>
  <c r="D682" i="28"/>
  <c r="M681" i="28"/>
  <c r="L681" i="28"/>
  <c r="K681" i="28"/>
  <c r="D681" i="28"/>
  <c r="M680" i="28"/>
  <c r="L680" i="28"/>
  <c r="K680" i="28"/>
  <c r="D680" i="28"/>
  <c r="M679" i="28"/>
  <c r="L679" i="28"/>
  <c r="K679" i="28"/>
  <c r="D679" i="28"/>
  <c r="M678" i="28"/>
  <c r="L678" i="28"/>
  <c r="K678" i="28"/>
  <c r="D678" i="28"/>
  <c r="M677" i="28"/>
  <c r="L677" i="28"/>
  <c r="K677" i="28"/>
  <c r="D677" i="28"/>
  <c r="M676" i="28"/>
  <c r="L676" i="28"/>
  <c r="K676" i="28"/>
  <c r="D676" i="28"/>
  <c r="M675" i="28"/>
  <c r="L675" i="28"/>
  <c r="K675" i="28"/>
  <c r="D675" i="28"/>
  <c r="M674" i="28"/>
  <c r="L674" i="28"/>
  <c r="K674" i="28"/>
  <c r="D674" i="28"/>
  <c r="M673" i="28"/>
  <c r="L673" i="28"/>
  <c r="K673" i="28"/>
  <c r="D673" i="28"/>
  <c r="M672" i="28"/>
  <c r="L672" i="28"/>
  <c r="K672" i="28"/>
  <c r="D672" i="28"/>
  <c r="M671" i="28"/>
  <c r="L671" i="28"/>
  <c r="K671" i="28"/>
  <c r="D671" i="28"/>
  <c r="M670" i="28"/>
  <c r="L670" i="28"/>
  <c r="K670" i="28"/>
  <c r="D670" i="28"/>
  <c r="M669" i="28"/>
  <c r="L669" i="28"/>
  <c r="K669" i="28"/>
  <c r="D669" i="28"/>
  <c r="M668" i="28"/>
  <c r="L668" i="28"/>
  <c r="K668" i="28"/>
  <c r="D668" i="28"/>
  <c r="M667" i="28"/>
  <c r="L667" i="28"/>
  <c r="K667" i="28"/>
  <c r="D667" i="28"/>
  <c r="M666" i="28"/>
  <c r="L666" i="28"/>
  <c r="K666" i="28"/>
  <c r="D666" i="28"/>
  <c r="M665" i="28"/>
  <c r="L665" i="28"/>
  <c r="K665" i="28"/>
  <c r="D665" i="28"/>
  <c r="M664" i="28"/>
  <c r="L664" i="28"/>
  <c r="K664" i="28"/>
  <c r="D664" i="28"/>
  <c r="M663" i="28"/>
  <c r="L663" i="28"/>
  <c r="K663" i="28"/>
  <c r="D663" i="28"/>
  <c r="M662" i="28"/>
  <c r="L662" i="28"/>
  <c r="K662" i="28"/>
  <c r="D662" i="28"/>
  <c r="M661" i="28"/>
  <c r="L661" i="28"/>
  <c r="K661" i="28"/>
  <c r="D661" i="28"/>
  <c r="M660" i="28"/>
  <c r="L660" i="28"/>
  <c r="K660" i="28"/>
  <c r="D660" i="28"/>
  <c r="M659" i="28"/>
  <c r="L659" i="28"/>
  <c r="K659" i="28"/>
  <c r="D659" i="28"/>
  <c r="M658" i="28"/>
  <c r="L658" i="28"/>
  <c r="K658" i="28"/>
  <c r="D658" i="28"/>
  <c r="M657" i="28"/>
  <c r="L657" i="28"/>
  <c r="K657" i="28"/>
  <c r="D657" i="28"/>
  <c r="M656" i="28"/>
  <c r="L656" i="28"/>
  <c r="K656" i="28"/>
  <c r="D656" i="28"/>
  <c r="M655" i="28"/>
  <c r="L655" i="28"/>
  <c r="K655" i="28"/>
  <c r="D655" i="28"/>
  <c r="M654" i="28"/>
  <c r="L654" i="28"/>
  <c r="K654" i="28"/>
  <c r="D654" i="28"/>
  <c r="M653" i="28"/>
  <c r="L653" i="28"/>
  <c r="K653" i="28"/>
  <c r="D653" i="28"/>
  <c r="M652" i="28"/>
  <c r="L652" i="28"/>
  <c r="K652" i="28"/>
  <c r="D652" i="28"/>
  <c r="M651" i="28"/>
  <c r="L651" i="28"/>
  <c r="K651" i="28"/>
  <c r="D651" i="28"/>
  <c r="M650" i="28"/>
  <c r="L650" i="28"/>
  <c r="K650" i="28"/>
  <c r="D650" i="28"/>
  <c r="M649" i="28"/>
  <c r="L649" i="28"/>
  <c r="K649" i="28"/>
  <c r="D649" i="28"/>
  <c r="M648" i="28"/>
  <c r="L648" i="28"/>
  <c r="K648" i="28"/>
  <c r="D648" i="28"/>
  <c r="M647" i="28"/>
  <c r="L647" i="28"/>
  <c r="K647" i="28"/>
  <c r="D647" i="28"/>
  <c r="M646" i="28"/>
  <c r="L646" i="28"/>
  <c r="K646" i="28"/>
  <c r="D646" i="28"/>
  <c r="M645" i="28"/>
  <c r="L645" i="28"/>
  <c r="K645" i="28"/>
  <c r="D645" i="28"/>
  <c r="M644" i="28"/>
  <c r="L644" i="28"/>
  <c r="K644" i="28"/>
  <c r="D644" i="28"/>
  <c r="M643" i="28"/>
  <c r="L643" i="28"/>
  <c r="K643" i="28"/>
  <c r="D643" i="28"/>
  <c r="M642" i="28"/>
  <c r="L642" i="28"/>
  <c r="K642" i="28"/>
  <c r="D642" i="28"/>
  <c r="M641" i="28"/>
  <c r="L641" i="28"/>
  <c r="K641" i="28"/>
  <c r="D641" i="28"/>
  <c r="M640" i="28"/>
  <c r="L640" i="28"/>
  <c r="K640" i="28"/>
  <c r="D640" i="28"/>
  <c r="M639" i="28"/>
  <c r="L639" i="28"/>
  <c r="K639" i="28"/>
  <c r="D639" i="28"/>
  <c r="M638" i="28"/>
  <c r="L638" i="28"/>
  <c r="K638" i="28"/>
  <c r="D638" i="28"/>
  <c r="M637" i="28"/>
  <c r="L637" i="28"/>
  <c r="K637" i="28"/>
  <c r="D637" i="28"/>
  <c r="M636" i="28"/>
  <c r="L636" i="28"/>
  <c r="K636" i="28"/>
  <c r="D636" i="28"/>
  <c r="M635" i="28"/>
  <c r="L635" i="28"/>
  <c r="K635" i="28"/>
  <c r="D635" i="28"/>
  <c r="M634" i="28"/>
  <c r="L634" i="28"/>
  <c r="K634" i="28"/>
  <c r="D634" i="28"/>
  <c r="M633" i="28"/>
  <c r="L633" i="28"/>
  <c r="K633" i="28"/>
  <c r="D633" i="28"/>
  <c r="M632" i="28"/>
  <c r="L632" i="28"/>
  <c r="K632" i="28"/>
  <c r="D632" i="28"/>
  <c r="M631" i="28"/>
  <c r="L631" i="28"/>
  <c r="K631" i="28"/>
  <c r="D631" i="28"/>
  <c r="M630" i="28"/>
  <c r="L630" i="28"/>
  <c r="K630" i="28"/>
  <c r="D630" i="28"/>
  <c r="M629" i="28"/>
  <c r="L629" i="28"/>
  <c r="K629" i="28"/>
  <c r="D629" i="28"/>
  <c r="M628" i="28"/>
  <c r="L628" i="28"/>
  <c r="K628" i="28"/>
  <c r="D628" i="28"/>
  <c r="M627" i="28"/>
  <c r="L627" i="28"/>
  <c r="K627" i="28"/>
  <c r="D627" i="28"/>
  <c r="M626" i="28"/>
  <c r="L626" i="28"/>
  <c r="K626" i="28"/>
  <c r="D626" i="28"/>
  <c r="M625" i="28"/>
  <c r="L625" i="28"/>
  <c r="K625" i="28"/>
  <c r="D625" i="28"/>
  <c r="M624" i="28"/>
  <c r="L624" i="28"/>
  <c r="K624" i="28"/>
  <c r="D624" i="28"/>
  <c r="M623" i="28"/>
  <c r="L623" i="28"/>
  <c r="K623" i="28"/>
  <c r="D623" i="28"/>
  <c r="M622" i="28"/>
  <c r="L622" i="28"/>
  <c r="K622" i="28"/>
  <c r="D622" i="28"/>
  <c r="M621" i="28"/>
  <c r="L621" i="28"/>
  <c r="K621" i="28"/>
  <c r="D621" i="28"/>
  <c r="M620" i="28"/>
  <c r="L620" i="28"/>
  <c r="K620" i="28"/>
  <c r="D620" i="28"/>
  <c r="M619" i="28"/>
  <c r="L619" i="28"/>
  <c r="K619" i="28"/>
  <c r="D619" i="28"/>
  <c r="M618" i="28"/>
  <c r="L618" i="28"/>
  <c r="K618" i="28"/>
  <c r="D618" i="28"/>
  <c r="M617" i="28"/>
  <c r="L617" i="28"/>
  <c r="K617" i="28"/>
  <c r="D617" i="28"/>
  <c r="M616" i="28"/>
  <c r="L616" i="28"/>
  <c r="K616" i="28"/>
  <c r="D616" i="28"/>
  <c r="M615" i="28"/>
  <c r="L615" i="28"/>
  <c r="K615" i="28"/>
  <c r="D615" i="28"/>
  <c r="M614" i="28"/>
  <c r="L614" i="28"/>
  <c r="K614" i="28"/>
  <c r="D614" i="28"/>
  <c r="M613" i="28"/>
  <c r="L613" i="28"/>
  <c r="K613" i="28"/>
  <c r="D613" i="28"/>
  <c r="M612" i="28"/>
  <c r="L612" i="28"/>
  <c r="K612" i="28"/>
  <c r="D612" i="28"/>
  <c r="M611" i="28"/>
  <c r="L611" i="28"/>
  <c r="K611" i="28"/>
  <c r="D611" i="28"/>
  <c r="M610" i="28"/>
  <c r="L610" i="28"/>
  <c r="K610" i="28"/>
  <c r="D610" i="28"/>
  <c r="M609" i="28"/>
  <c r="L609" i="28"/>
  <c r="K609" i="28"/>
  <c r="D609" i="28"/>
  <c r="M608" i="28"/>
  <c r="L608" i="28"/>
  <c r="K608" i="28"/>
  <c r="D608" i="28"/>
  <c r="M607" i="28"/>
  <c r="L607" i="28"/>
  <c r="K607" i="28"/>
  <c r="D607" i="28"/>
  <c r="M606" i="28"/>
  <c r="L606" i="28"/>
  <c r="K606" i="28"/>
  <c r="D606" i="28"/>
  <c r="M605" i="28"/>
  <c r="L605" i="28"/>
  <c r="K605" i="28"/>
  <c r="D605" i="28"/>
  <c r="M604" i="28"/>
  <c r="L604" i="28"/>
  <c r="K604" i="28"/>
  <c r="D604" i="28"/>
  <c r="M603" i="28"/>
  <c r="L603" i="28"/>
  <c r="K603" i="28"/>
  <c r="D603" i="28"/>
  <c r="M602" i="28"/>
  <c r="L602" i="28"/>
  <c r="K602" i="28"/>
  <c r="D602" i="28"/>
  <c r="M601" i="28"/>
  <c r="L601" i="28"/>
  <c r="K601" i="28"/>
  <c r="D601" i="28"/>
  <c r="M600" i="28"/>
  <c r="L600" i="28"/>
  <c r="K600" i="28"/>
  <c r="D600" i="28"/>
  <c r="M599" i="28"/>
  <c r="L599" i="28"/>
  <c r="K599" i="28"/>
  <c r="D599" i="28"/>
  <c r="M598" i="28"/>
  <c r="L598" i="28"/>
  <c r="K598" i="28"/>
  <c r="D598" i="28"/>
  <c r="M597" i="28"/>
  <c r="L597" i="28"/>
  <c r="K597" i="28"/>
  <c r="D597" i="28"/>
  <c r="M596" i="28"/>
  <c r="L596" i="28"/>
  <c r="K596" i="28"/>
  <c r="D596" i="28"/>
  <c r="M595" i="28"/>
  <c r="L595" i="28"/>
  <c r="K595" i="28"/>
  <c r="D595" i="28"/>
  <c r="M594" i="28"/>
  <c r="L594" i="28"/>
  <c r="K594" i="28"/>
  <c r="D594" i="28"/>
  <c r="M593" i="28"/>
  <c r="L593" i="28"/>
  <c r="K593" i="28"/>
  <c r="D593" i="28"/>
  <c r="M592" i="28"/>
  <c r="L592" i="28"/>
  <c r="K592" i="28"/>
  <c r="D592" i="28"/>
  <c r="M591" i="28"/>
  <c r="L591" i="28"/>
  <c r="K591" i="28"/>
  <c r="D591" i="28"/>
  <c r="M590" i="28"/>
  <c r="L590" i="28"/>
  <c r="K590" i="28"/>
  <c r="D590" i="28"/>
  <c r="M589" i="28"/>
  <c r="L589" i="28"/>
  <c r="K589" i="28"/>
  <c r="D589" i="28"/>
  <c r="M588" i="28"/>
  <c r="L588" i="28"/>
  <c r="K588" i="28"/>
  <c r="D588" i="28"/>
  <c r="M587" i="28"/>
  <c r="L587" i="28"/>
  <c r="K587" i="28"/>
  <c r="D587" i="28"/>
  <c r="M586" i="28"/>
  <c r="L586" i="28"/>
  <c r="K586" i="28"/>
  <c r="D586" i="28"/>
  <c r="M585" i="28"/>
  <c r="L585" i="28"/>
  <c r="K585" i="28"/>
  <c r="D585" i="28"/>
  <c r="M584" i="28"/>
  <c r="L584" i="28"/>
  <c r="K584" i="28"/>
  <c r="D584" i="28"/>
  <c r="M583" i="28"/>
  <c r="L583" i="28"/>
  <c r="K583" i="28"/>
  <c r="D583" i="28"/>
  <c r="M577" i="28"/>
  <c r="L577" i="28"/>
  <c r="K577" i="28"/>
  <c r="D577" i="28"/>
  <c r="M576" i="28"/>
  <c r="L576" i="28"/>
  <c r="K576" i="28"/>
  <c r="D576" i="28"/>
  <c r="M575" i="28"/>
  <c r="L575" i="28"/>
  <c r="K575" i="28"/>
  <c r="D575" i="28"/>
  <c r="M574" i="28"/>
  <c r="L574" i="28"/>
  <c r="K574" i="28"/>
  <c r="D574" i="28"/>
  <c r="M567" i="28"/>
  <c r="L567" i="28"/>
  <c r="K567" i="28"/>
  <c r="D567" i="28"/>
  <c r="M566" i="28"/>
  <c r="L566" i="28"/>
  <c r="K566" i="28"/>
  <c r="D566" i="28"/>
  <c r="M565" i="28"/>
  <c r="L565" i="28"/>
  <c r="K565" i="28"/>
  <c r="D565" i="28"/>
  <c r="M564" i="28"/>
  <c r="L564" i="28"/>
  <c r="K564" i="28"/>
  <c r="D564" i="28"/>
  <c r="M563" i="28"/>
  <c r="L563" i="28"/>
  <c r="K563" i="28"/>
  <c r="D563" i="28"/>
  <c r="M562" i="28"/>
  <c r="L562" i="28"/>
  <c r="K562" i="28"/>
  <c r="D562" i="28"/>
  <c r="M555" i="28"/>
  <c r="L555" i="28"/>
  <c r="K555" i="28"/>
  <c r="D555" i="28"/>
  <c r="M554" i="28"/>
  <c r="L554" i="28"/>
  <c r="K554" i="28"/>
  <c r="D554" i="28"/>
  <c r="M553" i="28"/>
  <c r="L553" i="28"/>
  <c r="K553" i="28"/>
  <c r="D553" i="28"/>
  <c r="M552" i="28"/>
  <c r="L552" i="28"/>
  <c r="K552" i="28"/>
  <c r="D552" i="28"/>
  <c r="M551" i="28"/>
  <c r="L551" i="28"/>
  <c r="K551" i="28"/>
  <c r="D551" i="28"/>
  <c r="M550" i="28"/>
  <c r="L550" i="28"/>
  <c r="K550" i="28"/>
  <c r="D550" i="28"/>
  <c r="M549" i="28"/>
  <c r="L549" i="28"/>
  <c r="K549" i="28"/>
  <c r="D549" i="28"/>
  <c r="M548" i="28"/>
  <c r="L548" i="28"/>
  <c r="K548" i="28"/>
  <c r="D548" i="28"/>
  <c r="M547" i="28"/>
  <c r="L547" i="28"/>
  <c r="K547" i="28"/>
  <c r="D547" i="28"/>
  <c r="M546" i="28"/>
  <c r="L546" i="28"/>
  <c r="K546" i="28"/>
  <c r="D546" i="28"/>
  <c r="M545" i="28"/>
  <c r="L545" i="28"/>
  <c r="K545" i="28"/>
  <c r="D545" i="28"/>
  <c r="M544" i="28"/>
  <c r="L544" i="28"/>
  <c r="K544" i="28"/>
  <c r="D544" i="28"/>
  <c r="M543" i="28"/>
  <c r="L543" i="28"/>
  <c r="K543" i="28"/>
  <c r="D543" i="28"/>
  <c r="M542" i="28"/>
  <c r="L542" i="28"/>
  <c r="K542" i="28"/>
  <c r="D542" i="28"/>
  <c r="M541" i="28"/>
  <c r="L541" i="28"/>
  <c r="K541" i="28"/>
  <c r="D541" i="28"/>
  <c r="M540" i="28"/>
  <c r="L540" i="28"/>
  <c r="K540" i="28"/>
  <c r="D540" i="28"/>
  <c r="M539" i="28"/>
  <c r="L539" i="28"/>
  <c r="K539" i="28"/>
  <c r="D539" i="28"/>
  <c r="M538" i="28"/>
  <c r="L538" i="28"/>
  <c r="K538" i="28"/>
  <c r="D538" i="28"/>
  <c r="M537" i="28"/>
  <c r="L537" i="28"/>
  <c r="K537" i="28"/>
  <c r="D537" i="28"/>
  <c r="M536" i="28"/>
  <c r="L536" i="28"/>
  <c r="K536" i="28"/>
  <c r="D536" i="28"/>
  <c r="M535" i="28"/>
  <c r="L535" i="28"/>
  <c r="D535" i="28"/>
  <c r="M526" i="28"/>
  <c r="L526" i="28"/>
  <c r="K526" i="28"/>
  <c r="D526" i="28"/>
  <c r="M525" i="28"/>
  <c r="L525" i="28"/>
  <c r="K525" i="28"/>
  <c r="D525" i="28"/>
  <c r="M524" i="28"/>
  <c r="L524" i="28"/>
  <c r="K524" i="28"/>
  <c r="D524" i="28"/>
  <c r="M523" i="28"/>
  <c r="L523" i="28"/>
  <c r="K523" i="28"/>
  <c r="D523" i="28"/>
  <c r="M522" i="28"/>
  <c r="L522" i="28"/>
  <c r="K522" i="28"/>
  <c r="D522" i="28"/>
  <c r="M521" i="28"/>
  <c r="L521" i="28"/>
  <c r="K521" i="28"/>
  <c r="D521" i="28"/>
  <c r="M520" i="28"/>
  <c r="L520" i="28"/>
  <c r="K520" i="28"/>
  <c r="D520" i="28"/>
  <c r="M519" i="28"/>
  <c r="L519" i="28"/>
  <c r="K519" i="28"/>
  <c r="D519" i="28"/>
  <c r="M518" i="28"/>
  <c r="L518" i="28"/>
  <c r="K518" i="28"/>
  <c r="D518" i="28"/>
  <c r="M517" i="28"/>
  <c r="L517" i="28"/>
  <c r="K517" i="28"/>
  <c r="D517" i="28"/>
  <c r="M516" i="28"/>
  <c r="L516" i="28"/>
  <c r="K516" i="28"/>
  <c r="D516" i="28"/>
  <c r="M515" i="28"/>
  <c r="L515" i="28"/>
  <c r="K515" i="28"/>
  <c r="D515" i="28"/>
  <c r="M514" i="28"/>
  <c r="L514" i="28"/>
  <c r="K514" i="28"/>
  <c r="D514" i="28"/>
  <c r="M513" i="28"/>
  <c r="L513" i="28"/>
  <c r="K513" i="28"/>
  <c r="D513" i="28"/>
  <c r="M512" i="28"/>
  <c r="L512" i="28"/>
  <c r="K512" i="28"/>
  <c r="D512" i="28"/>
  <c r="M511" i="28"/>
  <c r="L511" i="28"/>
  <c r="K511" i="28"/>
  <c r="D511" i="28"/>
  <c r="M510" i="28"/>
  <c r="L510" i="28"/>
  <c r="K510" i="28"/>
  <c r="D510" i="28"/>
  <c r="M509" i="28"/>
  <c r="L509" i="28"/>
  <c r="K509" i="28"/>
  <c r="D509" i="28"/>
  <c r="M508" i="28"/>
  <c r="L508" i="28"/>
  <c r="K508" i="28"/>
  <c r="D508" i="28"/>
  <c r="M507" i="28"/>
  <c r="L507" i="28"/>
  <c r="K507" i="28"/>
  <c r="D507" i="28"/>
  <c r="M506" i="28"/>
  <c r="L506" i="28"/>
  <c r="K506" i="28"/>
  <c r="D506" i="28"/>
  <c r="M505" i="28"/>
  <c r="L505" i="28"/>
  <c r="K505" i="28"/>
  <c r="D505" i="28"/>
  <c r="M504" i="28"/>
  <c r="L504" i="28"/>
  <c r="K504" i="28"/>
  <c r="D504" i="28"/>
  <c r="M503" i="28"/>
  <c r="L503" i="28"/>
  <c r="K503" i="28"/>
  <c r="D503" i="28"/>
  <c r="M502" i="28"/>
  <c r="L502" i="28"/>
  <c r="K502" i="28"/>
  <c r="D502" i="28"/>
  <c r="M501" i="28"/>
  <c r="L501" i="28"/>
  <c r="K501" i="28"/>
  <c r="D501" i="28"/>
  <c r="M500" i="28"/>
  <c r="L500" i="28"/>
  <c r="K500" i="28"/>
  <c r="D500" i="28"/>
  <c r="M499" i="28"/>
  <c r="L499" i="28"/>
  <c r="K499" i="28"/>
  <c r="D499" i="28"/>
  <c r="M498" i="28"/>
  <c r="L498" i="28"/>
  <c r="K498" i="28"/>
  <c r="D498" i="28"/>
  <c r="M497" i="28"/>
  <c r="L497" i="28"/>
  <c r="K497" i="28"/>
  <c r="D497" i="28"/>
  <c r="M496" i="28"/>
  <c r="L496" i="28"/>
  <c r="K496" i="28"/>
  <c r="D496" i="28"/>
  <c r="M495" i="28"/>
  <c r="L495" i="28"/>
  <c r="K495" i="28"/>
  <c r="D495" i="28"/>
  <c r="M494" i="28"/>
  <c r="L494" i="28"/>
  <c r="K494" i="28"/>
  <c r="D494" i="28"/>
  <c r="M493" i="28"/>
  <c r="L493" i="28"/>
  <c r="K493" i="28"/>
  <c r="D493" i="28"/>
  <c r="M492" i="28"/>
  <c r="L492" i="28"/>
  <c r="K492" i="28"/>
  <c r="D492" i="28"/>
  <c r="M491" i="28"/>
  <c r="L491" i="28"/>
  <c r="K491" i="28"/>
  <c r="D491" i="28"/>
  <c r="M490" i="28"/>
  <c r="L490" i="28"/>
  <c r="K490" i="28"/>
  <c r="D490" i="28"/>
  <c r="M489" i="28"/>
  <c r="L489" i="28"/>
  <c r="K489" i="28"/>
  <c r="D489" i="28"/>
  <c r="M488" i="28"/>
  <c r="L488" i="28"/>
  <c r="K488" i="28"/>
  <c r="D488" i="28"/>
  <c r="M487" i="28"/>
  <c r="L487" i="28"/>
  <c r="K487" i="28"/>
  <c r="D487" i="28"/>
  <c r="M486" i="28"/>
  <c r="L486" i="28"/>
  <c r="K486" i="28"/>
  <c r="D486" i="28"/>
  <c r="M485" i="28"/>
  <c r="L485" i="28"/>
  <c r="K485" i="28"/>
  <c r="D485" i="28"/>
  <c r="M484" i="28"/>
  <c r="L484" i="28"/>
  <c r="K484" i="28"/>
  <c r="D484" i="28"/>
  <c r="M483" i="28"/>
  <c r="L483" i="28"/>
  <c r="K483" i="28"/>
  <c r="D483" i="28"/>
  <c r="M482" i="28"/>
  <c r="L482" i="28"/>
  <c r="K482" i="28"/>
  <c r="D482" i="28"/>
  <c r="M481" i="28"/>
  <c r="L481" i="28"/>
  <c r="K481" i="28"/>
  <c r="D481" i="28"/>
  <c r="M480" i="28"/>
  <c r="L480" i="28"/>
  <c r="K480" i="28"/>
  <c r="D480" i="28"/>
  <c r="M479" i="28"/>
  <c r="L479" i="28"/>
  <c r="K479" i="28"/>
  <c r="D479" i="28"/>
  <c r="M478" i="28"/>
  <c r="L478" i="28"/>
  <c r="K478" i="28"/>
  <c r="D478" i="28"/>
  <c r="M477" i="28"/>
  <c r="L477" i="28"/>
  <c r="K477" i="28"/>
  <c r="D477" i="28"/>
  <c r="M476" i="28"/>
  <c r="L476" i="28"/>
  <c r="K476" i="28"/>
  <c r="D476" i="28"/>
  <c r="M475" i="28"/>
  <c r="L475" i="28"/>
  <c r="K475" i="28"/>
  <c r="D475" i="28"/>
  <c r="M474" i="28"/>
  <c r="L474" i="28"/>
  <c r="K474" i="28"/>
  <c r="D474" i="28"/>
  <c r="M473" i="28"/>
  <c r="L473" i="28"/>
  <c r="K473" i="28"/>
  <c r="D473" i="28"/>
  <c r="M472" i="28"/>
  <c r="L472" i="28"/>
  <c r="K472" i="28"/>
  <c r="D472" i="28"/>
  <c r="M471" i="28"/>
  <c r="L471" i="28"/>
  <c r="K471" i="28"/>
  <c r="D471" i="28"/>
  <c r="M470" i="28"/>
  <c r="L470" i="28"/>
  <c r="K470" i="28"/>
  <c r="D470" i="28"/>
  <c r="M469" i="28"/>
  <c r="L469" i="28"/>
  <c r="K469" i="28"/>
  <c r="D469" i="28"/>
  <c r="M468" i="28"/>
  <c r="L468" i="28"/>
  <c r="K468" i="28"/>
  <c r="D468" i="28"/>
  <c r="M467" i="28"/>
  <c r="L467" i="28"/>
  <c r="K467" i="28"/>
  <c r="D467" i="28"/>
  <c r="M466" i="28"/>
  <c r="L466" i="28"/>
  <c r="K466" i="28"/>
  <c r="D466" i="28"/>
  <c r="M465" i="28"/>
  <c r="L465" i="28"/>
  <c r="K465" i="28"/>
  <c r="D465" i="28"/>
  <c r="M464" i="28"/>
  <c r="L464" i="28"/>
  <c r="K464" i="28"/>
  <c r="D464" i="28"/>
  <c r="M463" i="28"/>
  <c r="L463" i="28"/>
  <c r="K463" i="28"/>
  <c r="D463" i="28"/>
  <c r="M462" i="28"/>
  <c r="L462" i="28"/>
  <c r="K462" i="28"/>
  <c r="D462" i="28"/>
  <c r="M461" i="28"/>
  <c r="L461" i="28"/>
  <c r="K461" i="28"/>
  <c r="D461" i="28"/>
  <c r="M460" i="28"/>
  <c r="L460" i="28"/>
  <c r="K460" i="28"/>
  <c r="D460" i="28"/>
  <c r="M459" i="28"/>
  <c r="L459" i="28"/>
  <c r="K459" i="28"/>
  <c r="D459" i="28"/>
  <c r="M458" i="28"/>
  <c r="L458" i="28"/>
  <c r="K458" i="28"/>
  <c r="D458" i="28"/>
  <c r="M457" i="28"/>
  <c r="L457" i="28"/>
  <c r="K457" i="28"/>
  <c r="D457" i="28"/>
  <c r="M456" i="28"/>
  <c r="L456" i="28"/>
  <c r="K456" i="28"/>
  <c r="D456" i="28"/>
  <c r="M455" i="28"/>
  <c r="L455" i="28"/>
  <c r="K455" i="28"/>
  <c r="D455" i="28"/>
  <c r="M454" i="28"/>
  <c r="L454" i="28"/>
  <c r="K454" i="28"/>
  <c r="D454" i="28"/>
  <c r="M453" i="28"/>
  <c r="L453" i="28"/>
  <c r="K453" i="28"/>
  <c r="D453" i="28"/>
  <c r="M452" i="28"/>
  <c r="L452" i="28"/>
  <c r="K452" i="28"/>
  <c r="D452" i="28"/>
  <c r="M451" i="28"/>
  <c r="L451" i="28"/>
  <c r="K451" i="28"/>
  <c r="D451" i="28"/>
  <c r="M450" i="28"/>
  <c r="L450" i="28"/>
  <c r="K450" i="28"/>
  <c r="D450" i="28"/>
  <c r="M449" i="28"/>
  <c r="L449" i="28"/>
  <c r="K449" i="28"/>
  <c r="D449" i="28"/>
  <c r="M448" i="28"/>
  <c r="L448" i="28"/>
  <c r="K448" i="28"/>
  <c r="D448" i="28"/>
  <c r="M447" i="28"/>
  <c r="L447" i="28"/>
  <c r="K447" i="28"/>
  <c r="D447" i="28"/>
  <c r="M446" i="28"/>
  <c r="L446" i="28"/>
  <c r="K446" i="28"/>
  <c r="D446" i="28"/>
  <c r="M445" i="28"/>
  <c r="L445" i="28"/>
  <c r="K445" i="28"/>
  <c r="D445" i="28"/>
  <c r="M444" i="28"/>
  <c r="L444" i="28"/>
  <c r="K444" i="28"/>
  <c r="D444" i="28"/>
  <c r="M443" i="28"/>
  <c r="L443" i="28"/>
  <c r="K443" i="28"/>
  <c r="D443" i="28"/>
  <c r="M442" i="28"/>
  <c r="L442" i="28"/>
  <c r="K442" i="28"/>
  <c r="D442" i="28"/>
  <c r="M441" i="28"/>
  <c r="L441" i="28"/>
  <c r="K441" i="28"/>
  <c r="D441" i="28"/>
  <c r="M440" i="28"/>
  <c r="L440" i="28"/>
  <c r="K440" i="28"/>
  <c r="D440" i="28"/>
  <c r="M439" i="28"/>
  <c r="L439" i="28"/>
  <c r="K439" i="28"/>
  <c r="D439" i="28"/>
  <c r="M438" i="28"/>
  <c r="L438" i="28"/>
  <c r="K438" i="28"/>
  <c r="D438" i="28"/>
  <c r="M437" i="28"/>
  <c r="L437" i="28"/>
  <c r="K437" i="28"/>
  <c r="D437" i="28"/>
  <c r="M436" i="28"/>
  <c r="L436" i="28"/>
  <c r="K436" i="28"/>
  <c r="D436" i="28"/>
  <c r="M435" i="28"/>
  <c r="L435" i="28"/>
  <c r="K435" i="28"/>
  <c r="D435" i="28"/>
  <c r="M434" i="28"/>
  <c r="L434" i="28"/>
  <c r="K434" i="28"/>
  <c r="D434" i="28"/>
  <c r="M433" i="28"/>
  <c r="L433" i="28"/>
  <c r="K433" i="28"/>
  <c r="D433" i="28"/>
  <c r="M432" i="28"/>
  <c r="L432" i="28"/>
  <c r="K432" i="28"/>
  <c r="D432" i="28"/>
  <c r="M431" i="28"/>
  <c r="L431" i="28"/>
  <c r="K431" i="28"/>
  <c r="D431" i="28"/>
  <c r="M430" i="28"/>
  <c r="L430" i="28"/>
  <c r="K430" i="28"/>
  <c r="D430" i="28"/>
  <c r="M429" i="28"/>
  <c r="L429" i="28"/>
  <c r="K429" i="28"/>
  <c r="D429" i="28"/>
  <c r="M428" i="28"/>
  <c r="L428" i="28"/>
  <c r="K428" i="28"/>
  <c r="D428" i="28"/>
  <c r="M427" i="28"/>
  <c r="L427" i="28"/>
  <c r="K427" i="28"/>
  <c r="D427" i="28"/>
  <c r="M426" i="28"/>
  <c r="L426" i="28"/>
  <c r="K426" i="28"/>
  <c r="D426" i="28"/>
  <c r="M425" i="28"/>
  <c r="L425" i="28"/>
  <c r="K425" i="28"/>
  <c r="D425" i="28"/>
  <c r="M424" i="28"/>
  <c r="L424" i="28"/>
  <c r="K424" i="28"/>
  <c r="D424" i="28"/>
  <c r="M423" i="28"/>
  <c r="L423" i="28"/>
  <c r="K423" i="28"/>
  <c r="D423" i="28"/>
  <c r="M422" i="28"/>
  <c r="L422" i="28"/>
  <c r="K422" i="28"/>
  <c r="D422" i="28"/>
  <c r="M421" i="28"/>
  <c r="L421" i="28"/>
  <c r="K421" i="28"/>
  <c r="D421" i="28"/>
  <c r="M420" i="28"/>
  <c r="L420" i="28"/>
  <c r="K420" i="28"/>
  <c r="D420" i="28"/>
  <c r="M419" i="28"/>
  <c r="L419" i="28"/>
  <c r="K419" i="28"/>
  <c r="D419" i="28"/>
  <c r="M418" i="28"/>
  <c r="L418" i="28"/>
  <c r="K418" i="28"/>
  <c r="D418" i="28"/>
  <c r="M417" i="28"/>
  <c r="L417" i="28"/>
  <c r="K417" i="28"/>
  <c r="D417" i="28"/>
  <c r="M416" i="28"/>
  <c r="L416" i="28"/>
  <c r="K416" i="28"/>
  <c r="D416" i="28"/>
  <c r="M415" i="28"/>
  <c r="L415" i="28"/>
  <c r="K415" i="28"/>
  <c r="D415" i="28"/>
  <c r="M414" i="28"/>
  <c r="L414" i="28"/>
  <c r="K414" i="28"/>
  <c r="D414" i="28"/>
  <c r="M413" i="28"/>
  <c r="L413" i="28"/>
  <c r="K413" i="28"/>
  <c r="D413" i="28"/>
  <c r="M412" i="28"/>
  <c r="L412" i="28"/>
  <c r="K412" i="28"/>
  <c r="D412" i="28"/>
  <c r="M411" i="28"/>
  <c r="L411" i="28"/>
  <c r="K411" i="28"/>
  <c r="D411" i="28"/>
  <c r="M410" i="28"/>
  <c r="L410" i="28"/>
  <c r="K410" i="28"/>
  <c r="D410" i="28"/>
  <c r="M409" i="28"/>
  <c r="L409" i="28"/>
  <c r="K409" i="28"/>
  <c r="D409" i="28"/>
  <c r="M408" i="28"/>
  <c r="L408" i="28"/>
  <c r="K408" i="28"/>
  <c r="D408" i="28"/>
  <c r="M407" i="28"/>
  <c r="L407" i="28"/>
  <c r="K407" i="28"/>
  <c r="D407" i="28"/>
  <c r="M406" i="28"/>
  <c r="L406" i="28"/>
  <c r="K406" i="28"/>
  <c r="D406" i="28"/>
  <c r="M405" i="28"/>
  <c r="L405" i="28"/>
  <c r="K405" i="28"/>
  <c r="D405" i="28"/>
  <c r="M404" i="28"/>
  <c r="L404" i="28"/>
  <c r="K404" i="28"/>
  <c r="D404" i="28"/>
  <c r="M403" i="28"/>
  <c r="L403" i="28"/>
  <c r="K403" i="28"/>
  <c r="D403" i="28"/>
  <c r="M402" i="28"/>
  <c r="L402" i="28"/>
  <c r="K402" i="28"/>
  <c r="D402" i="28"/>
  <c r="M401" i="28"/>
  <c r="L401" i="28"/>
  <c r="K401" i="28"/>
  <c r="D401" i="28"/>
  <c r="M400" i="28"/>
  <c r="L400" i="28"/>
  <c r="K400" i="28"/>
  <c r="D400" i="28"/>
  <c r="M399" i="28"/>
  <c r="L399" i="28"/>
  <c r="K399" i="28"/>
  <c r="D399" i="28"/>
  <c r="M398" i="28"/>
  <c r="L398" i="28"/>
  <c r="K398" i="28"/>
  <c r="D398" i="28"/>
  <c r="M397" i="28"/>
  <c r="L397" i="28"/>
  <c r="K397" i="28"/>
  <c r="D397" i="28"/>
  <c r="M396" i="28"/>
  <c r="L396" i="28"/>
  <c r="K396" i="28"/>
  <c r="D396" i="28"/>
  <c r="M395" i="28"/>
  <c r="L395" i="28"/>
  <c r="K395" i="28"/>
  <c r="D395" i="28"/>
  <c r="M394" i="28"/>
  <c r="L394" i="28"/>
  <c r="K394" i="28"/>
  <c r="D394" i="28"/>
  <c r="M393" i="28"/>
  <c r="L393" i="28"/>
  <c r="K393" i="28"/>
  <c r="D393" i="28"/>
  <c r="M392" i="28"/>
  <c r="L392" i="28"/>
  <c r="K392" i="28"/>
  <c r="D392" i="28"/>
  <c r="M391" i="28"/>
  <c r="L391" i="28"/>
  <c r="K391" i="28"/>
  <c r="D391" i="28"/>
  <c r="M390" i="28"/>
  <c r="L390" i="28"/>
  <c r="K390" i="28"/>
  <c r="D390" i="28"/>
  <c r="M389" i="28"/>
  <c r="L389" i="28"/>
  <c r="K389" i="28"/>
  <c r="D389" i="28"/>
  <c r="M388" i="28"/>
  <c r="L388" i="28"/>
  <c r="K388" i="28"/>
  <c r="D388" i="28"/>
  <c r="M387" i="28"/>
  <c r="L387" i="28"/>
  <c r="K387" i="28"/>
  <c r="D387" i="28"/>
  <c r="M386" i="28"/>
  <c r="L386" i="28"/>
  <c r="K386" i="28"/>
  <c r="D386" i="28"/>
  <c r="M385" i="28"/>
  <c r="L385" i="28"/>
  <c r="K385" i="28"/>
  <c r="D385" i="28"/>
  <c r="M384" i="28"/>
  <c r="L384" i="28"/>
  <c r="K384" i="28"/>
  <c r="D384" i="28"/>
  <c r="M383" i="28"/>
  <c r="L383" i="28"/>
  <c r="K383" i="28"/>
  <c r="D383" i="28"/>
  <c r="M382" i="28"/>
  <c r="L382" i="28"/>
  <c r="K382" i="28"/>
  <c r="D382" i="28"/>
  <c r="M381" i="28"/>
  <c r="L381" i="28"/>
  <c r="K381" i="28"/>
  <c r="D381" i="28"/>
  <c r="M380" i="28"/>
  <c r="L380" i="28"/>
  <c r="K380" i="28"/>
  <c r="D380" i="28"/>
  <c r="M379" i="28"/>
  <c r="L379" i="28"/>
  <c r="K379" i="28"/>
  <c r="D379" i="28"/>
  <c r="M378" i="28"/>
  <c r="L378" i="28"/>
  <c r="K378" i="28"/>
  <c r="D378" i="28"/>
  <c r="M377" i="28"/>
  <c r="L377" i="28"/>
  <c r="K377" i="28"/>
  <c r="D377" i="28"/>
  <c r="M376" i="28"/>
  <c r="L376" i="28"/>
  <c r="K376" i="28"/>
  <c r="D376" i="28"/>
  <c r="M375" i="28"/>
  <c r="L375" i="28"/>
  <c r="K375" i="28"/>
  <c r="D375" i="28"/>
  <c r="M374" i="28"/>
  <c r="L374" i="28"/>
  <c r="K374" i="28"/>
  <c r="D374" i="28"/>
  <c r="M373" i="28"/>
  <c r="L373" i="28"/>
  <c r="K373" i="28"/>
  <c r="D373" i="28"/>
  <c r="M372" i="28"/>
  <c r="L372" i="28"/>
  <c r="K372" i="28"/>
  <c r="D372" i="28"/>
  <c r="M371" i="28"/>
  <c r="L371" i="28"/>
  <c r="K371" i="28"/>
  <c r="D371" i="28"/>
  <c r="M370" i="28"/>
  <c r="L370" i="28"/>
  <c r="K370" i="28"/>
  <c r="D370" i="28"/>
  <c r="M369" i="28"/>
  <c r="L369" i="28"/>
  <c r="K369" i="28"/>
  <c r="D369" i="28"/>
  <c r="M368" i="28"/>
  <c r="L368" i="28"/>
  <c r="K368" i="28"/>
  <c r="D368" i="28"/>
  <c r="M367" i="28"/>
  <c r="L367" i="28"/>
  <c r="K367" i="28"/>
  <c r="D367" i="28"/>
  <c r="M366" i="28"/>
  <c r="L366" i="28"/>
  <c r="K366" i="28"/>
  <c r="D366" i="28"/>
  <c r="M365" i="28"/>
  <c r="L365" i="28"/>
  <c r="K365" i="28"/>
  <c r="D365" i="28"/>
  <c r="M364" i="28"/>
  <c r="L364" i="28"/>
  <c r="K364" i="28"/>
  <c r="D364" i="28"/>
  <c r="M363" i="28"/>
  <c r="L363" i="28"/>
  <c r="K363" i="28"/>
  <c r="D363" i="28"/>
  <c r="M362" i="28"/>
  <c r="L362" i="28"/>
  <c r="K362" i="28"/>
  <c r="D362" i="28"/>
  <c r="M361" i="28"/>
  <c r="L361" i="28"/>
  <c r="K361" i="28"/>
  <c r="D361" i="28"/>
  <c r="M360" i="28"/>
  <c r="L360" i="28"/>
  <c r="K360" i="28"/>
  <c r="D360" i="28"/>
  <c r="M359" i="28"/>
  <c r="L359" i="28"/>
  <c r="K359" i="28"/>
  <c r="D359" i="28"/>
  <c r="M358" i="28"/>
  <c r="L358" i="28"/>
  <c r="K358" i="28"/>
  <c r="D358" i="28"/>
  <c r="M357" i="28"/>
  <c r="L357" i="28"/>
  <c r="K357" i="28"/>
  <c r="D357" i="28"/>
  <c r="M356" i="28"/>
  <c r="L356" i="28"/>
  <c r="K356" i="28"/>
  <c r="D356" i="28"/>
  <c r="M355" i="28"/>
  <c r="L355" i="28"/>
  <c r="K355" i="28"/>
  <c r="D355" i="28"/>
  <c r="M354" i="28"/>
  <c r="L354" i="28"/>
  <c r="K354" i="28"/>
  <c r="D354" i="28"/>
  <c r="M353" i="28"/>
  <c r="L353" i="28"/>
  <c r="K353" i="28"/>
  <c r="D353" i="28"/>
  <c r="M352" i="28"/>
  <c r="L352" i="28"/>
  <c r="K352" i="28"/>
  <c r="D352" i="28"/>
  <c r="M351" i="28"/>
  <c r="L351" i="28"/>
  <c r="K351" i="28"/>
  <c r="D351" i="28"/>
  <c r="M350" i="28"/>
  <c r="L350" i="28"/>
  <c r="K350" i="28"/>
  <c r="D350" i="28"/>
  <c r="M349" i="28"/>
  <c r="L349" i="28"/>
  <c r="K349" i="28"/>
  <c r="D349" i="28"/>
  <c r="M348" i="28"/>
  <c r="L348" i="28"/>
  <c r="K348" i="28"/>
  <c r="D348" i="28"/>
  <c r="M347" i="28"/>
  <c r="L347" i="28"/>
  <c r="K347" i="28"/>
  <c r="D347" i="28"/>
  <c r="M346" i="28"/>
  <c r="L346" i="28"/>
  <c r="K346" i="28"/>
  <c r="D346" i="28"/>
  <c r="M345" i="28"/>
  <c r="L345" i="28"/>
  <c r="K345" i="28"/>
  <c r="D345" i="28"/>
  <c r="M344" i="28"/>
  <c r="L344" i="28"/>
  <c r="K344" i="28"/>
  <c r="D344" i="28"/>
  <c r="M343" i="28"/>
  <c r="L343" i="28"/>
  <c r="K343" i="28"/>
  <c r="D343" i="28"/>
  <c r="M342" i="28"/>
  <c r="L342" i="28"/>
  <c r="K342" i="28"/>
  <c r="D342" i="28"/>
  <c r="M341" i="28"/>
  <c r="L341" i="28"/>
  <c r="K341" i="28"/>
  <c r="D341" i="28"/>
  <c r="M340" i="28"/>
  <c r="L340" i="28"/>
  <c r="K340" i="28"/>
  <c r="D340" i="28"/>
  <c r="M339" i="28"/>
  <c r="L339" i="28"/>
  <c r="K339" i="28"/>
  <c r="D339" i="28"/>
  <c r="M338" i="28"/>
  <c r="L338" i="28"/>
  <c r="K338" i="28"/>
  <c r="D338" i="28"/>
  <c r="M337" i="28"/>
  <c r="L337" i="28"/>
  <c r="K337" i="28"/>
  <c r="D337" i="28"/>
  <c r="M336" i="28"/>
  <c r="L336" i="28"/>
  <c r="K336" i="28"/>
  <c r="D336" i="28"/>
  <c r="M335" i="28"/>
  <c r="L335" i="28"/>
  <c r="K335" i="28"/>
  <c r="D335" i="28"/>
  <c r="M334" i="28"/>
  <c r="L334" i="28"/>
  <c r="K334" i="28"/>
  <c r="D334" i="28"/>
  <c r="M333" i="28"/>
  <c r="L333" i="28"/>
  <c r="K333" i="28"/>
  <c r="D333" i="28"/>
  <c r="M332" i="28"/>
  <c r="L332" i="28"/>
  <c r="K332" i="28"/>
  <c r="D332" i="28"/>
  <c r="M331" i="28"/>
  <c r="L331" i="28"/>
  <c r="K331" i="28"/>
  <c r="D331" i="28"/>
  <c r="M330" i="28"/>
  <c r="L330" i="28"/>
  <c r="K330" i="28"/>
  <c r="D330" i="28"/>
  <c r="M329" i="28"/>
  <c r="L329" i="28"/>
  <c r="K329" i="28"/>
  <c r="D329" i="28"/>
  <c r="M328" i="28"/>
  <c r="L328" i="28"/>
  <c r="K328" i="28"/>
  <c r="D328" i="28"/>
  <c r="M327" i="28"/>
  <c r="L327" i="28"/>
  <c r="K327" i="28"/>
  <c r="D327" i="28"/>
  <c r="M326" i="28"/>
  <c r="L326" i="28"/>
  <c r="K326" i="28"/>
  <c r="D326" i="28"/>
  <c r="M325" i="28"/>
  <c r="L325" i="28"/>
  <c r="K325" i="28"/>
  <c r="D325" i="28"/>
  <c r="M324" i="28"/>
  <c r="L324" i="28"/>
  <c r="K324" i="28"/>
  <c r="D324" i="28"/>
  <c r="M323" i="28"/>
  <c r="L323" i="28"/>
  <c r="K323" i="28"/>
  <c r="D323" i="28"/>
  <c r="M322" i="28"/>
  <c r="L322" i="28"/>
  <c r="K322" i="28"/>
  <c r="D322" i="28"/>
  <c r="M321" i="28"/>
  <c r="L321" i="28"/>
  <c r="K321" i="28"/>
  <c r="D321" i="28"/>
  <c r="M320" i="28"/>
  <c r="L320" i="28"/>
  <c r="K320" i="28"/>
  <c r="D320" i="28"/>
  <c r="M319" i="28"/>
  <c r="L319" i="28"/>
  <c r="K319" i="28"/>
  <c r="D319" i="28"/>
  <c r="M318" i="28"/>
  <c r="L318" i="28"/>
  <c r="K318" i="28"/>
  <c r="D318" i="28"/>
  <c r="M317" i="28"/>
  <c r="L317" i="28"/>
  <c r="K317" i="28"/>
  <c r="D317" i="28"/>
  <c r="M316" i="28"/>
  <c r="L316" i="28"/>
  <c r="K316" i="28"/>
  <c r="D316" i="28"/>
  <c r="M315" i="28"/>
  <c r="L315" i="28"/>
  <c r="K315" i="28"/>
  <c r="D315" i="28"/>
  <c r="M314" i="28"/>
  <c r="L314" i="28"/>
  <c r="K314" i="28"/>
  <c r="D314" i="28"/>
  <c r="M313" i="28"/>
  <c r="L313" i="28"/>
  <c r="K313" i="28"/>
  <c r="D313" i="28"/>
  <c r="M312" i="28"/>
  <c r="L312" i="28"/>
  <c r="K312" i="28"/>
  <c r="D312" i="28"/>
  <c r="M311" i="28"/>
  <c r="L311" i="28"/>
  <c r="K311" i="28"/>
  <c r="D311" i="28"/>
  <c r="M310" i="28"/>
  <c r="L310" i="28"/>
  <c r="K310" i="28"/>
  <c r="D310" i="28"/>
  <c r="M309" i="28"/>
  <c r="L309" i="28"/>
  <c r="K309" i="28"/>
  <c r="D309" i="28"/>
  <c r="M308" i="28"/>
  <c r="L308" i="28"/>
  <c r="K308" i="28"/>
  <c r="D308" i="28"/>
  <c r="M307" i="28"/>
  <c r="L307" i="28"/>
  <c r="K307" i="28"/>
  <c r="D307" i="28"/>
  <c r="M306" i="28"/>
  <c r="L306" i="28"/>
  <c r="K306" i="28"/>
  <c r="D306" i="28"/>
  <c r="M305" i="28"/>
  <c r="L305" i="28"/>
  <c r="K305" i="28"/>
  <c r="D305" i="28"/>
  <c r="M304" i="28"/>
  <c r="L304" i="28"/>
  <c r="K304" i="28"/>
  <c r="D304" i="28"/>
  <c r="M303" i="28"/>
  <c r="L303" i="28"/>
  <c r="K303" i="28"/>
  <c r="D303" i="28"/>
  <c r="M302" i="28"/>
  <c r="L302" i="28"/>
  <c r="K302" i="28"/>
  <c r="D302" i="28"/>
  <c r="M301" i="28"/>
  <c r="L301" i="28"/>
  <c r="K301" i="28"/>
  <c r="D301" i="28"/>
  <c r="M300" i="28"/>
  <c r="L300" i="28"/>
  <c r="K300" i="28"/>
  <c r="D300" i="28"/>
  <c r="M299" i="28"/>
  <c r="L299" i="28"/>
  <c r="K299" i="28"/>
  <c r="D299" i="28"/>
  <c r="M298" i="28"/>
  <c r="L298" i="28"/>
  <c r="K298" i="28"/>
  <c r="D298" i="28"/>
  <c r="M297" i="28"/>
  <c r="L297" i="28"/>
  <c r="K297" i="28"/>
  <c r="D297" i="28"/>
  <c r="M296" i="28"/>
  <c r="L296" i="28"/>
  <c r="K296" i="28"/>
  <c r="D296" i="28"/>
  <c r="M295" i="28"/>
  <c r="L295" i="28"/>
  <c r="K295" i="28"/>
  <c r="D295" i="28"/>
  <c r="M294" i="28"/>
  <c r="L294" i="28"/>
  <c r="K294" i="28"/>
  <c r="D294" i="28"/>
  <c r="M293" i="28"/>
  <c r="L293" i="28"/>
  <c r="K293" i="28"/>
  <c r="D293" i="28"/>
  <c r="M292" i="28"/>
  <c r="L292" i="28"/>
  <c r="K292" i="28"/>
  <c r="D292" i="28"/>
  <c r="M291" i="28"/>
  <c r="L291" i="28"/>
  <c r="K291" i="28"/>
  <c r="D291" i="28"/>
  <c r="M290" i="28"/>
  <c r="L290" i="28"/>
  <c r="K290" i="28"/>
  <c r="D290" i="28"/>
  <c r="M289" i="28"/>
  <c r="L289" i="28"/>
  <c r="K289" i="28"/>
  <c r="D289" i="28"/>
  <c r="M288" i="28"/>
  <c r="L288" i="28"/>
  <c r="K288" i="28"/>
  <c r="D288" i="28"/>
  <c r="M287" i="28"/>
  <c r="L287" i="28"/>
  <c r="K287" i="28"/>
  <c r="D287" i="28"/>
  <c r="M286" i="28"/>
  <c r="L286" i="28"/>
  <c r="K286" i="28"/>
  <c r="D286" i="28"/>
  <c r="M285" i="28"/>
  <c r="L285" i="28"/>
  <c r="K285" i="28"/>
  <c r="D285" i="28"/>
  <c r="M284" i="28"/>
  <c r="L284" i="28"/>
  <c r="K284" i="28"/>
  <c r="D284" i="28"/>
  <c r="M283" i="28"/>
  <c r="L283" i="28"/>
  <c r="K283" i="28"/>
  <c r="D283" i="28"/>
  <c r="M282" i="28"/>
  <c r="L282" i="28"/>
  <c r="K282" i="28"/>
  <c r="D282" i="28"/>
  <c r="M281" i="28"/>
  <c r="L281" i="28"/>
  <c r="K281" i="28"/>
  <c r="D281" i="28"/>
  <c r="M280" i="28"/>
  <c r="L280" i="28"/>
  <c r="K280" i="28"/>
  <c r="D280" i="28"/>
  <c r="M279" i="28"/>
  <c r="L279" i="28"/>
  <c r="K279" i="28"/>
  <c r="D279" i="28"/>
  <c r="M278" i="28"/>
  <c r="L278" i="28"/>
  <c r="K278" i="28"/>
  <c r="D278" i="28"/>
  <c r="M277" i="28"/>
  <c r="L277" i="28"/>
  <c r="K277" i="28"/>
  <c r="D277" i="28"/>
  <c r="M276" i="28"/>
  <c r="L276" i="28"/>
  <c r="K276" i="28"/>
  <c r="D276" i="28"/>
  <c r="M275" i="28"/>
  <c r="L275" i="28"/>
  <c r="K275" i="28"/>
  <c r="D275" i="28"/>
  <c r="M274" i="28"/>
  <c r="L274" i="28"/>
  <c r="K274" i="28"/>
  <c r="D274" i="28"/>
  <c r="M273" i="28"/>
  <c r="L273" i="28"/>
  <c r="K273" i="28"/>
  <c r="D273" i="28"/>
  <c r="M272" i="28"/>
  <c r="L272" i="28"/>
  <c r="K272" i="28"/>
  <c r="D272" i="28"/>
  <c r="M271" i="28"/>
  <c r="L271" i="28"/>
  <c r="K271" i="28"/>
  <c r="D271" i="28"/>
  <c r="M270" i="28"/>
  <c r="L270" i="28"/>
  <c r="K270" i="28"/>
  <c r="D270" i="28"/>
  <c r="M269" i="28"/>
  <c r="L269" i="28"/>
  <c r="K269" i="28"/>
  <c r="D269" i="28"/>
  <c r="M268" i="28"/>
  <c r="L268" i="28"/>
  <c r="K268" i="28"/>
  <c r="D268" i="28"/>
  <c r="M267" i="28"/>
  <c r="L267" i="28"/>
  <c r="K267" i="28"/>
  <c r="D267" i="28"/>
  <c r="M266" i="28"/>
  <c r="L266" i="28"/>
  <c r="K266" i="28"/>
  <c r="D266" i="28"/>
  <c r="M265" i="28"/>
  <c r="L265" i="28"/>
  <c r="K265" i="28"/>
  <c r="D265" i="28"/>
  <c r="M264" i="28"/>
  <c r="L264" i="28"/>
  <c r="K264" i="28"/>
  <c r="D264" i="28"/>
  <c r="M263" i="28"/>
  <c r="L263" i="28"/>
  <c r="K263" i="28"/>
  <c r="D263" i="28"/>
  <c r="M262" i="28"/>
  <c r="L262" i="28"/>
  <c r="K262" i="28"/>
  <c r="D262" i="28"/>
  <c r="M261" i="28"/>
  <c r="L261" i="28"/>
  <c r="K261" i="28"/>
  <c r="D261" i="28"/>
  <c r="M260" i="28"/>
  <c r="L260" i="28"/>
  <c r="K260" i="28"/>
  <c r="D260" i="28"/>
  <c r="M259" i="28"/>
  <c r="L259" i="28"/>
  <c r="K259" i="28"/>
  <c r="D259" i="28"/>
  <c r="M258" i="28"/>
  <c r="L258" i="28"/>
  <c r="K258" i="28"/>
  <c r="D258" i="28"/>
  <c r="M257" i="28"/>
  <c r="L257" i="28"/>
  <c r="K257" i="28"/>
  <c r="D257" i="28"/>
  <c r="M256" i="28"/>
  <c r="L256" i="28"/>
  <c r="K256" i="28"/>
  <c r="D256" i="28"/>
  <c r="M255" i="28"/>
  <c r="L255" i="28"/>
  <c r="K255" i="28"/>
  <c r="D255" i="28"/>
  <c r="M254" i="28"/>
  <c r="L254" i="28"/>
  <c r="K254" i="28"/>
  <c r="D254" i="28"/>
  <c r="M253" i="28"/>
  <c r="L253" i="28"/>
  <c r="K253" i="28"/>
  <c r="D253" i="28"/>
  <c r="M252" i="28"/>
  <c r="L252" i="28"/>
  <c r="K252" i="28"/>
  <c r="D252" i="28"/>
  <c r="M251" i="28"/>
  <c r="L251" i="28"/>
  <c r="K251" i="28"/>
  <c r="D251" i="28"/>
  <c r="M250" i="28"/>
  <c r="L250" i="28"/>
  <c r="K250" i="28"/>
  <c r="D250" i="28"/>
  <c r="M249" i="28"/>
  <c r="L249" i="28"/>
  <c r="K249" i="28"/>
  <c r="D249" i="28"/>
  <c r="M248" i="28"/>
  <c r="L248" i="28"/>
  <c r="K248" i="28"/>
  <c r="D248" i="28"/>
  <c r="M247" i="28"/>
  <c r="L247" i="28"/>
  <c r="K247" i="28"/>
  <c r="D247" i="28"/>
  <c r="M246" i="28"/>
  <c r="L246" i="28"/>
  <c r="K246" i="28"/>
  <c r="D246" i="28"/>
  <c r="M245" i="28"/>
  <c r="L245" i="28"/>
  <c r="K245" i="28"/>
  <c r="D245" i="28"/>
  <c r="M244" i="28"/>
  <c r="L244" i="28"/>
  <c r="K244" i="28"/>
  <c r="D244" i="28"/>
  <c r="M243" i="28"/>
  <c r="L243" i="28"/>
  <c r="K243" i="28"/>
  <c r="D243" i="28"/>
  <c r="M242" i="28"/>
  <c r="L242" i="28"/>
  <c r="K242" i="28"/>
  <c r="D242" i="28"/>
  <c r="M241" i="28"/>
  <c r="L241" i="28"/>
  <c r="K241" i="28"/>
  <c r="D241" i="28"/>
  <c r="M240" i="28"/>
  <c r="L240" i="28"/>
  <c r="K240" i="28"/>
  <c r="D240" i="28"/>
  <c r="M239" i="28"/>
  <c r="L239" i="28"/>
  <c r="K239" i="28"/>
  <c r="D239" i="28"/>
  <c r="M238" i="28"/>
  <c r="L238" i="28"/>
  <c r="K238" i="28"/>
  <c r="D238" i="28"/>
  <c r="M237" i="28"/>
  <c r="L237" i="28"/>
  <c r="K237" i="28"/>
  <c r="D237" i="28"/>
  <c r="M236" i="28"/>
  <c r="L236" i="28"/>
  <c r="K236" i="28"/>
  <c r="D236" i="28"/>
  <c r="M235" i="28"/>
  <c r="L235" i="28"/>
  <c r="K235" i="28"/>
  <c r="D235" i="28"/>
  <c r="M234" i="28"/>
  <c r="L234" i="28"/>
  <c r="K234" i="28"/>
  <c r="D234" i="28"/>
  <c r="M233" i="28"/>
  <c r="L233" i="28"/>
  <c r="K233" i="28"/>
  <c r="D233" i="28"/>
  <c r="M232" i="28"/>
  <c r="L232" i="28"/>
  <c r="K232" i="28"/>
  <c r="D232" i="28"/>
  <c r="M231" i="28"/>
  <c r="L231" i="28"/>
  <c r="K231" i="28"/>
  <c r="D231" i="28"/>
  <c r="M230" i="28"/>
  <c r="L230" i="28"/>
  <c r="K230" i="28"/>
  <c r="D230" i="28"/>
  <c r="M229" i="28"/>
  <c r="L229" i="28"/>
  <c r="K229" i="28"/>
  <c r="D229" i="28"/>
  <c r="M228" i="28"/>
  <c r="L228" i="28"/>
  <c r="K228" i="28"/>
  <c r="D228" i="28"/>
  <c r="M227" i="28"/>
  <c r="L227" i="28"/>
  <c r="K227" i="28"/>
  <c r="D227" i="28"/>
  <c r="M226" i="28"/>
  <c r="L226" i="28"/>
  <c r="K226" i="28"/>
  <c r="D226" i="28"/>
  <c r="M225" i="28"/>
  <c r="L225" i="28"/>
  <c r="K225" i="28"/>
  <c r="D225" i="28"/>
  <c r="M224" i="28"/>
  <c r="L224" i="28"/>
  <c r="K224" i="28"/>
  <c r="D224" i="28"/>
  <c r="M223" i="28"/>
  <c r="L223" i="28"/>
  <c r="K223" i="28"/>
  <c r="D223" i="28"/>
  <c r="M222" i="28"/>
  <c r="L222" i="28"/>
  <c r="K222" i="28"/>
  <c r="D222" i="28"/>
  <c r="M221" i="28"/>
  <c r="L221" i="28"/>
  <c r="K221" i="28"/>
  <c r="D221" i="28"/>
  <c r="M220" i="28"/>
  <c r="L220" i="28"/>
  <c r="K220" i="28"/>
  <c r="D220" i="28"/>
  <c r="M219" i="28"/>
  <c r="L219" i="28"/>
  <c r="K219" i="28"/>
  <c r="D219" i="28"/>
  <c r="M218" i="28"/>
  <c r="L218" i="28"/>
  <c r="K218" i="28"/>
  <c r="D218" i="28"/>
  <c r="M217" i="28"/>
  <c r="L217" i="28"/>
  <c r="K217" i="28"/>
  <c r="D217" i="28"/>
  <c r="M216" i="28"/>
  <c r="L216" i="28"/>
  <c r="K216" i="28"/>
  <c r="D216" i="28"/>
  <c r="M215" i="28"/>
  <c r="L215" i="28"/>
  <c r="K215" i="28"/>
  <c r="D215" i="28"/>
  <c r="M214" i="28"/>
  <c r="L214" i="28"/>
  <c r="K214" i="28"/>
  <c r="D214" i="28"/>
  <c r="M213" i="28"/>
  <c r="L213" i="28"/>
  <c r="K213" i="28"/>
  <c r="D213" i="28"/>
  <c r="M212" i="28"/>
  <c r="L212" i="28"/>
  <c r="K212" i="28"/>
  <c r="D212" i="28"/>
  <c r="M211" i="28"/>
  <c r="L211" i="28"/>
  <c r="K211" i="28"/>
  <c r="D211" i="28"/>
  <c r="M210" i="28"/>
  <c r="L210" i="28"/>
  <c r="K210" i="28"/>
  <c r="D210" i="28"/>
  <c r="M209" i="28"/>
  <c r="L209" i="28"/>
  <c r="K209" i="28"/>
  <c r="D209" i="28"/>
  <c r="M208" i="28"/>
  <c r="L208" i="28"/>
  <c r="K208" i="28"/>
  <c r="D208" i="28"/>
  <c r="M207" i="28"/>
  <c r="L207" i="28"/>
  <c r="K207" i="28"/>
  <c r="D207" i="28"/>
  <c r="M206" i="28"/>
  <c r="L206" i="28"/>
  <c r="K206" i="28"/>
  <c r="D206" i="28"/>
  <c r="M205" i="28"/>
  <c r="L205" i="28"/>
  <c r="K205" i="28"/>
  <c r="D205" i="28"/>
  <c r="M204" i="28"/>
  <c r="L204" i="28"/>
  <c r="K204" i="28"/>
  <c r="D204" i="28"/>
  <c r="M203" i="28"/>
  <c r="L203" i="28"/>
  <c r="K203" i="28"/>
  <c r="D203" i="28"/>
  <c r="M202" i="28"/>
  <c r="L202" i="28"/>
  <c r="K202" i="28"/>
  <c r="D202" i="28"/>
  <c r="M201" i="28"/>
  <c r="L201" i="28"/>
  <c r="K201" i="28"/>
  <c r="D201" i="28"/>
  <c r="M200" i="28"/>
  <c r="L200" i="28"/>
  <c r="K200" i="28"/>
  <c r="D200" i="28"/>
  <c r="M199" i="28"/>
  <c r="L199" i="28"/>
  <c r="K199" i="28"/>
  <c r="D199" i="28"/>
  <c r="M198" i="28"/>
  <c r="L198" i="28"/>
  <c r="K198" i="28"/>
  <c r="D198" i="28"/>
  <c r="M197" i="28"/>
  <c r="L197" i="28"/>
  <c r="K197" i="28"/>
  <c r="D197" i="28"/>
  <c r="M196" i="28"/>
  <c r="L196" i="28"/>
  <c r="K196" i="28"/>
  <c r="D196" i="28"/>
  <c r="M195" i="28"/>
  <c r="L195" i="28"/>
  <c r="K195" i="28"/>
  <c r="D195" i="28"/>
  <c r="M194" i="28"/>
  <c r="L194" i="28"/>
  <c r="K194" i="28"/>
  <c r="D194" i="28"/>
  <c r="M193" i="28"/>
  <c r="L193" i="28"/>
  <c r="K193" i="28"/>
  <c r="D193" i="28"/>
  <c r="M192" i="28"/>
  <c r="L192" i="28"/>
  <c r="K192" i="28"/>
  <c r="D192" i="28"/>
  <c r="M186" i="28"/>
  <c r="L186" i="28"/>
  <c r="K186" i="28"/>
  <c r="D186" i="28"/>
  <c r="M185" i="28"/>
  <c r="L185" i="28"/>
  <c r="K185" i="28"/>
  <c r="D185" i="28"/>
  <c r="M184" i="28"/>
  <c r="L184" i="28"/>
  <c r="K184" i="28"/>
  <c r="D184" i="28"/>
  <c r="M183" i="28"/>
  <c r="L183" i="28"/>
  <c r="K183" i="28"/>
  <c r="D183" i="28"/>
  <c r="M182" i="28"/>
  <c r="L182" i="28"/>
  <c r="K182" i="28"/>
  <c r="D182" i="28"/>
  <c r="M181" i="28"/>
  <c r="L181" i="28"/>
  <c r="K181" i="28"/>
  <c r="D181" i="28"/>
  <c r="M180" i="28"/>
  <c r="L180" i="28"/>
  <c r="K180" i="28"/>
  <c r="D180" i="28"/>
  <c r="M179" i="28"/>
  <c r="L179" i="28"/>
  <c r="K179" i="28"/>
  <c r="D179" i="28"/>
  <c r="M178" i="28"/>
  <c r="L178" i="28"/>
  <c r="K178" i="28"/>
  <c r="D178" i="28"/>
  <c r="M177" i="28"/>
  <c r="L177" i="28"/>
  <c r="K177" i="28"/>
  <c r="D177" i="28"/>
  <c r="M176" i="28"/>
  <c r="L176" i="28"/>
  <c r="K176" i="28"/>
  <c r="D176" i="28"/>
  <c r="M175" i="28"/>
  <c r="L175" i="28"/>
  <c r="K175" i="28"/>
  <c r="D175" i="28"/>
  <c r="M174" i="28"/>
  <c r="L174" i="28"/>
  <c r="K174" i="28"/>
  <c r="D174" i="28"/>
  <c r="M173" i="28"/>
  <c r="L173" i="28"/>
  <c r="K173" i="28"/>
  <c r="D173" i="28"/>
  <c r="M172" i="28"/>
  <c r="L172" i="28"/>
  <c r="K172" i="28"/>
  <c r="D172" i="28"/>
  <c r="M171" i="28"/>
  <c r="L171" i="28"/>
  <c r="K171" i="28"/>
  <c r="D171" i="28"/>
  <c r="M170" i="28"/>
  <c r="L170" i="28"/>
  <c r="K170" i="28"/>
  <c r="D170" i="28"/>
  <c r="M169" i="28"/>
  <c r="L169" i="28"/>
  <c r="K169" i="28"/>
  <c r="D169" i="28"/>
  <c r="M168" i="28"/>
  <c r="L168" i="28"/>
  <c r="K168" i="28"/>
  <c r="D168" i="28"/>
  <c r="M167" i="28"/>
  <c r="L167" i="28"/>
  <c r="K167" i="28"/>
  <c r="D167" i="28"/>
  <c r="M166" i="28"/>
  <c r="L166" i="28"/>
  <c r="K166" i="28"/>
  <c r="D166" i="28"/>
  <c r="M165" i="28"/>
  <c r="L165" i="28"/>
  <c r="K165" i="28"/>
  <c r="D165" i="28"/>
  <c r="M164" i="28"/>
  <c r="L164" i="28"/>
  <c r="K164" i="28"/>
  <c r="D164" i="28"/>
  <c r="M163" i="28"/>
  <c r="L163" i="28"/>
  <c r="K163" i="28"/>
  <c r="D163" i="28"/>
  <c r="M162" i="28"/>
  <c r="L162" i="28"/>
  <c r="K162" i="28"/>
  <c r="D162" i="28"/>
  <c r="M161" i="28"/>
  <c r="L161" i="28"/>
  <c r="K161" i="28"/>
  <c r="D161" i="28"/>
  <c r="M160" i="28"/>
  <c r="L160" i="28"/>
  <c r="K160" i="28"/>
  <c r="D160" i="28"/>
  <c r="M159" i="28"/>
  <c r="L159" i="28"/>
  <c r="K159" i="28"/>
  <c r="D159" i="28"/>
  <c r="M158" i="28"/>
  <c r="L158" i="28"/>
  <c r="K158" i="28"/>
  <c r="D158" i="28"/>
  <c r="M157" i="28"/>
  <c r="L157" i="28"/>
  <c r="K157" i="28"/>
  <c r="D157" i="28"/>
  <c r="M156" i="28"/>
  <c r="L156" i="28"/>
  <c r="K156" i="28"/>
  <c r="D156" i="28"/>
  <c r="D578" i="28" l="1"/>
  <c r="D527" i="28"/>
  <c r="L556" i="28"/>
  <c r="M715" i="28"/>
  <c r="M568" i="28"/>
  <c r="D715" i="28"/>
  <c r="M578" i="28"/>
  <c r="D568" i="28"/>
  <c r="M527" i="28"/>
  <c r="L187" i="28"/>
  <c r="D556" i="28"/>
  <c r="K715" i="28"/>
  <c r="K527" i="28"/>
  <c r="L715" i="28"/>
  <c r="K529" i="26"/>
  <c r="D187" i="28"/>
  <c r="M556" i="28"/>
  <c r="M187" i="28"/>
  <c r="K187" i="28"/>
  <c r="K556" i="28"/>
  <c r="K568" i="28"/>
  <c r="K578" i="28"/>
  <c r="L527" i="28"/>
  <c r="L568" i="28"/>
  <c r="L578" i="28"/>
  <c r="U275" i="3"/>
  <c r="T275" i="3"/>
  <c r="S275" i="3"/>
  <c r="R275" i="3"/>
  <c r="Q275" i="3"/>
  <c r="P275" i="3"/>
  <c r="O275" i="3"/>
  <c r="N275" i="3"/>
  <c r="M275" i="3"/>
  <c r="L275" i="3"/>
  <c r="K275" i="3"/>
  <c r="J275" i="3"/>
  <c r="I275" i="3"/>
  <c r="H275" i="3"/>
  <c r="G275" i="3"/>
  <c r="F275" i="3"/>
  <c r="E275" i="3"/>
  <c r="D275" i="3"/>
  <c r="U274" i="3"/>
  <c r="T274" i="3"/>
  <c r="S274" i="3"/>
  <c r="R274" i="3"/>
  <c r="Q274" i="3"/>
  <c r="P274" i="3"/>
  <c r="O274" i="3"/>
  <c r="N274" i="3"/>
  <c r="M274" i="3"/>
  <c r="L274" i="3"/>
  <c r="K274" i="3"/>
  <c r="J274" i="3"/>
  <c r="I274" i="3"/>
  <c r="H274" i="3"/>
  <c r="G274" i="3"/>
  <c r="F274" i="3"/>
  <c r="E274" i="3"/>
  <c r="D274" i="3"/>
  <c r="U273" i="3"/>
  <c r="T273" i="3"/>
  <c r="S273" i="3"/>
  <c r="R273" i="3"/>
  <c r="Q273" i="3"/>
  <c r="P273" i="3"/>
  <c r="O273" i="3"/>
  <c r="N273" i="3"/>
  <c r="M273" i="3"/>
  <c r="L273" i="3"/>
  <c r="K273" i="3"/>
  <c r="J273" i="3"/>
  <c r="I273" i="3"/>
  <c r="H273" i="3"/>
  <c r="G273" i="3"/>
  <c r="F273" i="3"/>
  <c r="E273" i="3"/>
  <c r="D273" i="3"/>
  <c r="U272" i="3"/>
  <c r="T272" i="3"/>
  <c r="S272" i="3"/>
  <c r="R272" i="3"/>
  <c r="Q272" i="3"/>
  <c r="P272" i="3"/>
  <c r="O272" i="3"/>
  <c r="N272" i="3"/>
  <c r="M272" i="3"/>
  <c r="L272" i="3"/>
  <c r="K272" i="3"/>
  <c r="J272" i="3"/>
  <c r="I272" i="3"/>
  <c r="H272" i="3"/>
  <c r="G272" i="3"/>
  <c r="F272" i="3"/>
  <c r="E272" i="3"/>
  <c r="D272" i="3"/>
  <c r="U271" i="3"/>
  <c r="T271" i="3"/>
  <c r="S271" i="3"/>
  <c r="R271" i="3"/>
  <c r="Q271" i="3"/>
  <c r="P271" i="3"/>
  <c r="O271" i="3"/>
  <c r="N271" i="3"/>
  <c r="M271" i="3"/>
  <c r="L271" i="3"/>
  <c r="K271" i="3"/>
  <c r="J271" i="3"/>
  <c r="I271" i="3"/>
  <c r="H271" i="3"/>
  <c r="G271" i="3"/>
  <c r="F271" i="3"/>
  <c r="E271" i="3"/>
  <c r="D271" i="3"/>
  <c r="U267" i="3"/>
  <c r="T267" i="3"/>
  <c r="S267" i="3"/>
  <c r="R267" i="3"/>
  <c r="Q267" i="3"/>
  <c r="P267" i="3"/>
  <c r="O267" i="3"/>
  <c r="N267" i="3"/>
  <c r="M267" i="3"/>
  <c r="L267" i="3"/>
  <c r="K267" i="3"/>
  <c r="J267" i="3"/>
  <c r="I267" i="3"/>
  <c r="H267" i="3"/>
  <c r="G267" i="3"/>
  <c r="F267" i="3"/>
  <c r="E267" i="3"/>
  <c r="D267" i="3"/>
  <c r="U266" i="3"/>
  <c r="T266" i="3"/>
  <c r="S266" i="3"/>
  <c r="R266" i="3"/>
  <c r="Q266" i="3"/>
  <c r="P266" i="3"/>
  <c r="O266" i="3"/>
  <c r="N266" i="3"/>
  <c r="M266" i="3"/>
  <c r="L266" i="3"/>
  <c r="K266" i="3"/>
  <c r="J266" i="3"/>
  <c r="I266" i="3"/>
  <c r="H266" i="3"/>
  <c r="G266" i="3"/>
  <c r="F266" i="3"/>
  <c r="E266" i="3"/>
  <c r="D266" i="3"/>
  <c r="U265" i="3"/>
  <c r="T265" i="3"/>
  <c r="S265" i="3"/>
  <c r="G263" i="3" s="1"/>
  <c r="R265" i="3"/>
  <c r="Q265" i="3"/>
  <c r="P265" i="3"/>
  <c r="O265" i="3"/>
  <c r="N265" i="3"/>
  <c r="M265" i="3"/>
  <c r="L265" i="3"/>
  <c r="K265" i="3"/>
  <c r="J265" i="3"/>
  <c r="I265" i="3"/>
  <c r="H265" i="3"/>
  <c r="G265" i="3"/>
  <c r="F265" i="3"/>
  <c r="E265" i="3"/>
  <c r="D265" i="3"/>
  <c r="U264" i="3"/>
  <c r="U268" i="3" s="1"/>
  <c r="T264" i="3"/>
  <c r="S264" i="3"/>
  <c r="R264" i="3"/>
  <c r="Q264" i="3"/>
  <c r="P264" i="3"/>
  <c r="O264" i="3"/>
  <c r="N264" i="3"/>
  <c r="M264" i="3"/>
  <c r="M268" i="3" s="1"/>
  <c r="L264" i="3"/>
  <c r="K264" i="3"/>
  <c r="J264" i="3"/>
  <c r="I264" i="3"/>
  <c r="H264" i="3"/>
  <c r="G264" i="3"/>
  <c r="F264" i="3"/>
  <c r="E264" i="3"/>
  <c r="E268" i="3" s="1"/>
  <c r="D264" i="3"/>
  <c r="U258" i="3"/>
  <c r="T258" i="3"/>
  <c r="S258" i="3"/>
  <c r="R258" i="3"/>
  <c r="Q258" i="3"/>
  <c r="P258" i="3"/>
  <c r="O258" i="3"/>
  <c r="N258" i="3"/>
  <c r="M258" i="3"/>
  <c r="L258" i="3"/>
  <c r="K258" i="3"/>
  <c r="J258" i="3"/>
  <c r="I258" i="3"/>
  <c r="H258" i="3"/>
  <c r="G258" i="3"/>
  <c r="F258" i="3"/>
  <c r="E258" i="3"/>
  <c r="D258" i="3"/>
  <c r="U257" i="3"/>
  <c r="T257" i="3"/>
  <c r="S257" i="3"/>
  <c r="R257" i="3"/>
  <c r="Q257" i="3"/>
  <c r="P257" i="3"/>
  <c r="O257" i="3"/>
  <c r="N257" i="3"/>
  <c r="M257" i="3"/>
  <c r="L257" i="3"/>
  <c r="K257" i="3"/>
  <c r="J257" i="3"/>
  <c r="I257" i="3"/>
  <c r="H257" i="3"/>
  <c r="G257" i="3"/>
  <c r="F257" i="3"/>
  <c r="E257" i="3"/>
  <c r="D257" i="3"/>
  <c r="U256" i="3"/>
  <c r="T256" i="3"/>
  <c r="S256" i="3"/>
  <c r="R256" i="3"/>
  <c r="Q256" i="3"/>
  <c r="P256" i="3"/>
  <c r="O256" i="3"/>
  <c r="N256" i="3"/>
  <c r="M256" i="3"/>
  <c r="L256" i="3"/>
  <c r="K256" i="3"/>
  <c r="J256" i="3"/>
  <c r="I256" i="3"/>
  <c r="H256" i="3"/>
  <c r="G256" i="3"/>
  <c r="F256" i="3"/>
  <c r="E256" i="3"/>
  <c r="D256" i="3"/>
  <c r="U255" i="3"/>
  <c r="U259" i="3" s="1"/>
  <c r="T255" i="3"/>
  <c r="T259" i="3" s="1"/>
  <c r="S255" i="3"/>
  <c r="S259" i="3" s="1"/>
  <c r="R255" i="3"/>
  <c r="R259" i="3" s="1"/>
  <c r="Q255" i="3"/>
  <c r="Q259" i="3" s="1"/>
  <c r="P255" i="3"/>
  <c r="P259" i="3" s="1"/>
  <c r="O255" i="3"/>
  <c r="O259" i="3" s="1"/>
  <c r="N255" i="3"/>
  <c r="N259" i="3" s="1"/>
  <c r="M255" i="3"/>
  <c r="M259" i="3" s="1"/>
  <c r="L255" i="3"/>
  <c r="L259" i="3" s="1"/>
  <c r="K255" i="3"/>
  <c r="K259" i="3" s="1"/>
  <c r="J255" i="3"/>
  <c r="J259" i="3" s="1"/>
  <c r="I255" i="3"/>
  <c r="I259" i="3" s="1"/>
  <c r="H255" i="3"/>
  <c r="H259" i="3" s="1"/>
  <c r="G255" i="3"/>
  <c r="G259" i="3" s="1"/>
  <c r="F255" i="3"/>
  <c r="F259" i="3" s="1"/>
  <c r="E255" i="3"/>
  <c r="E259" i="3" s="1"/>
  <c r="D255" i="3"/>
  <c r="D259" i="3" s="1"/>
  <c r="A250" i="3"/>
  <c r="U247" i="3"/>
  <c r="T247" i="3"/>
  <c r="R247" i="3"/>
  <c r="Q247" i="3"/>
  <c r="P247" i="3"/>
  <c r="O247" i="3"/>
  <c r="N247" i="3"/>
  <c r="M247" i="3"/>
  <c r="L247" i="3"/>
  <c r="K247" i="3"/>
  <c r="J247" i="3"/>
  <c r="I247" i="3"/>
  <c r="H247" i="3"/>
  <c r="G247" i="3"/>
  <c r="F247" i="3"/>
  <c r="E247" i="3"/>
  <c r="D247" i="3"/>
  <c r="U246" i="3"/>
  <c r="T246" i="3"/>
  <c r="R246" i="3"/>
  <c r="Q246" i="3"/>
  <c r="P246" i="3"/>
  <c r="O246" i="3"/>
  <c r="N246" i="3"/>
  <c r="M246" i="3"/>
  <c r="L246" i="3"/>
  <c r="K246" i="3"/>
  <c r="J246" i="3"/>
  <c r="I246" i="3"/>
  <c r="H246" i="3"/>
  <c r="G246" i="3"/>
  <c r="F246" i="3"/>
  <c r="E246" i="3"/>
  <c r="D246" i="3"/>
  <c r="U245" i="3"/>
  <c r="T245" i="3"/>
  <c r="R245" i="3"/>
  <c r="Q245" i="3"/>
  <c r="P245" i="3"/>
  <c r="O245" i="3"/>
  <c r="N245" i="3"/>
  <c r="M245" i="3"/>
  <c r="L245" i="3"/>
  <c r="K245" i="3"/>
  <c r="J245" i="3"/>
  <c r="I245" i="3"/>
  <c r="H245" i="3"/>
  <c r="G245" i="3"/>
  <c r="F245" i="3"/>
  <c r="E245" i="3"/>
  <c r="D245" i="3"/>
  <c r="U244" i="3"/>
  <c r="T244" i="3"/>
  <c r="R244" i="3"/>
  <c r="Q244" i="3"/>
  <c r="P244" i="3"/>
  <c r="O244" i="3"/>
  <c r="N244" i="3"/>
  <c r="M244" i="3"/>
  <c r="L244" i="3"/>
  <c r="K244" i="3"/>
  <c r="J244" i="3"/>
  <c r="I244" i="3"/>
  <c r="H244" i="3"/>
  <c r="G244" i="3"/>
  <c r="F244" i="3"/>
  <c r="E244" i="3"/>
  <c r="D244" i="3"/>
  <c r="U243" i="3"/>
  <c r="T243" i="3"/>
  <c r="R243" i="3"/>
  <c r="Q243" i="3"/>
  <c r="P243" i="3"/>
  <c r="O243" i="3"/>
  <c r="N243" i="3"/>
  <c r="M243" i="3"/>
  <c r="L243" i="3"/>
  <c r="K243" i="3"/>
  <c r="J243" i="3"/>
  <c r="I243" i="3"/>
  <c r="H243" i="3"/>
  <c r="G243" i="3"/>
  <c r="F243" i="3"/>
  <c r="E243" i="3"/>
  <c r="D243" i="3"/>
  <c r="U242" i="3"/>
  <c r="T242" i="3"/>
  <c r="R242" i="3"/>
  <c r="Q242" i="3"/>
  <c r="P242" i="3"/>
  <c r="O242" i="3"/>
  <c r="N242" i="3"/>
  <c r="N248" i="3" s="1"/>
  <c r="M242" i="3"/>
  <c r="L242" i="3"/>
  <c r="K242" i="3"/>
  <c r="J242" i="3"/>
  <c r="I242" i="3"/>
  <c r="H242" i="3"/>
  <c r="G242" i="3"/>
  <c r="F242" i="3"/>
  <c r="F248" i="3" s="1"/>
  <c r="E242" i="3"/>
  <c r="D242" i="3"/>
  <c r="U238" i="3"/>
  <c r="T238" i="3"/>
  <c r="S238" i="3"/>
  <c r="R238" i="3"/>
  <c r="Q238" i="3"/>
  <c r="P238" i="3"/>
  <c r="O238" i="3"/>
  <c r="N238" i="3"/>
  <c r="M238" i="3"/>
  <c r="L238" i="3"/>
  <c r="K238" i="3"/>
  <c r="J238" i="3"/>
  <c r="I238" i="3"/>
  <c r="H238" i="3"/>
  <c r="G238" i="3"/>
  <c r="F238" i="3"/>
  <c r="E238" i="3"/>
  <c r="D238" i="3"/>
  <c r="U237" i="3"/>
  <c r="T237" i="3"/>
  <c r="S237" i="3"/>
  <c r="R237" i="3"/>
  <c r="Q237" i="3"/>
  <c r="P237" i="3"/>
  <c r="O237" i="3"/>
  <c r="N237" i="3"/>
  <c r="M237" i="3"/>
  <c r="L237" i="3"/>
  <c r="K237" i="3"/>
  <c r="J237" i="3"/>
  <c r="I237" i="3"/>
  <c r="H237" i="3"/>
  <c r="G237" i="3"/>
  <c r="F237" i="3"/>
  <c r="E237" i="3"/>
  <c r="D237" i="3"/>
  <c r="U236" i="3"/>
  <c r="T236" i="3"/>
  <c r="S236" i="3"/>
  <c r="R236" i="3"/>
  <c r="Q236" i="3"/>
  <c r="P236" i="3"/>
  <c r="O236" i="3"/>
  <c r="N236" i="3"/>
  <c r="M236" i="3"/>
  <c r="L236" i="3"/>
  <c r="K236" i="3"/>
  <c r="J236" i="3"/>
  <c r="I236" i="3"/>
  <c r="H236" i="3"/>
  <c r="G236" i="3"/>
  <c r="F236" i="3"/>
  <c r="E236" i="3"/>
  <c r="D236" i="3"/>
  <c r="U235" i="3"/>
  <c r="T235" i="3"/>
  <c r="S235" i="3"/>
  <c r="R235" i="3"/>
  <c r="Q235" i="3"/>
  <c r="P235" i="3"/>
  <c r="O235" i="3"/>
  <c r="N235" i="3"/>
  <c r="M235" i="3"/>
  <c r="L235" i="3"/>
  <c r="K235" i="3"/>
  <c r="J235" i="3"/>
  <c r="I235" i="3"/>
  <c r="H235" i="3"/>
  <c r="G235" i="3"/>
  <c r="F235" i="3"/>
  <c r="E235" i="3"/>
  <c r="D235" i="3"/>
  <c r="U234" i="3"/>
  <c r="T234" i="3"/>
  <c r="S234" i="3"/>
  <c r="R234" i="3"/>
  <c r="Q234" i="3"/>
  <c r="P234" i="3"/>
  <c r="O234" i="3"/>
  <c r="N234" i="3"/>
  <c r="M234" i="3"/>
  <c r="M232" i="3" s="1"/>
  <c r="L234" i="3"/>
  <c r="K234" i="3"/>
  <c r="K232" i="3" s="1"/>
  <c r="J234" i="3"/>
  <c r="I234" i="3"/>
  <c r="H234" i="3"/>
  <c r="G234" i="3"/>
  <c r="F234" i="3"/>
  <c r="E234" i="3"/>
  <c r="E232" i="3" s="1"/>
  <c r="D234" i="3"/>
  <c r="U233" i="3"/>
  <c r="T233" i="3"/>
  <c r="S233" i="3"/>
  <c r="R233" i="3"/>
  <c r="Q233" i="3"/>
  <c r="P233" i="3"/>
  <c r="O233" i="3"/>
  <c r="O239" i="3" s="1"/>
  <c r="N233" i="3"/>
  <c r="M233" i="3"/>
  <c r="L233" i="3"/>
  <c r="K233" i="3"/>
  <c r="J233" i="3"/>
  <c r="I233" i="3"/>
  <c r="H233" i="3"/>
  <c r="G233" i="3"/>
  <c r="G239" i="3" s="1"/>
  <c r="F233" i="3"/>
  <c r="E233" i="3"/>
  <c r="D233" i="3"/>
  <c r="U227" i="3"/>
  <c r="T227" i="3"/>
  <c r="S227" i="3"/>
  <c r="R227" i="3"/>
  <c r="Q227" i="3"/>
  <c r="P227" i="3"/>
  <c r="O227" i="3"/>
  <c r="N227" i="3"/>
  <c r="M227" i="3"/>
  <c r="L227" i="3"/>
  <c r="K227" i="3"/>
  <c r="J227" i="3"/>
  <c r="I227" i="3"/>
  <c r="H227" i="3"/>
  <c r="G227" i="3"/>
  <c r="F227" i="3"/>
  <c r="E227" i="3"/>
  <c r="D227" i="3"/>
  <c r="U226" i="3"/>
  <c r="T226" i="3"/>
  <c r="S226" i="3"/>
  <c r="R226" i="3"/>
  <c r="Q226" i="3"/>
  <c r="P226" i="3"/>
  <c r="O226" i="3"/>
  <c r="N226" i="3"/>
  <c r="M226" i="3"/>
  <c r="L226" i="3"/>
  <c r="K226" i="3"/>
  <c r="J226" i="3"/>
  <c r="I226" i="3"/>
  <c r="H226" i="3"/>
  <c r="G226" i="3"/>
  <c r="F226" i="3"/>
  <c r="E226" i="3"/>
  <c r="D226" i="3"/>
  <c r="U225" i="3"/>
  <c r="T225" i="3"/>
  <c r="S225" i="3"/>
  <c r="R225" i="3"/>
  <c r="Q225" i="3"/>
  <c r="P225" i="3"/>
  <c r="O225" i="3"/>
  <c r="N225" i="3"/>
  <c r="M225" i="3"/>
  <c r="L225" i="3"/>
  <c r="K225" i="3"/>
  <c r="J225" i="3"/>
  <c r="I225" i="3"/>
  <c r="H225" i="3"/>
  <c r="G225" i="3"/>
  <c r="F225" i="3"/>
  <c r="E225" i="3"/>
  <c r="D225" i="3"/>
  <c r="U224" i="3"/>
  <c r="T224" i="3"/>
  <c r="S224" i="3"/>
  <c r="R224" i="3"/>
  <c r="Q224" i="3"/>
  <c r="P224" i="3"/>
  <c r="O224" i="3"/>
  <c r="N224" i="3"/>
  <c r="M224" i="3"/>
  <c r="L224" i="3"/>
  <c r="K224" i="3"/>
  <c r="J224" i="3"/>
  <c r="I224" i="3"/>
  <c r="H224" i="3"/>
  <c r="G224" i="3"/>
  <c r="F224" i="3"/>
  <c r="E224" i="3"/>
  <c r="D224" i="3"/>
  <c r="U223" i="3"/>
  <c r="T223" i="3"/>
  <c r="S223" i="3"/>
  <c r="R223" i="3"/>
  <c r="Q223" i="3"/>
  <c r="P223" i="3"/>
  <c r="O223" i="3"/>
  <c r="N223" i="3"/>
  <c r="M223" i="3"/>
  <c r="L223" i="3"/>
  <c r="K223" i="3"/>
  <c r="J223" i="3"/>
  <c r="I223" i="3"/>
  <c r="H223" i="3"/>
  <c r="G223" i="3"/>
  <c r="F223" i="3"/>
  <c r="E223" i="3"/>
  <c r="D223" i="3"/>
  <c r="U222" i="3"/>
  <c r="U228" i="3" s="1"/>
  <c r="T222" i="3"/>
  <c r="T228" i="3" s="1"/>
  <c r="S222" i="3"/>
  <c r="R222" i="3"/>
  <c r="R228" i="3" s="1"/>
  <c r="Q222" i="3"/>
  <c r="Q228" i="3" s="1"/>
  <c r="P222" i="3"/>
  <c r="P228" i="3" s="1"/>
  <c r="O222" i="3"/>
  <c r="N222" i="3"/>
  <c r="N228" i="3" s="1"/>
  <c r="M222" i="3"/>
  <c r="M228" i="3" s="1"/>
  <c r="L222" i="3"/>
  <c r="L228" i="3" s="1"/>
  <c r="K222" i="3"/>
  <c r="K228" i="3" s="1"/>
  <c r="J222" i="3"/>
  <c r="J228" i="3" s="1"/>
  <c r="I222" i="3"/>
  <c r="I228" i="3" s="1"/>
  <c r="H222" i="3"/>
  <c r="H228" i="3" s="1"/>
  <c r="G222" i="3"/>
  <c r="F222" i="3"/>
  <c r="F228" i="3" s="1"/>
  <c r="E222" i="3"/>
  <c r="E228" i="3" s="1"/>
  <c r="D222" i="3"/>
  <c r="D228" i="3" s="1"/>
  <c r="A217" i="3"/>
  <c r="U215" i="3"/>
  <c r="T215" i="3"/>
  <c r="R215" i="3"/>
  <c r="Q215" i="3"/>
  <c r="P215" i="3"/>
  <c r="O215" i="3"/>
  <c r="N215" i="3"/>
  <c r="M215" i="3"/>
  <c r="L215" i="3"/>
  <c r="K215" i="3"/>
  <c r="J215" i="3"/>
  <c r="I215" i="3"/>
  <c r="H215" i="3"/>
  <c r="G215" i="3"/>
  <c r="F215" i="3"/>
  <c r="E215" i="3"/>
  <c r="D215" i="3"/>
  <c r="U214" i="3"/>
  <c r="T214" i="3"/>
  <c r="R214" i="3"/>
  <c r="Q214" i="3"/>
  <c r="P214" i="3"/>
  <c r="O214" i="3"/>
  <c r="N214" i="3"/>
  <c r="M214" i="3"/>
  <c r="L214" i="3"/>
  <c r="K214" i="3"/>
  <c r="J214" i="3"/>
  <c r="I214" i="3"/>
  <c r="H214" i="3"/>
  <c r="G214" i="3"/>
  <c r="F214" i="3"/>
  <c r="E214" i="3"/>
  <c r="D214" i="3"/>
  <c r="U213" i="3"/>
  <c r="T213" i="3"/>
  <c r="R213" i="3"/>
  <c r="Q213" i="3"/>
  <c r="P213" i="3"/>
  <c r="O213" i="3"/>
  <c r="N213" i="3"/>
  <c r="M213" i="3"/>
  <c r="L213" i="3"/>
  <c r="K213" i="3"/>
  <c r="J213" i="3"/>
  <c r="I213" i="3"/>
  <c r="H213" i="3"/>
  <c r="G213" i="3"/>
  <c r="F213" i="3"/>
  <c r="E213" i="3"/>
  <c r="D213" i="3"/>
  <c r="U212" i="3"/>
  <c r="T212" i="3"/>
  <c r="R212" i="3"/>
  <c r="Q212" i="3"/>
  <c r="P212" i="3"/>
  <c r="O212" i="3"/>
  <c r="N212" i="3"/>
  <c r="M212" i="3"/>
  <c r="L212" i="3"/>
  <c r="K212" i="3"/>
  <c r="J212" i="3"/>
  <c r="I212" i="3"/>
  <c r="H212" i="3"/>
  <c r="G212" i="3"/>
  <c r="F212" i="3"/>
  <c r="E212" i="3"/>
  <c r="D212" i="3"/>
  <c r="U211" i="3"/>
  <c r="T211" i="3"/>
  <c r="R211" i="3"/>
  <c r="Q211" i="3"/>
  <c r="P211" i="3"/>
  <c r="O211" i="3"/>
  <c r="N211" i="3"/>
  <c r="M211" i="3"/>
  <c r="L211" i="3"/>
  <c r="K211" i="3"/>
  <c r="J211" i="3"/>
  <c r="I211" i="3"/>
  <c r="H211" i="3"/>
  <c r="G211" i="3"/>
  <c r="F211" i="3"/>
  <c r="E211" i="3"/>
  <c r="D211" i="3"/>
  <c r="U210" i="3"/>
  <c r="T210" i="3"/>
  <c r="R210" i="3"/>
  <c r="Q210" i="3"/>
  <c r="P210" i="3"/>
  <c r="O210" i="3"/>
  <c r="N210" i="3"/>
  <c r="M210" i="3"/>
  <c r="L210" i="3"/>
  <c r="K210" i="3"/>
  <c r="J210" i="3"/>
  <c r="I210" i="3"/>
  <c r="H210" i="3"/>
  <c r="G210" i="3"/>
  <c r="F210" i="3"/>
  <c r="E210" i="3"/>
  <c r="D210" i="3"/>
  <c r="U206" i="3"/>
  <c r="T206" i="3"/>
  <c r="S206" i="3"/>
  <c r="R206" i="3"/>
  <c r="Q206" i="3"/>
  <c r="P206" i="3"/>
  <c r="O206" i="3"/>
  <c r="N206" i="3"/>
  <c r="M206" i="3"/>
  <c r="L206" i="3"/>
  <c r="K206" i="3"/>
  <c r="J206" i="3"/>
  <c r="I206" i="3"/>
  <c r="H206" i="3"/>
  <c r="G206" i="3"/>
  <c r="F206" i="3"/>
  <c r="E206" i="3"/>
  <c r="D206" i="3"/>
  <c r="U205" i="3"/>
  <c r="T205" i="3"/>
  <c r="S205" i="3"/>
  <c r="R205" i="3"/>
  <c r="Q205" i="3"/>
  <c r="P205" i="3"/>
  <c r="O205" i="3"/>
  <c r="N205" i="3"/>
  <c r="M205" i="3"/>
  <c r="L205" i="3"/>
  <c r="K205" i="3"/>
  <c r="J205" i="3"/>
  <c r="I205" i="3"/>
  <c r="H205" i="3"/>
  <c r="G205" i="3"/>
  <c r="F205" i="3"/>
  <c r="E205" i="3"/>
  <c r="D205" i="3"/>
  <c r="U204" i="3"/>
  <c r="T204" i="3"/>
  <c r="S204" i="3"/>
  <c r="R204" i="3"/>
  <c r="Q204" i="3"/>
  <c r="P204" i="3"/>
  <c r="O204" i="3"/>
  <c r="N204" i="3"/>
  <c r="M204" i="3"/>
  <c r="L204" i="3"/>
  <c r="K204" i="3"/>
  <c r="J204" i="3"/>
  <c r="I204" i="3"/>
  <c r="H204" i="3"/>
  <c r="G204" i="3"/>
  <c r="F204" i="3"/>
  <c r="E204" i="3"/>
  <c r="D204" i="3"/>
  <c r="U203" i="3"/>
  <c r="T203" i="3"/>
  <c r="S203" i="3"/>
  <c r="R203" i="3"/>
  <c r="Q203" i="3"/>
  <c r="P203" i="3"/>
  <c r="O203" i="3"/>
  <c r="N203" i="3"/>
  <c r="M203" i="3"/>
  <c r="L203" i="3"/>
  <c r="K203" i="3"/>
  <c r="K201" i="3" s="1"/>
  <c r="J203" i="3"/>
  <c r="I203" i="3"/>
  <c r="H203" i="3"/>
  <c r="G203" i="3"/>
  <c r="F203" i="3"/>
  <c r="E203" i="3"/>
  <c r="D203" i="3"/>
  <c r="U202" i="3"/>
  <c r="T202" i="3"/>
  <c r="S202" i="3"/>
  <c r="R202" i="3"/>
  <c r="Q202" i="3"/>
  <c r="P202" i="3"/>
  <c r="O202" i="3"/>
  <c r="N202" i="3"/>
  <c r="M202" i="3"/>
  <c r="L202" i="3"/>
  <c r="K202" i="3"/>
  <c r="J202" i="3"/>
  <c r="I202" i="3"/>
  <c r="H202" i="3"/>
  <c r="G202" i="3"/>
  <c r="F202" i="3"/>
  <c r="E202" i="3"/>
  <c r="D202" i="3"/>
  <c r="U196" i="3"/>
  <c r="T196" i="3"/>
  <c r="S196" i="3"/>
  <c r="R196" i="3"/>
  <c r="Q196" i="3"/>
  <c r="P196" i="3"/>
  <c r="O196" i="3"/>
  <c r="N196" i="3"/>
  <c r="M196" i="3"/>
  <c r="L196" i="3"/>
  <c r="K196" i="3"/>
  <c r="J196" i="3"/>
  <c r="I196" i="3"/>
  <c r="H196" i="3"/>
  <c r="G196" i="3"/>
  <c r="F196" i="3"/>
  <c r="E196" i="3"/>
  <c r="D196" i="3"/>
  <c r="U195" i="3"/>
  <c r="T195" i="3"/>
  <c r="S195" i="3"/>
  <c r="R195" i="3"/>
  <c r="Q195" i="3"/>
  <c r="P195" i="3"/>
  <c r="O195" i="3"/>
  <c r="N195" i="3"/>
  <c r="M195" i="3"/>
  <c r="L195" i="3"/>
  <c r="K195" i="3"/>
  <c r="K191" i="3" s="1"/>
  <c r="J195" i="3"/>
  <c r="I195" i="3"/>
  <c r="H195" i="3"/>
  <c r="G195" i="3"/>
  <c r="F195" i="3"/>
  <c r="E195" i="3"/>
  <c r="D195" i="3"/>
  <c r="U194" i="3"/>
  <c r="T194" i="3"/>
  <c r="S194" i="3"/>
  <c r="R194" i="3"/>
  <c r="Q194" i="3"/>
  <c r="P194" i="3"/>
  <c r="O194" i="3"/>
  <c r="N194" i="3"/>
  <c r="M194" i="3"/>
  <c r="L194" i="3"/>
  <c r="K194" i="3"/>
  <c r="J194" i="3"/>
  <c r="I194" i="3"/>
  <c r="H194" i="3"/>
  <c r="G194" i="3"/>
  <c r="F194" i="3"/>
  <c r="E194" i="3"/>
  <c r="D194" i="3"/>
  <c r="U193" i="3"/>
  <c r="T193" i="3"/>
  <c r="S193" i="3"/>
  <c r="R193" i="3"/>
  <c r="Q193" i="3"/>
  <c r="P193" i="3"/>
  <c r="O193" i="3"/>
  <c r="N193" i="3"/>
  <c r="M193" i="3"/>
  <c r="L193" i="3"/>
  <c r="K193" i="3"/>
  <c r="J193" i="3"/>
  <c r="I193" i="3"/>
  <c r="H193" i="3"/>
  <c r="G193" i="3"/>
  <c r="F193" i="3"/>
  <c r="E193" i="3"/>
  <c r="D193" i="3"/>
  <c r="U192" i="3"/>
  <c r="U191" i="3" s="1"/>
  <c r="T192" i="3"/>
  <c r="T197" i="3" s="1"/>
  <c r="S192" i="3"/>
  <c r="S197" i="3" s="1"/>
  <c r="R192" i="3"/>
  <c r="R197" i="3" s="1"/>
  <c r="Q192" i="3"/>
  <c r="Q197" i="3" s="1"/>
  <c r="P192" i="3"/>
  <c r="P197" i="3" s="1"/>
  <c r="O192" i="3"/>
  <c r="O197" i="3" s="1"/>
  <c r="N192" i="3"/>
  <c r="N197" i="3" s="1"/>
  <c r="M192" i="3"/>
  <c r="L192" i="3"/>
  <c r="L197" i="3" s="1"/>
  <c r="K192" i="3"/>
  <c r="K197" i="3" s="1"/>
  <c r="J192" i="3"/>
  <c r="J197" i="3" s="1"/>
  <c r="I192" i="3"/>
  <c r="I197" i="3" s="1"/>
  <c r="H192" i="3"/>
  <c r="H191" i="3" s="1"/>
  <c r="G192" i="3"/>
  <c r="G197" i="3" s="1"/>
  <c r="F192" i="3"/>
  <c r="F197" i="3" s="1"/>
  <c r="E192" i="3"/>
  <c r="E191" i="3" s="1"/>
  <c r="D192" i="3"/>
  <c r="D197" i="3" s="1"/>
  <c r="A187" i="3"/>
  <c r="U185" i="3"/>
  <c r="T185" i="3"/>
  <c r="R185" i="3"/>
  <c r="Q185" i="3"/>
  <c r="P185" i="3"/>
  <c r="O185" i="3"/>
  <c r="N185" i="3"/>
  <c r="M185" i="3"/>
  <c r="L185" i="3"/>
  <c r="K185" i="3"/>
  <c r="J185" i="3"/>
  <c r="I185" i="3"/>
  <c r="H185" i="3"/>
  <c r="G185" i="3"/>
  <c r="F185" i="3"/>
  <c r="E185" i="3"/>
  <c r="D185" i="3"/>
  <c r="U184" i="3"/>
  <c r="T184" i="3"/>
  <c r="R184" i="3"/>
  <c r="Q184" i="3"/>
  <c r="P184" i="3"/>
  <c r="O184" i="3"/>
  <c r="N184" i="3"/>
  <c r="M184" i="3"/>
  <c r="L184" i="3"/>
  <c r="K184" i="3"/>
  <c r="J184" i="3"/>
  <c r="I184" i="3"/>
  <c r="H184" i="3"/>
  <c r="G184" i="3"/>
  <c r="F184" i="3"/>
  <c r="E184" i="3"/>
  <c r="D184" i="3"/>
  <c r="U183" i="3"/>
  <c r="T183" i="3"/>
  <c r="R183" i="3"/>
  <c r="Q183" i="3"/>
  <c r="P183" i="3"/>
  <c r="O183" i="3"/>
  <c r="N183" i="3"/>
  <c r="M183" i="3"/>
  <c r="L183" i="3"/>
  <c r="K183" i="3"/>
  <c r="J183" i="3"/>
  <c r="I183" i="3"/>
  <c r="H183" i="3"/>
  <c r="G183" i="3"/>
  <c r="F183" i="3"/>
  <c r="E183" i="3"/>
  <c r="D183" i="3"/>
  <c r="U182" i="3"/>
  <c r="T182" i="3"/>
  <c r="R182" i="3"/>
  <c r="Q182" i="3"/>
  <c r="P182" i="3"/>
  <c r="O182" i="3"/>
  <c r="N182" i="3"/>
  <c r="M182" i="3"/>
  <c r="L182" i="3"/>
  <c r="K182" i="3"/>
  <c r="J182" i="3"/>
  <c r="I182" i="3"/>
  <c r="H182" i="3"/>
  <c r="G182" i="3"/>
  <c r="F182" i="3"/>
  <c r="E182" i="3"/>
  <c r="D182" i="3"/>
  <c r="U181" i="3"/>
  <c r="T181" i="3"/>
  <c r="R181" i="3"/>
  <c r="Q181" i="3"/>
  <c r="P181" i="3"/>
  <c r="O181" i="3"/>
  <c r="N181" i="3"/>
  <c r="M181" i="3"/>
  <c r="L181" i="3"/>
  <c r="K181" i="3"/>
  <c r="J181" i="3"/>
  <c r="I181" i="3"/>
  <c r="H181" i="3"/>
  <c r="G181" i="3"/>
  <c r="F181" i="3"/>
  <c r="E181" i="3"/>
  <c r="D181" i="3"/>
  <c r="U177" i="3"/>
  <c r="T177" i="3"/>
  <c r="S177" i="3"/>
  <c r="R177" i="3"/>
  <c r="Q177" i="3"/>
  <c r="P177" i="3"/>
  <c r="O177" i="3"/>
  <c r="N177" i="3"/>
  <c r="M177" i="3"/>
  <c r="L177" i="3"/>
  <c r="K177" i="3"/>
  <c r="J177" i="3"/>
  <c r="I177" i="3"/>
  <c r="H177" i="3"/>
  <c r="G177" i="3"/>
  <c r="F177" i="3"/>
  <c r="E177" i="3"/>
  <c r="D177" i="3"/>
  <c r="U176" i="3"/>
  <c r="T176" i="3"/>
  <c r="S176" i="3"/>
  <c r="R176" i="3"/>
  <c r="Q176" i="3"/>
  <c r="P176" i="3"/>
  <c r="O176" i="3"/>
  <c r="N176" i="3"/>
  <c r="M176" i="3"/>
  <c r="L176" i="3"/>
  <c r="K176" i="3"/>
  <c r="J176" i="3"/>
  <c r="I176" i="3"/>
  <c r="H176" i="3"/>
  <c r="G176" i="3"/>
  <c r="F176" i="3"/>
  <c r="E176" i="3"/>
  <c r="D176" i="3"/>
  <c r="U175" i="3"/>
  <c r="T175" i="3"/>
  <c r="S175" i="3"/>
  <c r="R175" i="3"/>
  <c r="Q175" i="3"/>
  <c r="P175" i="3"/>
  <c r="O175" i="3"/>
  <c r="N175" i="3"/>
  <c r="M175" i="3"/>
  <c r="L175" i="3"/>
  <c r="K175" i="3"/>
  <c r="J175" i="3"/>
  <c r="I175" i="3"/>
  <c r="H175" i="3"/>
  <c r="G175" i="3"/>
  <c r="F175" i="3"/>
  <c r="E175" i="3"/>
  <c r="D175" i="3"/>
  <c r="U174" i="3"/>
  <c r="T174" i="3"/>
  <c r="S174" i="3"/>
  <c r="R174" i="3"/>
  <c r="Q174" i="3"/>
  <c r="P174" i="3"/>
  <c r="O174" i="3"/>
  <c r="N174" i="3"/>
  <c r="M174" i="3"/>
  <c r="L174" i="3"/>
  <c r="K174" i="3"/>
  <c r="J174" i="3"/>
  <c r="I174" i="3"/>
  <c r="H174" i="3"/>
  <c r="G174" i="3"/>
  <c r="F174" i="3"/>
  <c r="E174" i="3"/>
  <c r="D174" i="3"/>
  <c r="U168" i="3"/>
  <c r="T168" i="3"/>
  <c r="S168" i="3"/>
  <c r="R168" i="3"/>
  <c r="Q168" i="3"/>
  <c r="P168" i="3"/>
  <c r="O168" i="3"/>
  <c r="N168" i="3"/>
  <c r="M168" i="3"/>
  <c r="L168" i="3"/>
  <c r="K168" i="3"/>
  <c r="J168" i="3"/>
  <c r="I168" i="3"/>
  <c r="H168" i="3"/>
  <c r="G168" i="3"/>
  <c r="F168" i="3"/>
  <c r="E168" i="3"/>
  <c r="D168" i="3"/>
  <c r="U167" i="3"/>
  <c r="T167" i="3"/>
  <c r="S167" i="3"/>
  <c r="R167" i="3"/>
  <c r="Q167" i="3"/>
  <c r="P167" i="3"/>
  <c r="O167" i="3"/>
  <c r="N167" i="3"/>
  <c r="M167" i="3"/>
  <c r="L167" i="3"/>
  <c r="K167" i="3"/>
  <c r="J167" i="3"/>
  <c r="I167" i="3"/>
  <c r="H167" i="3"/>
  <c r="G167" i="3"/>
  <c r="F167" i="3"/>
  <c r="E167" i="3"/>
  <c r="D167" i="3"/>
  <c r="U166" i="3"/>
  <c r="T166" i="3"/>
  <c r="S166" i="3"/>
  <c r="R166" i="3"/>
  <c r="Q166" i="3"/>
  <c r="P166" i="3"/>
  <c r="O166" i="3"/>
  <c r="N166" i="3"/>
  <c r="M166" i="3"/>
  <c r="L166" i="3"/>
  <c r="K166" i="3"/>
  <c r="J166" i="3"/>
  <c r="I166" i="3"/>
  <c r="H166" i="3"/>
  <c r="G166" i="3"/>
  <c r="F166" i="3"/>
  <c r="E166" i="3"/>
  <c r="D166" i="3"/>
  <c r="U165" i="3"/>
  <c r="U169" i="3" s="1"/>
  <c r="T165" i="3"/>
  <c r="T169" i="3" s="1"/>
  <c r="S165" i="3"/>
  <c r="R165" i="3"/>
  <c r="R169" i="3" s="1"/>
  <c r="Q165" i="3"/>
  <c r="Q169" i="3" s="1"/>
  <c r="P165" i="3"/>
  <c r="P169" i="3" s="1"/>
  <c r="O165" i="3"/>
  <c r="O169" i="3" s="1"/>
  <c r="N165" i="3"/>
  <c r="N169" i="3" s="1"/>
  <c r="M165" i="3"/>
  <c r="M169" i="3" s="1"/>
  <c r="L165" i="3"/>
  <c r="L169" i="3" s="1"/>
  <c r="K165" i="3"/>
  <c r="K169" i="3" s="1"/>
  <c r="J165" i="3"/>
  <c r="J169" i="3" s="1"/>
  <c r="I165" i="3"/>
  <c r="I169" i="3" s="1"/>
  <c r="H165" i="3"/>
  <c r="H169" i="3" s="1"/>
  <c r="G165" i="3"/>
  <c r="G169" i="3" s="1"/>
  <c r="F165" i="3"/>
  <c r="F169" i="3" s="1"/>
  <c r="E165" i="3"/>
  <c r="E169" i="3" s="1"/>
  <c r="D165" i="3"/>
  <c r="D169" i="3" s="1"/>
  <c r="A160" i="3"/>
  <c r="U158" i="3"/>
  <c r="T158" i="3"/>
  <c r="R158" i="3"/>
  <c r="Q158" i="3"/>
  <c r="P158" i="3"/>
  <c r="O158" i="3"/>
  <c r="N158" i="3"/>
  <c r="M158" i="3"/>
  <c r="L158" i="3"/>
  <c r="K158" i="3"/>
  <c r="J158" i="3"/>
  <c r="I158" i="3"/>
  <c r="H158" i="3"/>
  <c r="G158" i="3"/>
  <c r="F158" i="3"/>
  <c r="E158" i="3"/>
  <c r="D158" i="3"/>
  <c r="U157" i="3"/>
  <c r="T157" i="3"/>
  <c r="R157" i="3"/>
  <c r="Q157" i="3"/>
  <c r="P157" i="3"/>
  <c r="O157" i="3"/>
  <c r="N157" i="3"/>
  <c r="M157" i="3"/>
  <c r="L157" i="3"/>
  <c r="K157" i="3"/>
  <c r="J157" i="3"/>
  <c r="I157" i="3"/>
  <c r="H157" i="3"/>
  <c r="G157" i="3"/>
  <c r="F157" i="3"/>
  <c r="E157" i="3"/>
  <c r="D157" i="3"/>
  <c r="U156" i="3"/>
  <c r="T156" i="3"/>
  <c r="R156" i="3"/>
  <c r="Q156" i="3"/>
  <c r="P156" i="3"/>
  <c r="O156" i="3"/>
  <c r="N156" i="3"/>
  <c r="M156" i="3"/>
  <c r="L156" i="3"/>
  <c r="K156" i="3"/>
  <c r="J156" i="3"/>
  <c r="I156" i="3"/>
  <c r="H156" i="3"/>
  <c r="G156" i="3"/>
  <c r="F156" i="3"/>
  <c r="E156" i="3"/>
  <c r="D156" i="3"/>
  <c r="U155" i="3"/>
  <c r="T155" i="3"/>
  <c r="R155" i="3"/>
  <c r="Q155" i="3"/>
  <c r="P155" i="3"/>
  <c r="O155" i="3"/>
  <c r="N155" i="3"/>
  <c r="M155" i="3"/>
  <c r="L155" i="3"/>
  <c r="K155" i="3"/>
  <c r="J155" i="3"/>
  <c r="I155" i="3"/>
  <c r="H155" i="3"/>
  <c r="G155" i="3"/>
  <c r="F155" i="3"/>
  <c r="E155" i="3"/>
  <c r="D155" i="3"/>
  <c r="U154" i="3"/>
  <c r="T154" i="3"/>
  <c r="R154" i="3"/>
  <c r="Q154" i="3"/>
  <c r="P154" i="3"/>
  <c r="O154" i="3"/>
  <c r="N154" i="3"/>
  <c r="M154" i="3"/>
  <c r="L154" i="3"/>
  <c r="K154" i="3"/>
  <c r="J154" i="3"/>
  <c r="I154" i="3"/>
  <c r="H154" i="3"/>
  <c r="G154" i="3"/>
  <c r="F154" i="3"/>
  <c r="E154" i="3"/>
  <c r="D154" i="3"/>
  <c r="U153" i="3"/>
  <c r="T153" i="3"/>
  <c r="R153" i="3"/>
  <c r="Q153" i="3"/>
  <c r="P153" i="3"/>
  <c r="O153" i="3"/>
  <c r="N153" i="3"/>
  <c r="M153" i="3"/>
  <c r="L153" i="3"/>
  <c r="K153" i="3"/>
  <c r="J153" i="3"/>
  <c r="I153" i="3"/>
  <c r="H153" i="3"/>
  <c r="G153" i="3"/>
  <c r="F153" i="3"/>
  <c r="E153" i="3"/>
  <c r="D153" i="3"/>
  <c r="U152" i="3"/>
  <c r="T152" i="3"/>
  <c r="R152" i="3"/>
  <c r="Q152" i="3"/>
  <c r="P152" i="3"/>
  <c r="O152" i="3"/>
  <c r="N152" i="3"/>
  <c r="M152" i="3"/>
  <c r="L152" i="3"/>
  <c r="K152" i="3"/>
  <c r="J152" i="3"/>
  <c r="I152" i="3"/>
  <c r="H152" i="3"/>
  <c r="G152" i="3"/>
  <c r="F152" i="3"/>
  <c r="E152" i="3"/>
  <c r="D152" i="3"/>
  <c r="U151" i="3"/>
  <c r="T151" i="3"/>
  <c r="R151" i="3"/>
  <c r="Q151" i="3"/>
  <c r="P151" i="3"/>
  <c r="O151" i="3"/>
  <c r="N151" i="3"/>
  <c r="M151" i="3"/>
  <c r="L151" i="3"/>
  <c r="K151" i="3"/>
  <c r="J151" i="3"/>
  <c r="I151" i="3"/>
  <c r="H151" i="3"/>
  <c r="G151" i="3"/>
  <c r="F151" i="3"/>
  <c r="E151" i="3"/>
  <c r="D151" i="3"/>
  <c r="U147" i="3"/>
  <c r="T147" i="3"/>
  <c r="S147" i="3"/>
  <c r="R147" i="3"/>
  <c r="Q147" i="3"/>
  <c r="P147" i="3"/>
  <c r="O147" i="3"/>
  <c r="N147" i="3"/>
  <c r="M147" i="3"/>
  <c r="L147" i="3"/>
  <c r="K147" i="3"/>
  <c r="J147" i="3"/>
  <c r="I147" i="3"/>
  <c r="H147" i="3"/>
  <c r="G147" i="3"/>
  <c r="F147" i="3"/>
  <c r="E147" i="3"/>
  <c r="D147" i="3"/>
  <c r="U146" i="3"/>
  <c r="T146" i="3"/>
  <c r="S146" i="3"/>
  <c r="R146" i="3"/>
  <c r="Q146" i="3"/>
  <c r="P146" i="3"/>
  <c r="O146" i="3"/>
  <c r="N146" i="3"/>
  <c r="M146" i="3"/>
  <c r="L146" i="3"/>
  <c r="K146" i="3"/>
  <c r="J146" i="3"/>
  <c r="I146" i="3"/>
  <c r="H146" i="3"/>
  <c r="G146" i="3"/>
  <c r="F146" i="3"/>
  <c r="E146" i="3"/>
  <c r="D146" i="3"/>
  <c r="U145" i="3"/>
  <c r="T145" i="3"/>
  <c r="S145" i="3"/>
  <c r="R145" i="3"/>
  <c r="Q145" i="3"/>
  <c r="P145" i="3"/>
  <c r="O145" i="3"/>
  <c r="N145" i="3"/>
  <c r="M145" i="3"/>
  <c r="L145" i="3"/>
  <c r="K145" i="3"/>
  <c r="J145" i="3"/>
  <c r="I145" i="3"/>
  <c r="H145" i="3"/>
  <c r="G145" i="3"/>
  <c r="F145" i="3"/>
  <c r="E145" i="3"/>
  <c r="D145" i="3"/>
  <c r="U144" i="3"/>
  <c r="T144" i="3"/>
  <c r="S144" i="3"/>
  <c r="R144" i="3"/>
  <c r="Q144" i="3"/>
  <c r="P144" i="3"/>
  <c r="O144" i="3"/>
  <c r="N144" i="3"/>
  <c r="M144" i="3"/>
  <c r="L144" i="3"/>
  <c r="K144" i="3"/>
  <c r="J144" i="3"/>
  <c r="I144" i="3"/>
  <c r="H144" i="3"/>
  <c r="G144" i="3"/>
  <c r="F144" i="3"/>
  <c r="E144" i="3"/>
  <c r="D144" i="3"/>
  <c r="U143" i="3"/>
  <c r="T143" i="3"/>
  <c r="S143" i="3"/>
  <c r="R143" i="3"/>
  <c r="Q143" i="3"/>
  <c r="P143" i="3"/>
  <c r="O143" i="3"/>
  <c r="N143" i="3"/>
  <c r="M143" i="3"/>
  <c r="L143" i="3"/>
  <c r="K143" i="3"/>
  <c r="J143" i="3"/>
  <c r="I143" i="3"/>
  <c r="H143" i="3"/>
  <c r="G143" i="3"/>
  <c r="F143" i="3"/>
  <c r="E143" i="3"/>
  <c r="D143" i="3"/>
  <c r="U142" i="3"/>
  <c r="T142" i="3"/>
  <c r="S142" i="3"/>
  <c r="R142" i="3"/>
  <c r="Q142" i="3"/>
  <c r="P142" i="3"/>
  <c r="O142" i="3"/>
  <c r="N142" i="3"/>
  <c r="M142" i="3"/>
  <c r="L142" i="3"/>
  <c r="K142" i="3"/>
  <c r="J142" i="3"/>
  <c r="I142" i="3"/>
  <c r="H142" i="3"/>
  <c r="G142" i="3"/>
  <c r="F142" i="3"/>
  <c r="E142" i="3"/>
  <c r="D142" i="3"/>
  <c r="U141" i="3"/>
  <c r="T141" i="3"/>
  <c r="S141" i="3"/>
  <c r="R141" i="3"/>
  <c r="Q141" i="3"/>
  <c r="P141" i="3"/>
  <c r="O141" i="3"/>
  <c r="N141" i="3"/>
  <c r="M141" i="3"/>
  <c r="L141" i="3"/>
  <c r="K141" i="3"/>
  <c r="J141" i="3"/>
  <c r="I141" i="3"/>
  <c r="H141" i="3"/>
  <c r="G141" i="3"/>
  <c r="F141" i="3"/>
  <c r="E141" i="3"/>
  <c r="D141" i="3"/>
  <c r="U135" i="3"/>
  <c r="T135" i="3"/>
  <c r="S135" i="3"/>
  <c r="R135" i="3"/>
  <c r="Q135" i="3"/>
  <c r="P135" i="3"/>
  <c r="O135" i="3"/>
  <c r="N135" i="3"/>
  <c r="M135" i="3"/>
  <c r="L135" i="3"/>
  <c r="K135" i="3"/>
  <c r="J135" i="3"/>
  <c r="I135" i="3"/>
  <c r="H135" i="3"/>
  <c r="G135" i="3"/>
  <c r="F135" i="3"/>
  <c r="E135" i="3"/>
  <c r="D135" i="3"/>
  <c r="U134" i="3"/>
  <c r="T134" i="3"/>
  <c r="S134" i="3"/>
  <c r="R134" i="3"/>
  <c r="Q134" i="3"/>
  <c r="P134" i="3"/>
  <c r="O134" i="3"/>
  <c r="N134" i="3"/>
  <c r="M134" i="3"/>
  <c r="L134" i="3"/>
  <c r="K134" i="3"/>
  <c r="J134" i="3"/>
  <c r="I134" i="3"/>
  <c r="H134" i="3"/>
  <c r="G134" i="3"/>
  <c r="F134" i="3"/>
  <c r="E134" i="3"/>
  <c r="D134" i="3"/>
  <c r="U133" i="3"/>
  <c r="T133" i="3"/>
  <c r="S133" i="3"/>
  <c r="R133" i="3"/>
  <c r="Q133" i="3"/>
  <c r="P133" i="3"/>
  <c r="O133" i="3"/>
  <c r="N133" i="3"/>
  <c r="M133" i="3"/>
  <c r="L133" i="3"/>
  <c r="K133" i="3"/>
  <c r="J133" i="3"/>
  <c r="I133" i="3"/>
  <c r="H133" i="3"/>
  <c r="G133" i="3"/>
  <c r="F133" i="3"/>
  <c r="E133" i="3"/>
  <c r="D133" i="3"/>
  <c r="U132" i="3"/>
  <c r="T132" i="3"/>
  <c r="S132" i="3"/>
  <c r="R132" i="3"/>
  <c r="Q132" i="3"/>
  <c r="P132" i="3"/>
  <c r="O132" i="3"/>
  <c r="N132" i="3"/>
  <c r="M132" i="3"/>
  <c r="L132" i="3"/>
  <c r="K132" i="3"/>
  <c r="J132" i="3"/>
  <c r="I132" i="3"/>
  <c r="H132" i="3"/>
  <c r="G132" i="3"/>
  <c r="F132" i="3"/>
  <c r="E132" i="3"/>
  <c r="D132" i="3"/>
  <c r="U131" i="3"/>
  <c r="T131" i="3"/>
  <c r="S131" i="3"/>
  <c r="R131" i="3"/>
  <c r="Q131" i="3"/>
  <c r="P131" i="3"/>
  <c r="O131" i="3"/>
  <c r="N131" i="3"/>
  <c r="M131" i="3"/>
  <c r="L131" i="3"/>
  <c r="K131" i="3"/>
  <c r="J131" i="3"/>
  <c r="I131" i="3"/>
  <c r="H131" i="3"/>
  <c r="G131" i="3"/>
  <c r="F131" i="3"/>
  <c r="E131" i="3"/>
  <c r="D131" i="3"/>
  <c r="U130" i="3"/>
  <c r="T130" i="3"/>
  <c r="S130" i="3"/>
  <c r="R130" i="3"/>
  <c r="Q130" i="3"/>
  <c r="P130" i="3"/>
  <c r="O130" i="3"/>
  <c r="N130" i="3"/>
  <c r="M130" i="3"/>
  <c r="L130" i="3"/>
  <c r="K130" i="3"/>
  <c r="J130" i="3"/>
  <c r="I130" i="3"/>
  <c r="H130" i="3"/>
  <c r="G130" i="3"/>
  <c r="F130" i="3"/>
  <c r="E130" i="3"/>
  <c r="D130" i="3"/>
  <c r="U129" i="3"/>
  <c r="U136" i="3" s="1"/>
  <c r="T129" i="3"/>
  <c r="S129" i="3"/>
  <c r="R129" i="3"/>
  <c r="R136" i="3" s="1"/>
  <c r="Q129" i="3"/>
  <c r="Q136" i="3" s="1"/>
  <c r="P129" i="3"/>
  <c r="O129" i="3"/>
  <c r="O136" i="3" s="1"/>
  <c r="N129" i="3"/>
  <c r="N136" i="3" s="1"/>
  <c r="M129" i="3"/>
  <c r="L129" i="3"/>
  <c r="L136" i="3" s="1"/>
  <c r="K129" i="3"/>
  <c r="J129" i="3"/>
  <c r="J136" i="3" s="1"/>
  <c r="I129" i="3"/>
  <c r="I136" i="3" s="1"/>
  <c r="H129" i="3"/>
  <c r="G129" i="3"/>
  <c r="G136" i="3" s="1"/>
  <c r="F129" i="3"/>
  <c r="F136" i="3" s="1"/>
  <c r="E129" i="3"/>
  <c r="E136" i="3" s="1"/>
  <c r="D129" i="3"/>
  <c r="D136" i="3" s="1"/>
  <c r="A124" i="3"/>
  <c r="U122" i="3"/>
  <c r="T122" i="3"/>
  <c r="R122" i="3"/>
  <c r="Q122" i="3"/>
  <c r="P122" i="3"/>
  <c r="O122" i="3"/>
  <c r="N122" i="3"/>
  <c r="M122" i="3"/>
  <c r="L122" i="3"/>
  <c r="K122" i="3"/>
  <c r="J122" i="3"/>
  <c r="I122" i="3"/>
  <c r="H122" i="3"/>
  <c r="G122" i="3"/>
  <c r="F122" i="3"/>
  <c r="E122" i="3"/>
  <c r="D122" i="3"/>
  <c r="U121" i="3"/>
  <c r="T121" i="3"/>
  <c r="R121" i="3"/>
  <c r="Q121" i="3"/>
  <c r="P121" i="3"/>
  <c r="O121" i="3"/>
  <c r="N121" i="3"/>
  <c r="M121" i="3"/>
  <c r="L121" i="3"/>
  <c r="K121" i="3"/>
  <c r="J121" i="3"/>
  <c r="I121" i="3"/>
  <c r="H121" i="3"/>
  <c r="G121" i="3"/>
  <c r="F121" i="3"/>
  <c r="E121" i="3"/>
  <c r="D121" i="3"/>
  <c r="U120" i="3"/>
  <c r="T120" i="3"/>
  <c r="R120" i="3"/>
  <c r="Q120" i="3"/>
  <c r="P120" i="3"/>
  <c r="O120" i="3"/>
  <c r="N120" i="3"/>
  <c r="M120" i="3"/>
  <c r="L120" i="3"/>
  <c r="K120" i="3"/>
  <c r="J120" i="3"/>
  <c r="I120" i="3"/>
  <c r="H120" i="3"/>
  <c r="G120" i="3"/>
  <c r="F120" i="3"/>
  <c r="E120" i="3"/>
  <c r="D120" i="3"/>
  <c r="U119" i="3"/>
  <c r="T119" i="3"/>
  <c r="R119" i="3"/>
  <c r="Q119" i="3"/>
  <c r="P119" i="3"/>
  <c r="O119" i="3"/>
  <c r="N119" i="3"/>
  <c r="M119" i="3"/>
  <c r="L119" i="3"/>
  <c r="K119" i="3"/>
  <c r="J119" i="3"/>
  <c r="I119" i="3"/>
  <c r="H119" i="3"/>
  <c r="G119" i="3"/>
  <c r="F119" i="3"/>
  <c r="E119" i="3"/>
  <c r="D119" i="3"/>
  <c r="U118" i="3"/>
  <c r="T118" i="3"/>
  <c r="R118" i="3"/>
  <c r="Q118" i="3"/>
  <c r="P118" i="3"/>
  <c r="O118" i="3"/>
  <c r="N118" i="3"/>
  <c r="M118" i="3"/>
  <c r="L118" i="3"/>
  <c r="K118" i="3"/>
  <c r="J118" i="3"/>
  <c r="I118" i="3"/>
  <c r="H118" i="3"/>
  <c r="G118" i="3"/>
  <c r="F118" i="3"/>
  <c r="E118" i="3"/>
  <c r="D118" i="3"/>
  <c r="U117" i="3"/>
  <c r="T117" i="3"/>
  <c r="S117" i="3"/>
  <c r="R117" i="3"/>
  <c r="Q117" i="3"/>
  <c r="P117" i="3"/>
  <c r="O117" i="3"/>
  <c r="N117" i="3"/>
  <c r="M117" i="3"/>
  <c r="L117" i="3"/>
  <c r="K117" i="3"/>
  <c r="J117" i="3"/>
  <c r="I117" i="3"/>
  <c r="H117" i="3"/>
  <c r="G117" i="3"/>
  <c r="F117" i="3"/>
  <c r="E117" i="3"/>
  <c r="D117" i="3"/>
  <c r="U113" i="3"/>
  <c r="T113" i="3"/>
  <c r="S113" i="3"/>
  <c r="R113" i="3"/>
  <c r="Q113" i="3"/>
  <c r="P113" i="3"/>
  <c r="O113" i="3"/>
  <c r="N113" i="3"/>
  <c r="M113" i="3"/>
  <c r="L113" i="3"/>
  <c r="K113" i="3"/>
  <c r="J113" i="3"/>
  <c r="I113" i="3"/>
  <c r="H113" i="3"/>
  <c r="G113" i="3"/>
  <c r="F113" i="3"/>
  <c r="E113" i="3"/>
  <c r="D113" i="3"/>
  <c r="U112" i="3"/>
  <c r="T112" i="3"/>
  <c r="S112" i="3"/>
  <c r="R112" i="3"/>
  <c r="Q112" i="3"/>
  <c r="P112" i="3"/>
  <c r="O112" i="3"/>
  <c r="N112" i="3"/>
  <c r="M112" i="3"/>
  <c r="L112" i="3"/>
  <c r="K112" i="3"/>
  <c r="J112" i="3"/>
  <c r="I112" i="3"/>
  <c r="H112" i="3"/>
  <c r="G112" i="3"/>
  <c r="F112" i="3"/>
  <c r="E112" i="3"/>
  <c r="D112" i="3"/>
  <c r="U111" i="3"/>
  <c r="T111" i="3"/>
  <c r="S111" i="3"/>
  <c r="R111" i="3"/>
  <c r="Q111" i="3"/>
  <c r="P111" i="3"/>
  <c r="O111" i="3"/>
  <c r="N111" i="3"/>
  <c r="M111" i="3"/>
  <c r="L111" i="3"/>
  <c r="K111" i="3"/>
  <c r="J111" i="3"/>
  <c r="I111" i="3"/>
  <c r="H111" i="3"/>
  <c r="G111" i="3"/>
  <c r="F111" i="3"/>
  <c r="E111" i="3"/>
  <c r="D111" i="3"/>
  <c r="U110" i="3"/>
  <c r="T110" i="3"/>
  <c r="S110" i="3"/>
  <c r="R110" i="3"/>
  <c r="Q110" i="3"/>
  <c r="P110" i="3"/>
  <c r="O110" i="3"/>
  <c r="N110" i="3"/>
  <c r="M110" i="3"/>
  <c r="L110" i="3"/>
  <c r="K110" i="3"/>
  <c r="J110" i="3"/>
  <c r="I110" i="3"/>
  <c r="H110" i="3"/>
  <c r="G110" i="3"/>
  <c r="F110" i="3"/>
  <c r="E110" i="3"/>
  <c r="D110" i="3"/>
  <c r="U109" i="3"/>
  <c r="T109" i="3"/>
  <c r="S109" i="3"/>
  <c r="R109" i="3"/>
  <c r="Q109" i="3"/>
  <c r="P109" i="3"/>
  <c r="O109" i="3"/>
  <c r="N109" i="3"/>
  <c r="M109" i="3"/>
  <c r="L109" i="3"/>
  <c r="K109" i="3"/>
  <c r="J109" i="3"/>
  <c r="I109" i="3"/>
  <c r="H109" i="3"/>
  <c r="G109" i="3"/>
  <c r="F109" i="3"/>
  <c r="E109" i="3"/>
  <c r="D109" i="3"/>
  <c r="U103" i="3"/>
  <c r="T103" i="3"/>
  <c r="S103" i="3"/>
  <c r="R103" i="3"/>
  <c r="Q103" i="3"/>
  <c r="P103" i="3"/>
  <c r="O103" i="3"/>
  <c r="N103" i="3"/>
  <c r="M103" i="3"/>
  <c r="L103" i="3"/>
  <c r="K103" i="3"/>
  <c r="J103" i="3"/>
  <c r="I103" i="3"/>
  <c r="H103" i="3"/>
  <c r="G103" i="3"/>
  <c r="F103" i="3"/>
  <c r="E103" i="3"/>
  <c r="D103" i="3"/>
  <c r="U102" i="3"/>
  <c r="T102" i="3"/>
  <c r="S102" i="3"/>
  <c r="R102" i="3"/>
  <c r="Q102" i="3"/>
  <c r="P102" i="3"/>
  <c r="O102" i="3"/>
  <c r="N102" i="3"/>
  <c r="M102" i="3"/>
  <c r="L102" i="3"/>
  <c r="K102" i="3"/>
  <c r="J102" i="3"/>
  <c r="I102" i="3"/>
  <c r="H102" i="3"/>
  <c r="G102" i="3"/>
  <c r="F102" i="3"/>
  <c r="E102" i="3"/>
  <c r="D102" i="3"/>
  <c r="U101" i="3"/>
  <c r="T101" i="3"/>
  <c r="S101" i="3"/>
  <c r="R101" i="3"/>
  <c r="Q101" i="3"/>
  <c r="P101" i="3"/>
  <c r="O101" i="3"/>
  <c r="N101" i="3"/>
  <c r="M101" i="3"/>
  <c r="L101" i="3"/>
  <c r="K101" i="3"/>
  <c r="J101" i="3"/>
  <c r="I101" i="3"/>
  <c r="H101" i="3"/>
  <c r="G101" i="3"/>
  <c r="F101" i="3"/>
  <c r="E101" i="3"/>
  <c r="D101" i="3"/>
  <c r="U100" i="3"/>
  <c r="T100" i="3"/>
  <c r="S100" i="3"/>
  <c r="R100" i="3"/>
  <c r="Q100" i="3"/>
  <c r="P100" i="3"/>
  <c r="O100" i="3"/>
  <c r="N100" i="3"/>
  <c r="M100" i="3"/>
  <c r="L100" i="3"/>
  <c r="K100" i="3"/>
  <c r="J100" i="3"/>
  <c r="I100" i="3"/>
  <c r="H100" i="3"/>
  <c r="G100" i="3"/>
  <c r="F100" i="3"/>
  <c r="E100" i="3"/>
  <c r="D100" i="3"/>
  <c r="U99" i="3"/>
  <c r="U104" i="3" s="1"/>
  <c r="T99" i="3"/>
  <c r="T104" i="3" s="1"/>
  <c r="S99" i="3"/>
  <c r="R99" i="3"/>
  <c r="Q99" i="3"/>
  <c r="Q104" i="3" s="1"/>
  <c r="P99" i="3"/>
  <c r="P104" i="3" s="1"/>
  <c r="O99" i="3"/>
  <c r="N99" i="3"/>
  <c r="N104" i="3" s="1"/>
  <c r="M99" i="3"/>
  <c r="L99" i="3"/>
  <c r="L104" i="3" s="1"/>
  <c r="K99" i="3"/>
  <c r="K104" i="3" s="1"/>
  <c r="J99" i="3"/>
  <c r="I99" i="3"/>
  <c r="I104" i="3" s="1"/>
  <c r="H99" i="3"/>
  <c r="G99" i="3"/>
  <c r="F99" i="3"/>
  <c r="F104" i="3" s="1"/>
  <c r="E99" i="3"/>
  <c r="E104" i="3" s="1"/>
  <c r="D99" i="3"/>
  <c r="D104" i="3" s="1"/>
  <c r="A94" i="3"/>
  <c r="U92" i="3"/>
  <c r="T92" i="3"/>
  <c r="R92" i="3"/>
  <c r="Q92" i="3"/>
  <c r="P92" i="3"/>
  <c r="O92" i="3"/>
  <c r="N92" i="3"/>
  <c r="M92" i="3"/>
  <c r="L92" i="3"/>
  <c r="K92" i="3"/>
  <c r="J92" i="3"/>
  <c r="I92" i="3"/>
  <c r="H92" i="3"/>
  <c r="G92" i="3"/>
  <c r="F92" i="3"/>
  <c r="E92" i="3"/>
  <c r="D92" i="3"/>
  <c r="U91" i="3"/>
  <c r="T91" i="3"/>
  <c r="R91" i="3"/>
  <c r="Q91" i="3"/>
  <c r="P91" i="3"/>
  <c r="O91" i="3"/>
  <c r="N91" i="3"/>
  <c r="M91" i="3"/>
  <c r="L91" i="3"/>
  <c r="K91" i="3"/>
  <c r="J91" i="3"/>
  <c r="I91" i="3"/>
  <c r="H91" i="3"/>
  <c r="G91" i="3"/>
  <c r="F91" i="3"/>
  <c r="E91" i="3"/>
  <c r="D91" i="3"/>
  <c r="U90" i="3"/>
  <c r="T90" i="3"/>
  <c r="R90" i="3"/>
  <c r="Q90" i="3"/>
  <c r="P90" i="3"/>
  <c r="O90" i="3"/>
  <c r="N90" i="3"/>
  <c r="M90" i="3"/>
  <c r="L90" i="3"/>
  <c r="K90" i="3"/>
  <c r="J90" i="3"/>
  <c r="I90" i="3"/>
  <c r="H90" i="3"/>
  <c r="G90" i="3"/>
  <c r="F90" i="3"/>
  <c r="E90" i="3"/>
  <c r="D90" i="3"/>
  <c r="U89" i="3"/>
  <c r="T89" i="3"/>
  <c r="R89" i="3"/>
  <c r="Q89" i="3"/>
  <c r="P89" i="3"/>
  <c r="O89" i="3"/>
  <c r="N89" i="3"/>
  <c r="M89" i="3"/>
  <c r="L89" i="3"/>
  <c r="K89" i="3"/>
  <c r="J89" i="3"/>
  <c r="I89" i="3"/>
  <c r="H89" i="3"/>
  <c r="G89" i="3"/>
  <c r="F89" i="3"/>
  <c r="E89" i="3"/>
  <c r="D89" i="3"/>
  <c r="U88" i="3"/>
  <c r="T88" i="3"/>
  <c r="R88" i="3"/>
  <c r="Q88" i="3"/>
  <c r="P88" i="3"/>
  <c r="O88" i="3"/>
  <c r="N88" i="3"/>
  <c r="M88" i="3"/>
  <c r="L88" i="3"/>
  <c r="K88" i="3"/>
  <c r="J88" i="3"/>
  <c r="I88" i="3"/>
  <c r="H88" i="3"/>
  <c r="G88" i="3"/>
  <c r="F88" i="3"/>
  <c r="E88" i="3"/>
  <c r="D88" i="3"/>
  <c r="U84" i="3"/>
  <c r="T84" i="3"/>
  <c r="S84" i="3"/>
  <c r="R84" i="3"/>
  <c r="Q84" i="3"/>
  <c r="P84" i="3"/>
  <c r="O84" i="3"/>
  <c r="N84" i="3"/>
  <c r="M84" i="3"/>
  <c r="L84" i="3"/>
  <c r="K84" i="3"/>
  <c r="J84" i="3"/>
  <c r="I84" i="3"/>
  <c r="H84" i="3"/>
  <c r="G84" i="3"/>
  <c r="F84" i="3"/>
  <c r="E84" i="3"/>
  <c r="D84" i="3"/>
  <c r="U83" i="3"/>
  <c r="T83" i="3"/>
  <c r="S83" i="3"/>
  <c r="R83" i="3"/>
  <c r="Q83" i="3"/>
  <c r="P83" i="3"/>
  <c r="O83" i="3"/>
  <c r="N83" i="3"/>
  <c r="M83" i="3"/>
  <c r="L83" i="3"/>
  <c r="K83" i="3"/>
  <c r="J83" i="3"/>
  <c r="I83" i="3"/>
  <c r="H83" i="3"/>
  <c r="G83" i="3"/>
  <c r="F83" i="3"/>
  <c r="E83" i="3"/>
  <c r="D83" i="3"/>
  <c r="U82" i="3"/>
  <c r="T82" i="3"/>
  <c r="S82" i="3"/>
  <c r="R82" i="3"/>
  <c r="Q82" i="3"/>
  <c r="P82" i="3"/>
  <c r="O82" i="3"/>
  <c r="O80" i="3" s="1"/>
  <c r="N82" i="3"/>
  <c r="M82" i="3"/>
  <c r="L82" i="3"/>
  <c r="K82" i="3"/>
  <c r="J82" i="3"/>
  <c r="I82" i="3"/>
  <c r="H82" i="3"/>
  <c r="G82" i="3"/>
  <c r="F82" i="3"/>
  <c r="E82" i="3"/>
  <c r="D82" i="3"/>
  <c r="U81" i="3"/>
  <c r="T81" i="3"/>
  <c r="S81" i="3"/>
  <c r="R81" i="3"/>
  <c r="Q81" i="3"/>
  <c r="P81" i="3"/>
  <c r="O81" i="3"/>
  <c r="N81" i="3"/>
  <c r="M81" i="3"/>
  <c r="L81" i="3"/>
  <c r="K81" i="3"/>
  <c r="J81" i="3"/>
  <c r="I81" i="3"/>
  <c r="H81" i="3"/>
  <c r="G81" i="3"/>
  <c r="F81" i="3"/>
  <c r="E81" i="3"/>
  <c r="D81" i="3"/>
  <c r="U75" i="3"/>
  <c r="T75" i="3"/>
  <c r="S75" i="3"/>
  <c r="R75" i="3"/>
  <c r="Q75" i="3"/>
  <c r="P75" i="3"/>
  <c r="O75" i="3"/>
  <c r="N75" i="3"/>
  <c r="M75" i="3"/>
  <c r="L75" i="3"/>
  <c r="K75" i="3"/>
  <c r="J75" i="3"/>
  <c r="I75" i="3"/>
  <c r="H75" i="3"/>
  <c r="G75" i="3"/>
  <c r="F75" i="3"/>
  <c r="E75" i="3"/>
  <c r="D75" i="3"/>
  <c r="U74" i="3"/>
  <c r="T74" i="3"/>
  <c r="S74" i="3"/>
  <c r="R74" i="3"/>
  <c r="Q74" i="3"/>
  <c r="P74" i="3"/>
  <c r="O74" i="3"/>
  <c r="N74" i="3"/>
  <c r="M74" i="3"/>
  <c r="L74" i="3"/>
  <c r="K74" i="3"/>
  <c r="J74" i="3"/>
  <c r="I74" i="3"/>
  <c r="H74" i="3"/>
  <c r="G74" i="3"/>
  <c r="F74" i="3"/>
  <c r="E74" i="3"/>
  <c r="D74" i="3"/>
  <c r="U73" i="3"/>
  <c r="T73" i="3"/>
  <c r="S73" i="3"/>
  <c r="R73" i="3"/>
  <c r="Q73" i="3"/>
  <c r="P73" i="3"/>
  <c r="O73" i="3"/>
  <c r="N73" i="3"/>
  <c r="M73" i="3"/>
  <c r="L73" i="3"/>
  <c r="K73" i="3"/>
  <c r="J73" i="3"/>
  <c r="I73" i="3"/>
  <c r="H73" i="3"/>
  <c r="G73" i="3"/>
  <c r="F73" i="3"/>
  <c r="E73" i="3"/>
  <c r="D73" i="3"/>
  <c r="U72" i="3"/>
  <c r="U76" i="3" s="1"/>
  <c r="T72" i="3"/>
  <c r="T71" i="3" s="1"/>
  <c r="S72" i="3"/>
  <c r="R72" i="3"/>
  <c r="R76" i="3" s="1"/>
  <c r="Q72" i="3"/>
  <c r="P72" i="3"/>
  <c r="P76" i="3" s="1"/>
  <c r="O72" i="3"/>
  <c r="O76" i="3" s="1"/>
  <c r="N72" i="3"/>
  <c r="N76" i="3" s="1"/>
  <c r="M72" i="3"/>
  <c r="M76" i="3" s="1"/>
  <c r="L72" i="3"/>
  <c r="L76" i="3" s="1"/>
  <c r="K72" i="3"/>
  <c r="K76" i="3" s="1"/>
  <c r="J72" i="3"/>
  <c r="J76" i="3" s="1"/>
  <c r="I72" i="3"/>
  <c r="I71" i="3" s="1"/>
  <c r="H72" i="3"/>
  <c r="H76" i="3" s="1"/>
  <c r="G72" i="3"/>
  <c r="G76" i="3" s="1"/>
  <c r="F72" i="3"/>
  <c r="F76" i="3" s="1"/>
  <c r="E72" i="3"/>
  <c r="E76" i="3" s="1"/>
  <c r="D72" i="3"/>
  <c r="D76" i="3" s="1"/>
  <c r="A67" i="3"/>
  <c r="U65" i="3"/>
  <c r="T65" i="3"/>
  <c r="R65" i="3"/>
  <c r="Q65" i="3"/>
  <c r="P65" i="3"/>
  <c r="O65" i="3"/>
  <c r="N65" i="3"/>
  <c r="M65" i="3"/>
  <c r="L65" i="3"/>
  <c r="K65" i="3"/>
  <c r="J65" i="3"/>
  <c r="I65" i="3"/>
  <c r="H65" i="3"/>
  <c r="G65" i="3"/>
  <c r="F65" i="3"/>
  <c r="E65" i="3"/>
  <c r="D65" i="3"/>
  <c r="U64" i="3"/>
  <c r="T64" i="3"/>
  <c r="R64" i="3"/>
  <c r="Q64" i="3"/>
  <c r="P64" i="3"/>
  <c r="O64" i="3"/>
  <c r="N64" i="3"/>
  <c r="M64" i="3"/>
  <c r="L64" i="3"/>
  <c r="K64" i="3"/>
  <c r="J64" i="3"/>
  <c r="I64" i="3"/>
  <c r="H64" i="3"/>
  <c r="G64" i="3"/>
  <c r="F64" i="3"/>
  <c r="E64" i="3"/>
  <c r="D64" i="3"/>
  <c r="U63" i="3"/>
  <c r="T63" i="3"/>
  <c r="R63" i="3"/>
  <c r="Q63" i="3"/>
  <c r="P63" i="3"/>
  <c r="O63" i="3"/>
  <c r="N63" i="3"/>
  <c r="M63" i="3"/>
  <c r="L63" i="3"/>
  <c r="K63" i="3"/>
  <c r="J63" i="3"/>
  <c r="I63" i="3"/>
  <c r="H63" i="3"/>
  <c r="G63" i="3"/>
  <c r="F63" i="3"/>
  <c r="E63" i="3"/>
  <c r="D63" i="3"/>
  <c r="U62" i="3"/>
  <c r="T62" i="3"/>
  <c r="R62" i="3"/>
  <c r="Q62" i="3"/>
  <c r="P62" i="3"/>
  <c r="O62" i="3"/>
  <c r="N62" i="3"/>
  <c r="M62" i="3"/>
  <c r="L62" i="3"/>
  <c r="K62" i="3"/>
  <c r="J62" i="3"/>
  <c r="I62" i="3"/>
  <c r="H62" i="3"/>
  <c r="G62" i="3"/>
  <c r="F62" i="3"/>
  <c r="E62" i="3"/>
  <c r="D62" i="3"/>
  <c r="U61" i="3"/>
  <c r="T61" i="3"/>
  <c r="R61" i="3"/>
  <c r="Q61" i="3"/>
  <c r="P61" i="3"/>
  <c r="O61" i="3"/>
  <c r="N61" i="3"/>
  <c r="M61" i="3"/>
  <c r="L61" i="3"/>
  <c r="K61" i="3"/>
  <c r="J61" i="3"/>
  <c r="I61" i="3"/>
  <c r="H61" i="3"/>
  <c r="G61" i="3"/>
  <c r="F61" i="3"/>
  <c r="E61" i="3"/>
  <c r="D61" i="3"/>
  <c r="U60" i="3"/>
  <c r="T60" i="3"/>
  <c r="R60" i="3"/>
  <c r="Q60" i="3"/>
  <c r="P60" i="3"/>
  <c r="O60" i="3"/>
  <c r="N60" i="3"/>
  <c r="M60" i="3"/>
  <c r="L60" i="3"/>
  <c r="K60" i="3"/>
  <c r="J60" i="3"/>
  <c r="I60" i="3"/>
  <c r="H60" i="3"/>
  <c r="G60" i="3"/>
  <c r="F60" i="3"/>
  <c r="E60" i="3"/>
  <c r="D60" i="3"/>
  <c r="U56" i="3"/>
  <c r="T56" i="3"/>
  <c r="S56" i="3"/>
  <c r="R56" i="3"/>
  <c r="Q56" i="3"/>
  <c r="P56" i="3"/>
  <c r="O56" i="3"/>
  <c r="N56" i="3"/>
  <c r="M56" i="3"/>
  <c r="L56" i="3"/>
  <c r="K56" i="3"/>
  <c r="J56" i="3"/>
  <c r="I56" i="3"/>
  <c r="H56" i="3"/>
  <c r="G56" i="3"/>
  <c r="F56" i="3"/>
  <c r="E56" i="3"/>
  <c r="D56" i="3"/>
  <c r="U55" i="3"/>
  <c r="T55" i="3"/>
  <c r="S55" i="3"/>
  <c r="R55" i="3"/>
  <c r="Q55" i="3"/>
  <c r="P55" i="3"/>
  <c r="O55" i="3"/>
  <c r="N55" i="3"/>
  <c r="M55" i="3"/>
  <c r="L55" i="3"/>
  <c r="K55" i="3"/>
  <c r="J55" i="3"/>
  <c r="I55" i="3"/>
  <c r="H55" i="3"/>
  <c r="G55" i="3"/>
  <c r="F55" i="3"/>
  <c r="E55" i="3"/>
  <c r="D55" i="3"/>
  <c r="U54" i="3"/>
  <c r="T54" i="3"/>
  <c r="S54" i="3"/>
  <c r="R54" i="3"/>
  <c r="Q54" i="3"/>
  <c r="P54" i="3"/>
  <c r="O54" i="3"/>
  <c r="N54" i="3"/>
  <c r="M54" i="3"/>
  <c r="L54" i="3"/>
  <c r="K54" i="3"/>
  <c r="J54" i="3"/>
  <c r="I54" i="3"/>
  <c r="H54" i="3"/>
  <c r="G54" i="3"/>
  <c r="F54" i="3"/>
  <c r="E54" i="3"/>
  <c r="D54" i="3"/>
  <c r="U53" i="3"/>
  <c r="T53" i="3"/>
  <c r="S53" i="3"/>
  <c r="R53" i="3"/>
  <c r="Q53" i="3"/>
  <c r="P53" i="3"/>
  <c r="O53" i="3"/>
  <c r="N53" i="3"/>
  <c r="M53" i="3"/>
  <c r="L53" i="3"/>
  <c r="K53" i="3"/>
  <c r="J53" i="3"/>
  <c r="I53" i="3"/>
  <c r="H53" i="3"/>
  <c r="G53" i="3"/>
  <c r="F53" i="3"/>
  <c r="E53" i="3"/>
  <c r="D53" i="3"/>
  <c r="U52" i="3"/>
  <c r="U51" i="3" s="1"/>
  <c r="T52" i="3"/>
  <c r="T51" i="3" s="1"/>
  <c r="S52" i="3"/>
  <c r="R52" i="3"/>
  <c r="Q52" i="3"/>
  <c r="P52" i="3"/>
  <c r="O52" i="3"/>
  <c r="N52" i="3"/>
  <c r="M52" i="3"/>
  <c r="L52" i="3"/>
  <c r="K52" i="3"/>
  <c r="J52" i="3"/>
  <c r="I52" i="3"/>
  <c r="I51" i="3" s="1"/>
  <c r="H52" i="3"/>
  <c r="G52" i="3"/>
  <c r="F52" i="3"/>
  <c r="F51" i="3" s="1"/>
  <c r="E52" i="3"/>
  <c r="E51" i="3" s="1"/>
  <c r="D52" i="3"/>
  <c r="D51" i="3"/>
  <c r="U46" i="3"/>
  <c r="T46" i="3"/>
  <c r="S46" i="3"/>
  <c r="R46" i="3"/>
  <c r="Q46" i="3"/>
  <c r="P46" i="3"/>
  <c r="O46" i="3"/>
  <c r="N46" i="3"/>
  <c r="M46" i="3"/>
  <c r="L46" i="3"/>
  <c r="K46" i="3"/>
  <c r="J46" i="3"/>
  <c r="I46" i="3"/>
  <c r="H46" i="3"/>
  <c r="G46" i="3"/>
  <c r="F46" i="3"/>
  <c r="E46" i="3"/>
  <c r="D46" i="3"/>
  <c r="U45" i="3"/>
  <c r="T45" i="3"/>
  <c r="S45" i="3"/>
  <c r="R45" i="3"/>
  <c r="Q45" i="3"/>
  <c r="P45" i="3"/>
  <c r="O45" i="3"/>
  <c r="N45" i="3"/>
  <c r="M45" i="3"/>
  <c r="L45" i="3"/>
  <c r="K45" i="3"/>
  <c r="J45" i="3"/>
  <c r="I45" i="3"/>
  <c r="H45" i="3"/>
  <c r="G45" i="3"/>
  <c r="F45" i="3"/>
  <c r="E45" i="3"/>
  <c r="D45" i="3"/>
  <c r="U44" i="3"/>
  <c r="T44" i="3"/>
  <c r="S44" i="3"/>
  <c r="R44" i="3"/>
  <c r="Q44" i="3"/>
  <c r="P44" i="3"/>
  <c r="O44" i="3"/>
  <c r="N44" i="3"/>
  <c r="M44" i="3"/>
  <c r="L44" i="3"/>
  <c r="K44" i="3"/>
  <c r="J44" i="3"/>
  <c r="I44" i="3"/>
  <c r="H44" i="3"/>
  <c r="G44" i="3"/>
  <c r="F44" i="3"/>
  <c r="E44" i="3"/>
  <c r="D44" i="3"/>
  <c r="U43" i="3"/>
  <c r="T43" i="3"/>
  <c r="S43" i="3"/>
  <c r="R43" i="3"/>
  <c r="Q43" i="3"/>
  <c r="P43" i="3"/>
  <c r="O43" i="3"/>
  <c r="N43" i="3"/>
  <c r="M43" i="3"/>
  <c r="L43" i="3"/>
  <c r="K43" i="3"/>
  <c r="J43" i="3"/>
  <c r="I43" i="3"/>
  <c r="H43" i="3"/>
  <c r="G43" i="3"/>
  <c r="F43" i="3"/>
  <c r="E43" i="3"/>
  <c r="D43" i="3"/>
  <c r="U42" i="3"/>
  <c r="U47" i="3" s="1"/>
  <c r="T42" i="3"/>
  <c r="T47" i="3" s="1"/>
  <c r="S42" i="3"/>
  <c r="S47" i="3" s="1"/>
  <c r="R42" i="3"/>
  <c r="R47" i="3" s="1"/>
  <c r="Q42" i="3"/>
  <c r="P42" i="3"/>
  <c r="P47" i="3" s="1"/>
  <c r="O42" i="3"/>
  <c r="O47" i="3" s="1"/>
  <c r="N42" i="3"/>
  <c r="M42" i="3"/>
  <c r="M47" i="3" s="1"/>
  <c r="L42" i="3"/>
  <c r="L47" i="3" s="1"/>
  <c r="K42" i="3"/>
  <c r="K47" i="3" s="1"/>
  <c r="J42" i="3"/>
  <c r="J47" i="3" s="1"/>
  <c r="I42" i="3"/>
  <c r="H42" i="3"/>
  <c r="H47" i="3" s="1"/>
  <c r="G42" i="3"/>
  <c r="G47" i="3" s="1"/>
  <c r="F42" i="3"/>
  <c r="E42" i="3"/>
  <c r="E47" i="3" s="1"/>
  <c r="D42" i="3"/>
  <c r="D47" i="3" s="1"/>
  <c r="T41" i="3"/>
  <c r="A37" i="3"/>
  <c r="U35" i="3"/>
  <c r="T35" i="3"/>
  <c r="R35" i="3"/>
  <c r="Q35" i="3"/>
  <c r="P35" i="3"/>
  <c r="O35" i="3"/>
  <c r="N35" i="3"/>
  <c r="M35" i="3"/>
  <c r="L35" i="3"/>
  <c r="K35" i="3"/>
  <c r="J35" i="3"/>
  <c r="I35" i="3"/>
  <c r="H35" i="3"/>
  <c r="G35" i="3"/>
  <c r="F35" i="3"/>
  <c r="E35" i="3"/>
  <c r="D35" i="3"/>
  <c r="U34" i="3"/>
  <c r="T34" i="3"/>
  <c r="R34" i="3"/>
  <c r="Q34" i="3"/>
  <c r="P34" i="3"/>
  <c r="O34" i="3"/>
  <c r="N34" i="3"/>
  <c r="M34" i="3"/>
  <c r="L34" i="3"/>
  <c r="K34" i="3"/>
  <c r="J34" i="3"/>
  <c r="I34" i="3"/>
  <c r="H34" i="3"/>
  <c r="G34" i="3"/>
  <c r="F34" i="3"/>
  <c r="E34" i="3"/>
  <c r="D34" i="3"/>
  <c r="U33" i="3"/>
  <c r="T33" i="3"/>
  <c r="R33" i="3"/>
  <c r="Q33" i="3"/>
  <c r="P33" i="3"/>
  <c r="O33" i="3"/>
  <c r="N33" i="3"/>
  <c r="M33" i="3"/>
  <c r="L33" i="3"/>
  <c r="K33" i="3"/>
  <c r="J33" i="3"/>
  <c r="I33" i="3"/>
  <c r="H33" i="3"/>
  <c r="G33" i="3"/>
  <c r="F33" i="3"/>
  <c r="E33" i="3"/>
  <c r="D33" i="3"/>
  <c r="U32" i="3"/>
  <c r="T32" i="3"/>
  <c r="R32" i="3"/>
  <c r="Q32" i="3"/>
  <c r="P32" i="3"/>
  <c r="O32" i="3"/>
  <c r="N32" i="3"/>
  <c r="M32" i="3"/>
  <c r="L32" i="3"/>
  <c r="K32" i="3"/>
  <c r="J32" i="3"/>
  <c r="I32" i="3"/>
  <c r="H32" i="3"/>
  <c r="G32" i="3"/>
  <c r="F32" i="3"/>
  <c r="E32" i="3"/>
  <c r="D32" i="3"/>
  <c r="U31" i="3"/>
  <c r="T31" i="3"/>
  <c r="R31" i="3"/>
  <c r="Q31" i="3"/>
  <c r="P31" i="3"/>
  <c r="O31" i="3"/>
  <c r="N31" i="3"/>
  <c r="M31" i="3"/>
  <c r="L31" i="3"/>
  <c r="K31" i="3"/>
  <c r="J31" i="3"/>
  <c r="I31" i="3"/>
  <c r="H31" i="3"/>
  <c r="G31" i="3"/>
  <c r="F31" i="3"/>
  <c r="E31" i="3"/>
  <c r="D31" i="3"/>
  <c r="U27" i="3"/>
  <c r="T27" i="3"/>
  <c r="S27" i="3"/>
  <c r="R27" i="3"/>
  <c r="Q27" i="3"/>
  <c r="P27" i="3"/>
  <c r="O27" i="3"/>
  <c r="N27" i="3"/>
  <c r="M27" i="3"/>
  <c r="L27" i="3"/>
  <c r="K27" i="3"/>
  <c r="J27" i="3"/>
  <c r="I27" i="3"/>
  <c r="H27" i="3"/>
  <c r="G27" i="3"/>
  <c r="F27" i="3"/>
  <c r="E27" i="3"/>
  <c r="D27" i="3"/>
  <c r="U26" i="3"/>
  <c r="T26" i="3"/>
  <c r="S26" i="3"/>
  <c r="R26" i="3"/>
  <c r="Q26" i="3"/>
  <c r="P26" i="3"/>
  <c r="O26" i="3"/>
  <c r="N26" i="3"/>
  <c r="M26" i="3"/>
  <c r="L26" i="3"/>
  <c r="K26" i="3"/>
  <c r="J26" i="3"/>
  <c r="I26" i="3"/>
  <c r="H26" i="3"/>
  <c r="G26" i="3"/>
  <c r="F26" i="3"/>
  <c r="E26" i="3"/>
  <c r="D26" i="3"/>
  <c r="U25" i="3"/>
  <c r="T25" i="3"/>
  <c r="S25" i="3"/>
  <c r="R25" i="3"/>
  <c r="Q25" i="3"/>
  <c r="P25" i="3"/>
  <c r="O25" i="3"/>
  <c r="N25" i="3"/>
  <c r="M25" i="3"/>
  <c r="L25" i="3"/>
  <c r="K25" i="3"/>
  <c r="J25" i="3"/>
  <c r="I25" i="3"/>
  <c r="H25" i="3"/>
  <c r="G25" i="3"/>
  <c r="F25" i="3"/>
  <c r="E25" i="3"/>
  <c r="D25" i="3"/>
  <c r="U24" i="3"/>
  <c r="U23" i="3" s="1"/>
  <c r="T24" i="3"/>
  <c r="T23" i="3" s="1"/>
  <c r="S24" i="3"/>
  <c r="R24" i="3"/>
  <c r="Q24" i="3"/>
  <c r="P24" i="3"/>
  <c r="O24" i="3"/>
  <c r="N24" i="3"/>
  <c r="N28" i="3" s="1"/>
  <c r="M24" i="3"/>
  <c r="L24" i="3"/>
  <c r="K24" i="3"/>
  <c r="K23" i="3" s="1"/>
  <c r="J24" i="3"/>
  <c r="I24" i="3"/>
  <c r="I23" i="3" s="1"/>
  <c r="H24" i="3"/>
  <c r="G24" i="3"/>
  <c r="F24" i="3"/>
  <c r="F23" i="3" s="1"/>
  <c r="E24" i="3"/>
  <c r="E23" i="3" s="1"/>
  <c r="D24" i="3"/>
  <c r="U18" i="3"/>
  <c r="T18" i="3"/>
  <c r="S18" i="3"/>
  <c r="R18" i="3"/>
  <c r="Q18" i="3"/>
  <c r="P18" i="3"/>
  <c r="O18" i="3"/>
  <c r="N18" i="3"/>
  <c r="M18" i="3"/>
  <c r="L18" i="3"/>
  <c r="K18" i="3"/>
  <c r="J18" i="3"/>
  <c r="I18" i="3"/>
  <c r="H18" i="3"/>
  <c r="G18" i="3"/>
  <c r="F18" i="3"/>
  <c r="E18" i="3"/>
  <c r="D18" i="3"/>
  <c r="U17" i="3"/>
  <c r="T17" i="3"/>
  <c r="S17" i="3"/>
  <c r="R17" i="3"/>
  <c r="Q17" i="3"/>
  <c r="P17" i="3"/>
  <c r="O17" i="3"/>
  <c r="N17" i="3"/>
  <c r="M17" i="3"/>
  <c r="L17" i="3"/>
  <c r="K17" i="3"/>
  <c r="J17" i="3"/>
  <c r="I17" i="3"/>
  <c r="H17" i="3"/>
  <c r="G17" i="3"/>
  <c r="F17" i="3"/>
  <c r="E17" i="3"/>
  <c r="D17" i="3"/>
  <c r="U16" i="3"/>
  <c r="T16" i="3"/>
  <c r="S16" i="3"/>
  <c r="R16" i="3"/>
  <c r="Q16" i="3"/>
  <c r="P16" i="3"/>
  <c r="O16" i="3"/>
  <c r="N16" i="3"/>
  <c r="M16" i="3"/>
  <c r="L16" i="3"/>
  <c r="K16" i="3"/>
  <c r="J16" i="3"/>
  <c r="I16" i="3"/>
  <c r="H16" i="3"/>
  <c r="G16" i="3"/>
  <c r="F16" i="3"/>
  <c r="E16" i="3"/>
  <c r="D16" i="3"/>
  <c r="U15" i="3"/>
  <c r="U19" i="3" s="1"/>
  <c r="T15" i="3"/>
  <c r="T19" i="3" s="1"/>
  <c r="S15" i="3"/>
  <c r="S19" i="3" s="1"/>
  <c r="R15" i="3"/>
  <c r="R19" i="3" s="1"/>
  <c r="Q15" i="3"/>
  <c r="Q19" i="3" s="1"/>
  <c r="P15" i="3"/>
  <c r="P19" i="3" s="1"/>
  <c r="O15" i="3"/>
  <c r="N15" i="3"/>
  <c r="N19" i="3" s="1"/>
  <c r="M15" i="3"/>
  <c r="M19" i="3" s="1"/>
  <c r="L15" i="3"/>
  <c r="L19" i="3" s="1"/>
  <c r="K15" i="3"/>
  <c r="K19" i="3" s="1"/>
  <c r="J15" i="3"/>
  <c r="J19" i="3" s="1"/>
  <c r="I15" i="3"/>
  <c r="I19" i="3" s="1"/>
  <c r="H15" i="3"/>
  <c r="H19" i="3" s="1"/>
  <c r="G15" i="3"/>
  <c r="G14" i="3" s="1"/>
  <c r="F15" i="3"/>
  <c r="F19" i="3" s="1"/>
  <c r="E15" i="3"/>
  <c r="E19" i="3" s="1"/>
  <c r="D15" i="3"/>
  <c r="D19" i="3" s="1"/>
  <c r="F14" i="3"/>
  <c r="U11" i="3"/>
  <c r="U20" i="3" s="1"/>
  <c r="U29" i="3" s="1"/>
  <c r="T11" i="3"/>
  <c r="T20" i="3" s="1"/>
  <c r="T29" i="3" s="1"/>
  <c r="R11" i="3"/>
  <c r="R20" i="3" s="1"/>
  <c r="R29" i="3" s="1"/>
  <c r="Q11" i="3"/>
  <c r="Q20" i="3" s="1"/>
  <c r="Q29" i="3" s="1"/>
  <c r="P11" i="3"/>
  <c r="P20" i="3" s="1"/>
  <c r="P29" i="3" s="1"/>
  <c r="O11" i="3"/>
  <c r="O20" i="3" s="1"/>
  <c r="O29" i="3" s="1"/>
  <c r="N11" i="3"/>
  <c r="N20" i="3" s="1"/>
  <c r="N29" i="3" s="1"/>
  <c r="M11" i="3"/>
  <c r="M20" i="3" s="1"/>
  <c r="M29" i="3" s="1"/>
  <c r="L11" i="3"/>
  <c r="L20" i="3" s="1"/>
  <c r="L29" i="3" s="1"/>
  <c r="K11" i="3"/>
  <c r="K20" i="3" s="1"/>
  <c r="K29" i="3" s="1"/>
  <c r="J11" i="3"/>
  <c r="J20" i="3" s="1"/>
  <c r="J29" i="3" s="1"/>
  <c r="I11" i="3"/>
  <c r="I20" i="3" s="1"/>
  <c r="I29" i="3" s="1"/>
  <c r="H11" i="3"/>
  <c r="H20" i="3" s="1"/>
  <c r="H29" i="3" s="1"/>
  <c r="G11" i="3"/>
  <c r="G20" i="3" s="1"/>
  <c r="G29" i="3" s="1"/>
  <c r="F11" i="3"/>
  <c r="F20" i="3" s="1"/>
  <c r="F29" i="3" s="1"/>
  <c r="E11" i="3"/>
  <c r="E20" i="3" s="1"/>
  <c r="E29" i="3" s="1"/>
  <c r="D11" i="3"/>
  <c r="D20" i="3" s="1"/>
  <c r="D29" i="3" s="1"/>
  <c r="A10" i="3"/>
  <c r="R27" i="2"/>
  <c r="Q27" i="2"/>
  <c r="P27" i="2"/>
  <c r="O27" i="2"/>
  <c r="N27" i="2"/>
  <c r="M27" i="2"/>
  <c r="L27" i="2"/>
  <c r="K27" i="2"/>
  <c r="J27" i="2"/>
  <c r="I27" i="2"/>
  <c r="H27" i="2"/>
  <c r="G27" i="2"/>
  <c r="F27" i="2"/>
  <c r="E27" i="2"/>
  <c r="D27" i="2"/>
  <c r="C27" i="2"/>
  <c r="R26" i="2"/>
  <c r="Q26" i="2"/>
  <c r="P26" i="2"/>
  <c r="O26" i="2"/>
  <c r="N26" i="2"/>
  <c r="M26" i="2"/>
  <c r="L26" i="2"/>
  <c r="K26" i="2"/>
  <c r="J26" i="2"/>
  <c r="I26" i="2"/>
  <c r="H26" i="2"/>
  <c r="G26" i="2"/>
  <c r="F26" i="2"/>
  <c r="E26" i="2"/>
  <c r="D26" i="2"/>
  <c r="C26" i="2"/>
  <c r="R25" i="2"/>
  <c r="Q25" i="2"/>
  <c r="P25" i="2"/>
  <c r="O25" i="2"/>
  <c r="N25" i="2"/>
  <c r="M25" i="2"/>
  <c r="L25" i="2"/>
  <c r="K25" i="2"/>
  <c r="J25" i="2"/>
  <c r="I25" i="2"/>
  <c r="H25" i="2"/>
  <c r="G25" i="2"/>
  <c r="F25" i="2"/>
  <c r="E25" i="2"/>
  <c r="D25" i="2"/>
  <c r="C25" i="2"/>
  <c r="R24" i="2"/>
  <c r="Q24" i="2"/>
  <c r="P24" i="2"/>
  <c r="O24" i="2"/>
  <c r="N24" i="2"/>
  <c r="M24" i="2"/>
  <c r="L24" i="2"/>
  <c r="K24" i="2"/>
  <c r="J24" i="2"/>
  <c r="I24" i="2"/>
  <c r="H24" i="2"/>
  <c r="G24" i="2"/>
  <c r="F24" i="2"/>
  <c r="E24" i="2"/>
  <c r="D24" i="2"/>
  <c r="C24" i="2"/>
  <c r="R21" i="2"/>
  <c r="Q21" i="2"/>
  <c r="P21" i="2"/>
  <c r="O21" i="2"/>
  <c r="N21" i="2"/>
  <c r="M21" i="2"/>
  <c r="L21" i="2"/>
  <c r="K21" i="2"/>
  <c r="J21" i="2"/>
  <c r="I21" i="2"/>
  <c r="H21" i="2"/>
  <c r="G21" i="2"/>
  <c r="F21" i="2"/>
  <c r="E21" i="2"/>
  <c r="D21" i="2"/>
  <c r="C21" i="2"/>
  <c r="R20" i="2"/>
  <c r="Q20" i="2"/>
  <c r="P20" i="2"/>
  <c r="O20" i="2"/>
  <c r="N20" i="2"/>
  <c r="M20" i="2"/>
  <c r="L20" i="2"/>
  <c r="K20" i="2"/>
  <c r="J20" i="2"/>
  <c r="I20" i="2"/>
  <c r="H20" i="2"/>
  <c r="G20" i="2"/>
  <c r="F20" i="2"/>
  <c r="E20" i="2"/>
  <c r="D20" i="2"/>
  <c r="C20" i="2"/>
  <c r="R19" i="2"/>
  <c r="Q19" i="2"/>
  <c r="P19" i="2"/>
  <c r="O19" i="2"/>
  <c r="N19" i="2"/>
  <c r="M19" i="2"/>
  <c r="L19" i="2"/>
  <c r="K19" i="2"/>
  <c r="J19" i="2"/>
  <c r="I19" i="2"/>
  <c r="H19" i="2"/>
  <c r="G19" i="2"/>
  <c r="F19" i="2"/>
  <c r="E19" i="2"/>
  <c r="D19" i="2"/>
  <c r="C19" i="2"/>
  <c r="R18" i="2"/>
  <c r="Q18" i="2"/>
  <c r="P18" i="2"/>
  <c r="O18" i="2"/>
  <c r="N18" i="2"/>
  <c r="M18" i="2"/>
  <c r="L18" i="2"/>
  <c r="K18" i="2"/>
  <c r="J18" i="2"/>
  <c r="I18" i="2"/>
  <c r="H18" i="2"/>
  <c r="G18" i="2"/>
  <c r="F18" i="2"/>
  <c r="E18" i="2"/>
  <c r="D18" i="2"/>
  <c r="C18" i="2"/>
  <c r="R17" i="2"/>
  <c r="Q17" i="2"/>
  <c r="P17" i="2"/>
  <c r="O17" i="2"/>
  <c r="N17" i="2"/>
  <c r="M17" i="2"/>
  <c r="L17" i="2"/>
  <c r="K17" i="2"/>
  <c r="J17" i="2"/>
  <c r="I17" i="2"/>
  <c r="H17" i="2"/>
  <c r="G17" i="2"/>
  <c r="F17" i="2"/>
  <c r="E17" i="2"/>
  <c r="D17" i="2"/>
  <c r="C17" i="2"/>
  <c r="R16" i="2"/>
  <c r="Q16" i="2"/>
  <c r="P16" i="2"/>
  <c r="O16" i="2"/>
  <c r="N16" i="2"/>
  <c r="M16" i="2"/>
  <c r="L16" i="2"/>
  <c r="K16" i="2"/>
  <c r="J16" i="2"/>
  <c r="I16" i="2"/>
  <c r="H16" i="2"/>
  <c r="G16" i="2"/>
  <c r="F16" i="2"/>
  <c r="E16" i="2"/>
  <c r="D16" i="2"/>
  <c r="C16" i="2"/>
  <c r="R15" i="2"/>
  <c r="Q15" i="2"/>
  <c r="P15" i="2"/>
  <c r="O15" i="2"/>
  <c r="N15" i="2"/>
  <c r="M15" i="2"/>
  <c r="L15" i="2"/>
  <c r="K15" i="2"/>
  <c r="J15" i="2"/>
  <c r="I15" i="2"/>
  <c r="H15" i="2"/>
  <c r="G15" i="2"/>
  <c r="F15" i="2"/>
  <c r="E15" i="2"/>
  <c r="D15" i="2"/>
  <c r="C15" i="2"/>
  <c r="R14" i="2"/>
  <c r="Q14" i="2"/>
  <c r="P14" i="2"/>
  <c r="O14" i="2"/>
  <c r="N14" i="2"/>
  <c r="M14" i="2"/>
  <c r="L14" i="2"/>
  <c r="K14" i="2"/>
  <c r="J14" i="2"/>
  <c r="I14" i="2"/>
  <c r="H14" i="2"/>
  <c r="G14" i="2"/>
  <c r="F14" i="2"/>
  <c r="E14" i="2"/>
  <c r="D14" i="2"/>
  <c r="C14" i="2"/>
  <c r="R13" i="2"/>
  <c r="Q13" i="2"/>
  <c r="P13" i="2"/>
  <c r="O13" i="2"/>
  <c r="N13" i="2"/>
  <c r="M13" i="2"/>
  <c r="L13" i="2"/>
  <c r="K13" i="2"/>
  <c r="J13" i="2"/>
  <c r="I13" i="2"/>
  <c r="H13" i="2"/>
  <c r="G13" i="2"/>
  <c r="F13" i="2"/>
  <c r="E13" i="2"/>
  <c r="D13" i="2"/>
  <c r="C13" i="2"/>
  <c r="R12" i="2"/>
  <c r="Q12" i="2"/>
  <c r="P12" i="2"/>
  <c r="O12" i="2"/>
  <c r="N12" i="2"/>
  <c r="M12" i="2"/>
  <c r="L12" i="2"/>
  <c r="K12" i="2"/>
  <c r="J12" i="2"/>
  <c r="I12" i="2"/>
  <c r="H12" i="2"/>
  <c r="G12" i="2"/>
  <c r="F12" i="2"/>
  <c r="E12" i="2"/>
  <c r="D12" i="2"/>
  <c r="C12" i="2"/>
  <c r="R11" i="2"/>
  <c r="Q11" i="2"/>
  <c r="P11" i="2"/>
  <c r="O11" i="2"/>
  <c r="N11" i="2"/>
  <c r="M11" i="2"/>
  <c r="L11" i="2"/>
  <c r="K11" i="2"/>
  <c r="J11" i="2"/>
  <c r="I11" i="2"/>
  <c r="H11" i="2"/>
  <c r="G11" i="2"/>
  <c r="F11" i="2"/>
  <c r="E11" i="2"/>
  <c r="D11" i="2"/>
  <c r="C11" i="2"/>
  <c r="R10" i="2"/>
  <c r="Q10" i="2"/>
  <c r="P10" i="2"/>
  <c r="O10" i="2"/>
  <c r="N10" i="2"/>
  <c r="M10" i="2"/>
  <c r="L10" i="2"/>
  <c r="K10" i="2"/>
  <c r="J10" i="2"/>
  <c r="I10" i="2"/>
  <c r="H10" i="2"/>
  <c r="G10" i="2"/>
  <c r="F10" i="2"/>
  <c r="E10" i="2"/>
  <c r="D10" i="2"/>
  <c r="C10" i="2"/>
  <c r="R9" i="2"/>
  <c r="Q9" i="2"/>
  <c r="P9" i="2"/>
  <c r="O9" i="2"/>
  <c r="N9" i="2"/>
  <c r="M9" i="2"/>
  <c r="L9" i="2"/>
  <c r="K9" i="2"/>
  <c r="J9" i="2"/>
  <c r="I9" i="2"/>
  <c r="H9" i="2"/>
  <c r="G9" i="2"/>
  <c r="F9" i="2"/>
  <c r="E9" i="2"/>
  <c r="D9" i="2"/>
  <c r="C9" i="2"/>
  <c r="R8" i="2"/>
  <c r="Q8" i="2"/>
  <c r="P8" i="2"/>
  <c r="O8" i="2"/>
  <c r="N8" i="2"/>
  <c r="M8" i="2"/>
  <c r="L8" i="2"/>
  <c r="K8" i="2"/>
  <c r="J8" i="2"/>
  <c r="I8" i="2"/>
  <c r="H8" i="2"/>
  <c r="G8" i="2"/>
  <c r="F8" i="2"/>
  <c r="E8" i="2"/>
  <c r="D8" i="2"/>
  <c r="C8" i="2"/>
  <c r="R7" i="2"/>
  <c r="Q7" i="2"/>
  <c r="P7" i="2"/>
  <c r="O7" i="2"/>
  <c r="N7" i="2"/>
  <c r="M7" i="2"/>
  <c r="L7" i="2"/>
  <c r="K7" i="2"/>
  <c r="J7" i="2"/>
  <c r="I7" i="2"/>
  <c r="H7" i="2"/>
  <c r="G7" i="2"/>
  <c r="F7" i="2"/>
  <c r="E7" i="2"/>
  <c r="D7" i="2"/>
  <c r="C7" i="2"/>
  <c r="R6" i="2"/>
  <c r="Q6" i="2"/>
  <c r="P6" i="2"/>
  <c r="O6" i="2"/>
  <c r="N6" i="2"/>
  <c r="M6" i="2"/>
  <c r="L6" i="2"/>
  <c r="K6" i="2"/>
  <c r="J6" i="2"/>
  <c r="I6" i="2"/>
  <c r="H6" i="2"/>
  <c r="G6" i="2"/>
  <c r="F6" i="2"/>
  <c r="E6" i="2"/>
  <c r="D6" i="2"/>
  <c r="C6" i="2"/>
  <c r="S51" i="4"/>
  <c r="U262" i="3" s="1"/>
  <c r="R51" i="4"/>
  <c r="T262" i="3" s="1"/>
  <c r="Q51" i="4"/>
  <c r="R262" i="3" s="1"/>
  <c r="P51" i="4"/>
  <c r="Q262" i="3" s="1"/>
  <c r="O51" i="4"/>
  <c r="P262" i="3" s="1"/>
  <c r="N51" i="4"/>
  <c r="O262" i="3" s="1"/>
  <c r="M51" i="4"/>
  <c r="N262" i="3" s="1"/>
  <c r="L51" i="4"/>
  <c r="M262" i="3" s="1"/>
  <c r="K51" i="4"/>
  <c r="L262" i="3" s="1"/>
  <c r="J51" i="4"/>
  <c r="K262" i="3" s="1"/>
  <c r="I51" i="4"/>
  <c r="J262" i="3" s="1"/>
  <c r="H51" i="4"/>
  <c r="I262" i="3" s="1"/>
  <c r="G51" i="4"/>
  <c r="H262" i="3" s="1"/>
  <c r="F51" i="4"/>
  <c r="G262" i="3" s="1"/>
  <c r="E51" i="4"/>
  <c r="F262" i="3" s="1"/>
  <c r="D51" i="4"/>
  <c r="E262" i="3" s="1"/>
  <c r="C51" i="4"/>
  <c r="D262" i="3" s="1"/>
  <c r="S50" i="4"/>
  <c r="U231" i="3" s="1"/>
  <c r="R50" i="4"/>
  <c r="T231" i="3" s="1"/>
  <c r="Q50" i="4"/>
  <c r="R231" i="3" s="1"/>
  <c r="P50" i="4"/>
  <c r="Q231" i="3" s="1"/>
  <c r="O50" i="4"/>
  <c r="P231" i="3" s="1"/>
  <c r="N50" i="4"/>
  <c r="O231" i="3" s="1"/>
  <c r="M50" i="4"/>
  <c r="N231" i="3" s="1"/>
  <c r="L50" i="4"/>
  <c r="M231" i="3" s="1"/>
  <c r="K50" i="4"/>
  <c r="L231" i="3" s="1"/>
  <c r="J50" i="4"/>
  <c r="K231" i="3" s="1"/>
  <c r="I50" i="4"/>
  <c r="J231" i="3" s="1"/>
  <c r="H50" i="4"/>
  <c r="I231" i="3" s="1"/>
  <c r="G50" i="4"/>
  <c r="H231" i="3" s="1"/>
  <c r="F50" i="4"/>
  <c r="G231" i="3" s="1"/>
  <c r="E50" i="4"/>
  <c r="F231" i="3" s="1"/>
  <c r="D50" i="4"/>
  <c r="E231" i="3" s="1"/>
  <c r="C50" i="4"/>
  <c r="D231" i="3" s="1"/>
  <c r="S49" i="4"/>
  <c r="U200" i="3" s="1"/>
  <c r="R49" i="4"/>
  <c r="T200" i="3" s="1"/>
  <c r="Q49" i="4"/>
  <c r="R200" i="3" s="1"/>
  <c r="P49" i="4"/>
  <c r="Q200" i="3" s="1"/>
  <c r="O49" i="4"/>
  <c r="P200" i="3" s="1"/>
  <c r="N49" i="4"/>
  <c r="O200" i="3" s="1"/>
  <c r="M49" i="4"/>
  <c r="N200" i="3" s="1"/>
  <c r="L49" i="4"/>
  <c r="M200" i="3" s="1"/>
  <c r="K49" i="4"/>
  <c r="L200" i="3" s="1"/>
  <c r="J49" i="4"/>
  <c r="K200" i="3" s="1"/>
  <c r="I49" i="4"/>
  <c r="J200" i="3" s="1"/>
  <c r="H49" i="4"/>
  <c r="I200" i="3" s="1"/>
  <c r="G49" i="4"/>
  <c r="H200" i="3" s="1"/>
  <c r="F49" i="4"/>
  <c r="G200" i="3" s="1"/>
  <c r="E49" i="4"/>
  <c r="F200" i="3" s="1"/>
  <c r="D49" i="4"/>
  <c r="E200" i="3" s="1"/>
  <c r="C49" i="4"/>
  <c r="D200" i="3" s="1"/>
  <c r="S48" i="4"/>
  <c r="U172" i="3" s="1"/>
  <c r="R48" i="4"/>
  <c r="T172" i="3" s="1"/>
  <c r="Q48" i="4"/>
  <c r="R172" i="3" s="1"/>
  <c r="P48" i="4"/>
  <c r="Q172" i="3" s="1"/>
  <c r="O48" i="4"/>
  <c r="P172" i="3" s="1"/>
  <c r="N48" i="4"/>
  <c r="O172" i="3" s="1"/>
  <c r="M48" i="4"/>
  <c r="N172" i="3" s="1"/>
  <c r="L48" i="4"/>
  <c r="M172" i="3" s="1"/>
  <c r="K48" i="4"/>
  <c r="L172" i="3" s="1"/>
  <c r="J48" i="4"/>
  <c r="K172" i="3" s="1"/>
  <c r="I48" i="4"/>
  <c r="J172" i="3" s="1"/>
  <c r="H48" i="4"/>
  <c r="I172" i="3" s="1"/>
  <c r="G48" i="4"/>
  <c r="H172" i="3" s="1"/>
  <c r="F48" i="4"/>
  <c r="G172" i="3" s="1"/>
  <c r="E48" i="4"/>
  <c r="F172" i="3" s="1"/>
  <c r="D48" i="4"/>
  <c r="E172" i="3" s="1"/>
  <c r="C48" i="4"/>
  <c r="D172" i="3" s="1"/>
  <c r="S47" i="4"/>
  <c r="U139" i="3" s="1"/>
  <c r="R47" i="4"/>
  <c r="T139" i="3" s="1"/>
  <c r="Q47" i="4"/>
  <c r="R139" i="3" s="1"/>
  <c r="P47" i="4"/>
  <c r="Q139" i="3" s="1"/>
  <c r="O47" i="4"/>
  <c r="P139" i="3" s="1"/>
  <c r="N47" i="4"/>
  <c r="O139" i="3" s="1"/>
  <c r="M47" i="4"/>
  <c r="N139" i="3" s="1"/>
  <c r="L47" i="4"/>
  <c r="M139" i="3" s="1"/>
  <c r="K47" i="4"/>
  <c r="L139" i="3" s="1"/>
  <c r="J47" i="4"/>
  <c r="K139" i="3" s="1"/>
  <c r="I47" i="4"/>
  <c r="J139" i="3" s="1"/>
  <c r="H47" i="4"/>
  <c r="I139" i="3" s="1"/>
  <c r="G47" i="4"/>
  <c r="H139" i="3" s="1"/>
  <c r="F47" i="4"/>
  <c r="G139" i="3" s="1"/>
  <c r="E47" i="4"/>
  <c r="F139" i="3" s="1"/>
  <c r="D47" i="4"/>
  <c r="E139" i="3" s="1"/>
  <c r="C47" i="4"/>
  <c r="D139" i="3" s="1"/>
  <c r="S46" i="4"/>
  <c r="U107" i="3" s="1"/>
  <c r="R46" i="4"/>
  <c r="T107" i="3" s="1"/>
  <c r="Q46" i="4"/>
  <c r="R107" i="3" s="1"/>
  <c r="P46" i="4"/>
  <c r="Q107" i="3" s="1"/>
  <c r="O46" i="4"/>
  <c r="P107" i="3" s="1"/>
  <c r="N46" i="4"/>
  <c r="O107" i="3" s="1"/>
  <c r="M46" i="4"/>
  <c r="N107" i="3" s="1"/>
  <c r="L46" i="4"/>
  <c r="M107" i="3" s="1"/>
  <c r="K46" i="4"/>
  <c r="L107" i="3" s="1"/>
  <c r="J46" i="4"/>
  <c r="K107" i="3" s="1"/>
  <c r="I46" i="4"/>
  <c r="J107" i="3" s="1"/>
  <c r="H46" i="4"/>
  <c r="I107" i="3" s="1"/>
  <c r="G46" i="4"/>
  <c r="H107" i="3" s="1"/>
  <c r="F46" i="4"/>
  <c r="G107" i="3" s="1"/>
  <c r="E46" i="4"/>
  <c r="F107" i="3" s="1"/>
  <c r="D46" i="4"/>
  <c r="E107" i="3" s="1"/>
  <c r="C46" i="4"/>
  <c r="D107" i="3" s="1"/>
  <c r="S45" i="4"/>
  <c r="U79" i="3" s="1"/>
  <c r="R45" i="4"/>
  <c r="T79" i="3" s="1"/>
  <c r="Q45" i="4"/>
  <c r="R79" i="3" s="1"/>
  <c r="P45" i="4"/>
  <c r="Q79" i="3" s="1"/>
  <c r="O45" i="4"/>
  <c r="P79" i="3" s="1"/>
  <c r="N45" i="4"/>
  <c r="O79" i="3" s="1"/>
  <c r="M45" i="4"/>
  <c r="N79" i="3" s="1"/>
  <c r="L45" i="4"/>
  <c r="M79" i="3" s="1"/>
  <c r="K45" i="4"/>
  <c r="L79" i="3" s="1"/>
  <c r="J45" i="4"/>
  <c r="K79" i="3" s="1"/>
  <c r="I45" i="4"/>
  <c r="J79" i="3" s="1"/>
  <c r="H45" i="4"/>
  <c r="I79" i="3" s="1"/>
  <c r="G45" i="4"/>
  <c r="H79" i="3" s="1"/>
  <c r="F45" i="4"/>
  <c r="G79" i="3" s="1"/>
  <c r="E45" i="4"/>
  <c r="F79" i="3" s="1"/>
  <c r="D45" i="4"/>
  <c r="E79" i="3" s="1"/>
  <c r="C45" i="4"/>
  <c r="D79" i="3" s="1"/>
  <c r="S44" i="4"/>
  <c r="U50" i="3" s="1"/>
  <c r="R44" i="4"/>
  <c r="T50" i="3" s="1"/>
  <c r="Q44" i="4"/>
  <c r="R50" i="3" s="1"/>
  <c r="P44" i="4"/>
  <c r="Q50" i="3" s="1"/>
  <c r="O44" i="4"/>
  <c r="P50" i="3" s="1"/>
  <c r="N44" i="4"/>
  <c r="O50" i="3" s="1"/>
  <c r="M44" i="4"/>
  <c r="N50" i="3" s="1"/>
  <c r="L44" i="4"/>
  <c r="M50" i="3" s="1"/>
  <c r="K44" i="4"/>
  <c r="L50" i="3" s="1"/>
  <c r="J44" i="4"/>
  <c r="K50" i="3" s="1"/>
  <c r="I44" i="4"/>
  <c r="J50" i="3" s="1"/>
  <c r="H44" i="4"/>
  <c r="I50" i="3" s="1"/>
  <c r="G44" i="4"/>
  <c r="H50" i="3" s="1"/>
  <c r="F44" i="4"/>
  <c r="G50" i="3" s="1"/>
  <c r="E44" i="4"/>
  <c r="F50" i="3" s="1"/>
  <c r="D44" i="4"/>
  <c r="E50" i="3" s="1"/>
  <c r="C44" i="4"/>
  <c r="D50" i="3" s="1"/>
  <c r="S43" i="4"/>
  <c r="U22" i="3" s="1"/>
  <c r="R43" i="4"/>
  <c r="T22" i="3" s="1"/>
  <c r="Q43" i="4"/>
  <c r="R22" i="3" s="1"/>
  <c r="P43" i="4"/>
  <c r="Q22" i="3" s="1"/>
  <c r="O43" i="4"/>
  <c r="P22" i="3" s="1"/>
  <c r="N43" i="4"/>
  <c r="O22" i="3" s="1"/>
  <c r="M43" i="4"/>
  <c r="N22" i="3" s="1"/>
  <c r="L43" i="4"/>
  <c r="M22" i="3" s="1"/>
  <c r="K43" i="4"/>
  <c r="L22" i="3" s="1"/>
  <c r="J43" i="4"/>
  <c r="K22" i="3" s="1"/>
  <c r="I43" i="4"/>
  <c r="J22" i="3" s="1"/>
  <c r="H43" i="4"/>
  <c r="I22" i="3" s="1"/>
  <c r="G43" i="4"/>
  <c r="H22" i="3" s="1"/>
  <c r="F43" i="4"/>
  <c r="G22" i="3" s="1"/>
  <c r="E43" i="4"/>
  <c r="F22" i="3" s="1"/>
  <c r="D43" i="4"/>
  <c r="E22" i="3" s="1"/>
  <c r="C43" i="4"/>
  <c r="D22" i="3" s="1"/>
  <c r="S36" i="4"/>
  <c r="R36" i="4"/>
  <c r="Q36" i="4"/>
  <c r="P36" i="4"/>
  <c r="O36" i="4"/>
  <c r="N36" i="4"/>
  <c r="M36" i="4"/>
  <c r="L36" i="4"/>
  <c r="K36" i="4"/>
  <c r="J36" i="4"/>
  <c r="I36" i="4"/>
  <c r="H36" i="4"/>
  <c r="G36" i="4"/>
  <c r="F36" i="4"/>
  <c r="E36" i="4"/>
  <c r="D36" i="4"/>
  <c r="C36" i="4"/>
  <c r="S34" i="4"/>
  <c r="R34" i="4"/>
  <c r="R18" i="4" s="1"/>
  <c r="R41" i="4" s="1"/>
  <c r="Q34" i="4"/>
  <c r="Q18" i="4" s="1"/>
  <c r="Q41" i="4" s="1"/>
  <c r="P34" i="4"/>
  <c r="P18" i="4" s="1"/>
  <c r="P41" i="4" s="1"/>
  <c r="O34" i="4"/>
  <c r="N34" i="4"/>
  <c r="N18" i="4" s="1"/>
  <c r="N41" i="4" s="1"/>
  <c r="M34" i="4"/>
  <c r="M18" i="4" s="1"/>
  <c r="M41" i="4" s="1"/>
  <c r="L34" i="4"/>
  <c r="L18" i="4" s="1"/>
  <c r="L41" i="4" s="1"/>
  <c r="K34" i="4"/>
  <c r="J34" i="4"/>
  <c r="J18" i="4" s="1"/>
  <c r="J41" i="4" s="1"/>
  <c r="I34" i="4"/>
  <c r="I18" i="4" s="1"/>
  <c r="I41" i="4" s="1"/>
  <c r="H34" i="4"/>
  <c r="H18" i="4" s="1"/>
  <c r="H41" i="4" s="1"/>
  <c r="G34" i="4"/>
  <c r="G18" i="4" s="1"/>
  <c r="G41" i="4" s="1"/>
  <c r="F34" i="4"/>
  <c r="F18" i="4" s="1"/>
  <c r="F41" i="4" s="1"/>
  <c r="E34" i="4"/>
  <c r="E18" i="4" s="1"/>
  <c r="E41" i="4" s="1"/>
  <c r="D34" i="4"/>
  <c r="D18" i="4" s="1"/>
  <c r="D41" i="4" s="1"/>
  <c r="C34" i="4"/>
  <c r="S28" i="4"/>
  <c r="U253" i="3" s="1"/>
  <c r="R28" i="4"/>
  <c r="T253" i="3" s="1"/>
  <c r="Q28" i="4"/>
  <c r="R253" i="3" s="1"/>
  <c r="P28" i="4"/>
  <c r="Q253" i="3" s="1"/>
  <c r="O28" i="4"/>
  <c r="P253" i="3" s="1"/>
  <c r="N28" i="4"/>
  <c r="O253" i="3" s="1"/>
  <c r="M28" i="4"/>
  <c r="N253" i="3" s="1"/>
  <c r="L28" i="4"/>
  <c r="M253" i="3" s="1"/>
  <c r="K28" i="4"/>
  <c r="L253" i="3" s="1"/>
  <c r="J28" i="4"/>
  <c r="K253" i="3" s="1"/>
  <c r="I28" i="4"/>
  <c r="J253" i="3" s="1"/>
  <c r="H28" i="4"/>
  <c r="I253" i="3" s="1"/>
  <c r="G28" i="4"/>
  <c r="H253" i="3" s="1"/>
  <c r="F28" i="4"/>
  <c r="G253" i="3" s="1"/>
  <c r="E28" i="4"/>
  <c r="F253" i="3" s="1"/>
  <c r="D28" i="4"/>
  <c r="E253" i="3" s="1"/>
  <c r="C28" i="4"/>
  <c r="D253" i="3" s="1"/>
  <c r="S27" i="4"/>
  <c r="U220" i="3" s="1"/>
  <c r="R27" i="4"/>
  <c r="T220" i="3" s="1"/>
  <c r="Q27" i="4"/>
  <c r="R220" i="3" s="1"/>
  <c r="P27" i="4"/>
  <c r="Q220" i="3" s="1"/>
  <c r="O27" i="4"/>
  <c r="P220" i="3" s="1"/>
  <c r="N27" i="4"/>
  <c r="O220" i="3" s="1"/>
  <c r="M27" i="4"/>
  <c r="N220" i="3" s="1"/>
  <c r="L27" i="4"/>
  <c r="M220" i="3" s="1"/>
  <c r="K27" i="4"/>
  <c r="L220" i="3" s="1"/>
  <c r="J27" i="4"/>
  <c r="K220" i="3" s="1"/>
  <c r="I27" i="4"/>
  <c r="J220" i="3" s="1"/>
  <c r="H27" i="4"/>
  <c r="I220" i="3" s="1"/>
  <c r="G27" i="4"/>
  <c r="H220" i="3" s="1"/>
  <c r="F27" i="4"/>
  <c r="G220" i="3" s="1"/>
  <c r="E27" i="4"/>
  <c r="F220" i="3" s="1"/>
  <c r="D27" i="4"/>
  <c r="E220" i="3" s="1"/>
  <c r="C27" i="4"/>
  <c r="D220" i="3" s="1"/>
  <c r="S26" i="4"/>
  <c r="U190" i="3" s="1"/>
  <c r="R26" i="4"/>
  <c r="T190" i="3" s="1"/>
  <c r="Q26" i="4"/>
  <c r="R190" i="3" s="1"/>
  <c r="P26" i="4"/>
  <c r="Q190" i="3" s="1"/>
  <c r="O26" i="4"/>
  <c r="P190" i="3" s="1"/>
  <c r="N26" i="4"/>
  <c r="O190" i="3" s="1"/>
  <c r="M26" i="4"/>
  <c r="N190" i="3" s="1"/>
  <c r="L26" i="4"/>
  <c r="M190" i="3" s="1"/>
  <c r="K26" i="4"/>
  <c r="L190" i="3" s="1"/>
  <c r="J26" i="4"/>
  <c r="K190" i="3" s="1"/>
  <c r="I26" i="4"/>
  <c r="J190" i="3" s="1"/>
  <c r="H26" i="4"/>
  <c r="I190" i="3" s="1"/>
  <c r="G26" i="4"/>
  <c r="H190" i="3" s="1"/>
  <c r="F26" i="4"/>
  <c r="G190" i="3" s="1"/>
  <c r="E26" i="4"/>
  <c r="F190" i="3" s="1"/>
  <c r="D26" i="4"/>
  <c r="E190" i="3" s="1"/>
  <c r="C26" i="4"/>
  <c r="D190" i="3" s="1"/>
  <c r="S25" i="4"/>
  <c r="U163" i="3" s="1"/>
  <c r="R25" i="4"/>
  <c r="T163" i="3" s="1"/>
  <c r="Q25" i="4"/>
  <c r="R163" i="3" s="1"/>
  <c r="P25" i="4"/>
  <c r="Q163" i="3" s="1"/>
  <c r="O25" i="4"/>
  <c r="P163" i="3" s="1"/>
  <c r="N25" i="4"/>
  <c r="O163" i="3" s="1"/>
  <c r="M25" i="4"/>
  <c r="N163" i="3" s="1"/>
  <c r="L25" i="4"/>
  <c r="M163" i="3" s="1"/>
  <c r="K25" i="4"/>
  <c r="L163" i="3" s="1"/>
  <c r="J25" i="4"/>
  <c r="K163" i="3" s="1"/>
  <c r="I25" i="4"/>
  <c r="J163" i="3" s="1"/>
  <c r="H25" i="4"/>
  <c r="I163" i="3" s="1"/>
  <c r="G25" i="4"/>
  <c r="H163" i="3" s="1"/>
  <c r="F25" i="4"/>
  <c r="G163" i="3" s="1"/>
  <c r="E25" i="4"/>
  <c r="F163" i="3" s="1"/>
  <c r="D25" i="4"/>
  <c r="E163" i="3" s="1"/>
  <c r="C25" i="4"/>
  <c r="D163" i="3" s="1"/>
  <c r="S24" i="4"/>
  <c r="U127" i="3" s="1"/>
  <c r="R24" i="4"/>
  <c r="T127" i="3" s="1"/>
  <c r="Q24" i="4"/>
  <c r="R127" i="3" s="1"/>
  <c r="P24" i="4"/>
  <c r="Q127" i="3" s="1"/>
  <c r="O24" i="4"/>
  <c r="P127" i="3" s="1"/>
  <c r="N24" i="4"/>
  <c r="O127" i="3" s="1"/>
  <c r="M24" i="4"/>
  <c r="N127" i="3" s="1"/>
  <c r="L24" i="4"/>
  <c r="M127" i="3" s="1"/>
  <c r="K24" i="4"/>
  <c r="L127" i="3" s="1"/>
  <c r="J24" i="4"/>
  <c r="K127" i="3" s="1"/>
  <c r="I24" i="4"/>
  <c r="J127" i="3" s="1"/>
  <c r="H24" i="4"/>
  <c r="I127" i="3" s="1"/>
  <c r="G24" i="4"/>
  <c r="H127" i="3" s="1"/>
  <c r="F24" i="4"/>
  <c r="G127" i="3" s="1"/>
  <c r="E24" i="4"/>
  <c r="F127" i="3" s="1"/>
  <c r="D24" i="4"/>
  <c r="E127" i="3" s="1"/>
  <c r="C24" i="4"/>
  <c r="D127" i="3" s="1"/>
  <c r="S23" i="4"/>
  <c r="U97" i="3" s="1"/>
  <c r="R23" i="4"/>
  <c r="T97" i="3" s="1"/>
  <c r="Q23" i="4"/>
  <c r="R97" i="3" s="1"/>
  <c r="P23" i="4"/>
  <c r="Q97" i="3" s="1"/>
  <c r="O23" i="4"/>
  <c r="P97" i="3" s="1"/>
  <c r="N23" i="4"/>
  <c r="O97" i="3" s="1"/>
  <c r="M23" i="4"/>
  <c r="N97" i="3" s="1"/>
  <c r="L23" i="4"/>
  <c r="M97" i="3" s="1"/>
  <c r="K23" i="4"/>
  <c r="L97" i="3" s="1"/>
  <c r="J23" i="4"/>
  <c r="K97" i="3" s="1"/>
  <c r="I23" i="4"/>
  <c r="J97" i="3" s="1"/>
  <c r="H23" i="4"/>
  <c r="I97" i="3" s="1"/>
  <c r="G23" i="4"/>
  <c r="H97" i="3" s="1"/>
  <c r="F23" i="4"/>
  <c r="G97" i="3" s="1"/>
  <c r="E23" i="4"/>
  <c r="F97" i="3" s="1"/>
  <c r="D23" i="4"/>
  <c r="E97" i="3" s="1"/>
  <c r="C23" i="4"/>
  <c r="D97" i="3" s="1"/>
  <c r="S22" i="4"/>
  <c r="U70" i="3" s="1"/>
  <c r="R22" i="4"/>
  <c r="T70" i="3" s="1"/>
  <c r="Q22" i="4"/>
  <c r="R70" i="3" s="1"/>
  <c r="P22" i="4"/>
  <c r="Q70" i="3" s="1"/>
  <c r="O22" i="4"/>
  <c r="P70" i="3" s="1"/>
  <c r="N22" i="4"/>
  <c r="O70" i="3" s="1"/>
  <c r="M22" i="4"/>
  <c r="N70" i="3" s="1"/>
  <c r="L22" i="4"/>
  <c r="M70" i="3" s="1"/>
  <c r="K22" i="4"/>
  <c r="L70" i="3" s="1"/>
  <c r="J22" i="4"/>
  <c r="K70" i="3" s="1"/>
  <c r="I22" i="4"/>
  <c r="J70" i="3" s="1"/>
  <c r="H22" i="4"/>
  <c r="I70" i="3" s="1"/>
  <c r="G22" i="4"/>
  <c r="H70" i="3" s="1"/>
  <c r="F22" i="4"/>
  <c r="G70" i="3" s="1"/>
  <c r="E22" i="4"/>
  <c r="F70" i="3" s="1"/>
  <c r="D22" i="4"/>
  <c r="E70" i="3" s="1"/>
  <c r="C22" i="4"/>
  <c r="D70" i="3" s="1"/>
  <c r="S21" i="4"/>
  <c r="U40" i="3" s="1"/>
  <c r="R21" i="4"/>
  <c r="T40" i="3" s="1"/>
  <c r="Q21" i="4"/>
  <c r="R40" i="3" s="1"/>
  <c r="P21" i="4"/>
  <c r="Q40" i="3" s="1"/>
  <c r="O21" i="4"/>
  <c r="P40" i="3" s="1"/>
  <c r="N21" i="4"/>
  <c r="O40" i="3" s="1"/>
  <c r="M21" i="4"/>
  <c r="N40" i="3" s="1"/>
  <c r="L21" i="4"/>
  <c r="M40" i="3" s="1"/>
  <c r="K21" i="4"/>
  <c r="L40" i="3" s="1"/>
  <c r="J21" i="4"/>
  <c r="K40" i="3" s="1"/>
  <c r="I21" i="4"/>
  <c r="J40" i="3" s="1"/>
  <c r="H21" i="4"/>
  <c r="I40" i="3" s="1"/>
  <c r="G21" i="4"/>
  <c r="H40" i="3" s="1"/>
  <c r="F21" i="4"/>
  <c r="G40" i="3" s="1"/>
  <c r="E21" i="4"/>
  <c r="F40" i="3" s="1"/>
  <c r="D21" i="4"/>
  <c r="E40" i="3" s="1"/>
  <c r="C21" i="4"/>
  <c r="D40" i="3" s="1"/>
  <c r="S20" i="4"/>
  <c r="U13" i="3" s="1"/>
  <c r="R20" i="4"/>
  <c r="T13" i="3" s="1"/>
  <c r="Q20" i="4"/>
  <c r="R13" i="3" s="1"/>
  <c r="P20" i="4"/>
  <c r="Q13" i="3" s="1"/>
  <c r="O20" i="4"/>
  <c r="P13" i="3" s="1"/>
  <c r="N20" i="4"/>
  <c r="O13" i="3" s="1"/>
  <c r="M20" i="4"/>
  <c r="N13" i="3" s="1"/>
  <c r="L20" i="4"/>
  <c r="M13" i="3" s="1"/>
  <c r="K20" i="4"/>
  <c r="L13" i="3" s="1"/>
  <c r="J20" i="4"/>
  <c r="K13" i="3" s="1"/>
  <c r="I20" i="4"/>
  <c r="J13" i="3" s="1"/>
  <c r="H20" i="4"/>
  <c r="I13" i="3" s="1"/>
  <c r="G20" i="4"/>
  <c r="H13" i="3" s="1"/>
  <c r="F20" i="4"/>
  <c r="G13" i="3" s="1"/>
  <c r="E20" i="4"/>
  <c r="F13" i="3" s="1"/>
  <c r="D20" i="4"/>
  <c r="E13" i="3" s="1"/>
  <c r="C20" i="4"/>
  <c r="D13" i="3" s="1"/>
  <c r="S18" i="4"/>
  <c r="S41" i="4" s="1"/>
  <c r="O18" i="4"/>
  <c r="O41" i="4" s="1"/>
  <c r="K18" i="4"/>
  <c r="K41" i="4" s="1"/>
  <c r="C18" i="4"/>
  <c r="C41" i="4" s="1"/>
  <c r="S13" i="4"/>
  <c r="R13" i="4"/>
  <c r="Q13" i="4"/>
  <c r="P13" i="4"/>
  <c r="O13" i="4"/>
  <c r="N13" i="4"/>
  <c r="M13" i="4"/>
  <c r="L13" i="4"/>
  <c r="K13" i="4"/>
  <c r="J13" i="4"/>
  <c r="I13" i="4"/>
  <c r="H13" i="4"/>
  <c r="G13" i="4"/>
  <c r="F13" i="4"/>
  <c r="E13" i="4"/>
  <c r="D13" i="4"/>
  <c r="C13" i="4"/>
  <c r="S11" i="4"/>
  <c r="R11" i="4"/>
  <c r="Q11" i="4"/>
  <c r="P11" i="4"/>
  <c r="O11" i="4"/>
  <c r="N11" i="4"/>
  <c r="M11" i="4"/>
  <c r="L11" i="4"/>
  <c r="K11" i="4"/>
  <c r="J11" i="4"/>
  <c r="I11" i="4"/>
  <c r="H11" i="4"/>
  <c r="G11" i="4"/>
  <c r="F11" i="4"/>
  <c r="E11" i="4"/>
  <c r="D11" i="4"/>
  <c r="C11" i="4"/>
  <c r="S25" i="1"/>
  <c r="R25" i="1"/>
  <c r="Q25" i="1"/>
  <c r="P25" i="1"/>
  <c r="O25" i="1"/>
  <c r="N25" i="1"/>
  <c r="M25" i="1"/>
  <c r="L25" i="1"/>
  <c r="K25" i="1"/>
  <c r="J25" i="1"/>
  <c r="I25" i="1"/>
  <c r="H25" i="1"/>
  <c r="G25" i="1"/>
  <c r="U25" i="1" s="1"/>
  <c r="F25" i="1"/>
  <c r="E25" i="1"/>
  <c r="D25" i="1"/>
  <c r="T25" i="1" s="1"/>
  <c r="C25" i="1"/>
  <c r="U24" i="1"/>
  <c r="T24" i="1"/>
  <c r="S24" i="1"/>
  <c r="R24" i="1"/>
  <c r="Q24" i="1"/>
  <c r="P24" i="1"/>
  <c r="O24" i="1"/>
  <c r="N24" i="1"/>
  <c r="M24" i="1"/>
  <c r="L24" i="1"/>
  <c r="K24" i="1"/>
  <c r="J24" i="1"/>
  <c r="I24" i="1"/>
  <c r="H24" i="1"/>
  <c r="G24" i="1"/>
  <c r="F24" i="1"/>
  <c r="E24" i="1"/>
  <c r="D24" i="1"/>
  <c r="C24" i="1"/>
  <c r="U20" i="1"/>
  <c r="T20" i="1"/>
  <c r="S20" i="1"/>
  <c r="R20" i="1"/>
  <c r="Q20" i="1"/>
  <c r="P20" i="1"/>
  <c r="O20" i="1"/>
  <c r="N20" i="1"/>
  <c r="M20" i="1"/>
  <c r="L20" i="1"/>
  <c r="K20" i="1"/>
  <c r="J20" i="1"/>
  <c r="I20" i="1"/>
  <c r="H20" i="1"/>
  <c r="G20" i="1"/>
  <c r="F20" i="1"/>
  <c r="E20" i="1"/>
  <c r="D20" i="1"/>
  <c r="C20" i="1"/>
  <c r="U19" i="1"/>
  <c r="T19" i="1"/>
  <c r="S19" i="1"/>
  <c r="R19" i="1"/>
  <c r="Q19" i="1"/>
  <c r="P19" i="1"/>
  <c r="O19" i="1"/>
  <c r="N19" i="1"/>
  <c r="M19" i="1"/>
  <c r="L19" i="1"/>
  <c r="K19" i="1"/>
  <c r="J19" i="1"/>
  <c r="I19" i="1"/>
  <c r="H19" i="1"/>
  <c r="G19" i="1"/>
  <c r="F19" i="1"/>
  <c r="E19" i="1"/>
  <c r="D19" i="1"/>
  <c r="C19" i="1"/>
  <c r="U18" i="1"/>
  <c r="T18" i="1"/>
  <c r="S18" i="1"/>
  <c r="R18" i="1"/>
  <c r="Q18" i="1"/>
  <c r="P18" i="1"/>
  <c r="O18" i="1"/>
  <c r="N18" i="1"/>
  <c r="M18" i="1"/>
  <c r="L18" i="1"/>
  <c r="K18" i="1"/>
  <c r="J18" i="1"/>
  <c r="I18" i="1"/>
  <c r="H18" i="1"/>
  <c r="G18" i="1"/>
  <c r="F18" i="1"/>
  <c r="E18" i="1"/>
  <c r="D18" i="1"/>
  <c r="C18" i="1"/>
  <c r="U17" i="1"/>
  <c r="T17" i="1"/>
  <c r="S17" i="1"/>
  <c r="R17" i="1"/>
  <c r="Q17" i="1"/>
  <c r="P17" i="1"/>
  <c r="O17" i="1"/>
  <c r="N17" i="1"/>
  <c r="M17" i="1"/>
  <c r="L17" i="1"/>
  <c r="K17" i="1"/>
  <c r="J17" i="1"/>
  <c r="I17" i="1"/>
  <c r="H17" i="1"/>
  <c r="G17" i="1"/>
  <c r="F17" i="1"/>
  <c r="E17" i="1"/>
  <c r="D17" i="1"/>
  <c r="C17" i="1"/>
  <c r="U16" i="1"/>
  <c r="T16" i="1"/>
  <c r="S16" i="1"/>
  <c r="R16" i="1"/>
  <c r="Q16" i="1"/>
  <c r="P16" i="1"/>
  <c r="O16" i="1"/>
  <c r="N16" i="1"/>
  <c r="M16" i="1"/>
  <c r="L16" i="1"/>
  <c r="K16" i="1"/>
  <c r="J16" i="1"/>
  <c r="I16" i="1"/>
  <c r="H16" i="1"/>
  <c r="G16" i="1"/>
  <c r="F16" i="1"/>
  <c r="E16" i="1"/>
  <c r="D16" i="1"/>
  <c r="C16" i="1"/>
  <c r="U15" i="1"/>
  <c r="T15" i="1"/>
  <c r="S15" i="1"/>
  <c r="R15" i="1"/>
  <c r="Q15" i="1"/>
  <c r="P15" i="1"/>
  <c r="O15" i="1"/>
  <c r="N15" i="1"/>
  <c r="M15" i="1"/>
  <c r="L15" i="1"/>
  <c r="K15" i="1"/>
  <c r="J15" i="1"/>
  <c r="I15" i="1"/>
  <c r="H15" i="1"/>
  <c r="G15" i="1"/>
  <c r="F15" i="1"/>
  <c r="E15" i="1"/>
  <c r="D15" i="1"/>
  <c r="C15" i="1"/>
  <c r="U14" i="1"/>
  <c r="T14" i="1"/>
  <c r="S14" i="1"/>
  <c r="R14" i="1"/>
  <c r="Q14" i="1"/>
  <c r="P14" i="1"/>
  <c r="O14" i="1"/>
  <c r="N14" i="1"/>
  <c r="M14" i="1"/>
  <c r="L14" i="1"/>
  <c r="K14" i="1"/>
  <c r="J14" i="1"/>
  <c r="I14" i="1"/>
  <c r="H14" i="1"/>
  <c r="G14" i="1"/>
  <c r="F14" i="1"/>
  <c r="E14" i="1"/>
  <c r="D14" i="1"/>
  <c r="C14" i="1"/>
  <c r="U9" i="1"/>
  <c r="T9" i="1"/>
  <c r="S9" i="1"/>
  <c r="R9" i="1"/>
  <c r="Q9" i="1"/>
  <c r="P9" i="1"/>
  <c r="O9" i="1"/>
  <c r="N9" i="1"/>
  <c r="M9" i="1"/>
  <c r="L9" i="1"/>
  <c r="K9" i="1"/>
  <c r="J9" i="1"/>
  <c r="I9" i="1"/>
  <c r="H9" i="1"/>
  <c r="G9" i="1"/>
  <c r="F9" i="1"/>
  <c r="E9" i="1"/>
  <c r="D9" i="1"/>
  <c r="C9" i="1"/>
  <c r="U8" i="1"/>
  <c r="U7" i="1" s="1"/>
  <c r="T8" i="1"/>
  <c r="S8" i="1"/>
  <c r="R8" i="1"/>
  <c r="Q8" i="1"/>
  <c r="P35" i="4" s="1"/>
  <c r="P8" i="1"/>
  <c r="P116" i="3" s="1"/>
  <c r="O8" i="1"/>
  <c r="O116" i="3" s="1"/>
  <c r="N8" i="1"/>
  <c r="N49" i="3" s="1"/>
  <c r="M8" i="1"/>
  <c r="M49" i="3" s="1"/>
  <c r="L8" i="1"/>
  <c r="L138" i="3" s="1"/>
  <c r="K8" i="1"/>
  <c r="K138" i="3" s="1"/>
  <c r="J8" i="1"/>
  <c r="J78" i="3" s="1"/>
  <c r="I8" i="1"/>
  <c r="H8" i="1"/>
  <c r="H7" i="1" s="1"/>
  <c r="G12" i="4" s="1"/>
  <c r="G8" i="1"/>
  <c r="G21" i="3" s="1"/>
  <c r="F8" i="1"/>
  <c r="F21" i="3" s="1"/>
  <c r="F30" i="3" s="1"/>
  <c r="E8" i="1"/>
  <c r="E7" i="1" s="1"/>
  <c r="D8" i="1"/>
  <c r="D138" i="3" s="1"/>
  <c r="C8" i="1"/>
  <c r="C7" i="1" s="1"/>
  <c r="T7" i="1"/>
  <c r="T12" i="3" s="1"/>
  <c r="U6" i="1"/>
  <c r="T6" i="1"/>
  <c r="S6" i="1"/>
  <c r="R6" i="1"/>
  <c r="Q6" i="1"/>
  <c r="P6" i="1"/>
  <c r="O6" i="1"/>
  <c r="N6" i="1"/>
  <c r="M6" i="1"/>
  <c r="L6" i="1"/>
  <c r="K6" i="1"/>
  <c r="J6" i="1"/>
  <c r="I6" i="1"/>
  <c r="H6" i="1"/>
  <c r="G6" i="1"/>
  <c r="F6" i="1"/>
  <c r="E6" i="1"/>
  <c r="D6" i="1"/>
  <c r="C6" i="1"/>
  <c r="F551" i="26"/>
  <c r="E551" i="26"/>
  <c r="D551" i="26"/>
  <c r="C551" i="26"/>
  <c r="L550" i="26"/>
  <c r="L549" i="26"/>
  <c r="L548" i="26"/>
  <c r="L547" i="26"/>
  <c r="L546" i="26"/>
  <c r="L524" i="26"/>
  <c r="L529" i="26" s="1"/>
  <c r="F503" i="26"/>
  <c r="E503" i="26"/>
  <c r="D503" i="26"/>
  <c r="C503" i="26"/>
  <c r="L502" i="26"/>
  <c r="L501" i="26"/>
  <c r="L500" i="26"/>
  <c r="L499" i="26"/>
  <c r="L498" i="26"/>
  <c r="L497" i="26"/>
  <c r="L496" i="26"/>
  <c r="F475" i="26"/>
  <c r="F481" i="26" s="1"/>
  <c r="E475" i="26"/>
  <c r="E478" i="26" s="1"/>
  <c r="D475" i="26"/>
  <c r="D483" i="26" s="1"/>
  <c r="C475" i="26"/>
  <c r="L474" i="26"/>
  <c r="L473" i="26"/>
  <c r="L472" i="26"/>
  <c r="L471" i="26"/>
  <c r="L470" i="26"/>
  <c r="L469" i="26"/>
  <c r="L468" i="26"/>
  <c r="F451" i="26"/>
  <c r="F456" i="26" s="1"/>
  <c r="E451" i="26"/>
  <c r="E457" i="26" s="1"/>
  <c r="D451" i="26"/>
  <c r="D454" i="26" s="1"/>
  <c r="C451" i="26"/>
  <c r="L450" i="26"/>
  <c r="L449" i="26"/>
  <c r="L448" i="26"/>
  <c r="L447" i="26"/>
  <c r="L446" i="26"/>
  <c r="F429" i="26"/>
  <c r="F434" i="26" s="1"/>
  <c r="E429" i="26"/>
  <c r="E434" i="26" s="1"/>
  <c r="D429" i="26"/>
  <c r="C429" i="26"/>
  <c r="L428" i="26"/>
  <c r="L427" i="26"/>
  <c r="L426" i="26"/>
  <c r="L425" i="26"/>
  <c r="L424" i="26"/>
  <c r="L375" i="26"/>
  <c r="L374" i="26"/>
  <c r="L373" i="26"/>
  <c r="L372" i="26"/>
  <c r="L371" i="26"/>
  <c r="L370" i="26"/>
  <c r="L369" i="26"/>
  <c r="L368" i="26"/>
  <c r="L367" i="26"/>
  <c r="L366" i="26"/>
  <c r="L365" i="26"/>
  <c r="L364" i="26"/>
  <c r="L363" i="26"/>
  <c r="L362" i="26"/>
  <c r="L361" i="26"/>
  <c r="L360" i="26"/>
  <c r="L359" i="26"/>
  <c r="L358" i="26"/>
  <c r="L357" i="26"/>
  <c r="L356" i="26"/>
  <c r="L355" i="26"/>
  <c r="F334" i="26"/>
  <c r="E334" i="26"/>
  <c r="D334" i="26"/>
  <c r="C334" i="26"/>
  <c r="L333" i="26"/>
  <c r="L332" i="26"/>
  <c r="L331" i="26"/>
  <c r="L330" i="26"/>
  <c r="L329" i="26"/>
  <c r="L328" i="26"/>
  <c r="L327" i="26"/>
  <c r="F302" i="26"/>
  <c r="E302" i="26"/>
  <c r="E310" i="26" s="1"/>
  <c r="D302" i="26"/>
  <c r="C302" i="26"/>
  <c r="L301" i="26"/>
  <c r="L300" i="26"/>
  <c r="L299" i="26"/>
  <c r="L298" i="26"/>
  <c r="L297" i="26"/>
  <c r="L296" i="26"/>
  <c r="L295" i="26"/>
  <c r="L294" i="26"/>
  <c r="F279" i="26"/>
  <c r="E279" i="26"/>
  <c r="D279" i="26"/>
  <c r="C279" i="26"/>
  <c r="L278" i="26"/>
  <c r="L277" i="26"/>
  <c r="L276" i="26"/>
  <c r="L275" i="26"/>
  <c r="F262" i="26"/>
  <c r="E262" i="26"/>
  <c r="D262" i="26"/>
  <c r="C262" i="26"/>
  <c r="L261" i="26"/>
  <c r="L260" i="26"/>
  <c r="L259" i="26"/>
  <c r="F242" i="26"/>
  <c r="E242" i="26"/>
  <c r="D242" i="26"/>
  <c r="C242" i="26"/>
  <c r="L237" i="26"/>
  <c r="F220" i="26"/>
  <c r="F222" i="26" s="1"/>
  <c r="E220" i="26"/>
  <c r="D220" i="26"/>
  <c r="D223" i="26" s="1"/>
  <c r="C220" i="26"/>
  <c r="L219" i="26"/>
  <c r="L218" i="26"/>
  <c r="L217" i="26"/>
  <c r="L216" i="26"/>
  <c r="L215" i="26"/>
  <c r="F194" i="26"/>
  <c r="E194" i="26"/>
  <c r="D194" i="26"/>
  <c r="C194" i="26"/>
  <c r="L193" i="26"/>
  <c r="L192" i="26"/>
  <c r="L191" i="26"/>
  <c r="L190" i="26"/>
  <c r="L189" i="26"/>
  <c r="L188" i="26"/>
  <c r="L187" i="26"/>
  <c r="F172" i="26"/>
  <c r="E172" i="26"/>
  <c r="E177" i="26" s="1"/>
  <c r="D172" i="26"/>
  <c r="D174" i="26" s="1"/>
  <c r="C172" i="26"/>
  <c r="L171" i="26"/>
  <c r="L170" i="26"/>
  <c r="L169" i="26"/>
  <c r="L168" i="26"/>
  <c r="C153" i="26"/>
  <c r="L152" i="26"/>
  <c r="L151" i="26"/>
  <c r="L150" i="26"/>
  <c r="L149" i="26"/>
  <c r="L133" i="26"/>
  <c r="L132" i="26"/>
  <c r="L131" i="26"/>
  <c r="L130" i="26"/>
  <c r="C54" i="26"/>
  <c r="L42" i="26"/>
  <c r="L41" i="26"/>
  <c r="L40" i="26"/>
  <c r="L39" i="26"/>
  <c r="L38" i="26"/>
  <c r="L37" i="26"/>
  <c r="L36" i="26"/>
  <c r="L35" i="26"/>
  <c r="L34" i="26"/>
  <c r="L33" i="26"/>
  <c r="L32" i="26"/>
  <c r="L31" i="26"/>
  <c r="E11" i="26"/>
  <c r="D11" i="26"/>
  <c r="C11" i="26"/>
  <c r="L376" i="26" l="1"/>
  <c r="D244" i="26"/>
  <c r="D245" i="26"/>
  <c r="D246" i="26"/>
  <c r="D247" i="26"/>
  <c r="D248" i="26"/>
  <c r="E244" i="26"/>
  <c r="E245" i="26"/>
  <c r="E246" i="26"/>
  <c r="E247" i="26"/>
  <c r="E248" i="26"/>
  <c r="F244" i="26"/>
  <c r="F245" i="26"/>
  <c r="F246" i="26"/>
  <c r="F247" i="26"/>
  <c r="F248" i="26"/>
  <c r="C245" i="26"/>
  <c r="C246" i="26"/>
  <c r="C247" i="26"/>
  <c r="C248" i="26"/>
  <c r="K279" i="26"/>
  <c r="K283" i="26" s="1"/>
  <c r="K334" i="26"/>
  <c r="K339" i="26" s="1"/>
  <c r="K551" i="26"/>
  <c r="K555" i="26" s="1"/>
  <c r="K503" i="26"/>
  <c r="K199" i="26" s="1"/>
  <c r="K262" i="26"/>
  <c r="K264" i="26" s="1"/>
  <c r="K220" i="26"/>
  <c r="K222" i="26" s="1"/>
  <c r="K194" i="26"/>
  <c r="C244" i="26"/>
  <c r="K242" i="26"/>
  <c r="C434" i="26"/>
  <c r="K429" i="26"/>
  <c r="C457" i="26"/>
  <c r="K451" i="26"/>
  <c r="L43" i="26"/>
  <c r="L52" i="26" s="1"/>
  <c r="K153" i="26"/>
  <c r="K172" i="26"/>
  <c r="C311" i="26"/>
  <c r="K302" i="26"/>
  <c r="K475" i="26"/>
  <c r="K534" i="26"/>
  <c r="K531" i="26"/>
  <c r="K532" i="26"/>
  <c r="K535" i="26"/>
  <c r="K533" i="26"/>
  <c r="D264" i="26"/>
  <c r="D266" i="26"/>
  <c r="D265" i="26"/>
  <c r="D282" i="26"/>
  <c r="D284" i="26"/>
  <c r="D281" i="26"/>
  <c r="D283" i="26"/>
  <c r="D337" i="26"/>
  <c r="D339" i="26"/>
  <c r="D341" i="26"/>
  <c r="D336" i="26"/>
  <c r="D338" i="26"/>
  <c r="D340" i="26"/>
  <c r="D342" i="26"/>
  <c r="C281" i="26"/>
  <c r="C282" i="26"/>
  <c r="C284" i="26"/>
  <c r="C283" i="26"/>
  <c r="E264" i="26"/>
  <c r="E266" i="26"/>
  <c r="E265" i="26"/>
  <c r="E282" i="26"/>
  <c r="E284" i="26"/>
  <c r="E281" i="26"/>
  <c r="E283" i="26"/>
  <c r="E337" i="26"/>
  <c r="E339" i="26"/>
  <c r="E341" i="26"/>
  <c r="E340" i="26"/>
  <c r="E336" i="26"/>
  <c r="E338" i="26"/>
  <c r="E342" i="26"/>
  <c r="F265" i="26"/>
  <c r="F264" i="26"/>
  <c r="F266" i="26"/>
  <c r="F282" i="26"/>
  <c r="F284" i="26"/>
  <c r="F283" i="26"/>
  <c r="F281" i="26"/>
  <c r="F336" i="26"/>
  <c r="F338" i="26"/>
  <c r="F340" i="26"/>
  <c r="F342" i="26"/>
  <c r="F337" i="26"/>
  <c r="F339" i="26"/>
  <c r="F341" i="26"/>
  <c r="C557" i="26"/>
  <c r="L557" i="26" s="1"/>
  <c r="C553" i="26"/>
  <c r="L553" i="26" s="1"/>
  <c r="C554" i="26"/>
  <c r="L554" i="26" s="1"/>
  <c r="C556" i="26"/>
  <c r="L556" i="26" s="1"/>
  <c r="C555" i="26"/>
  <c r="L555" i="26" s="1"/>
  <c r="C265" i="26"/>
  <c r="C266" i="26"/>
  <c r="C264" i="26"/>
  <c r="D553" i="26"/>
  <c r="D555" i="26"/>
  <c r="D557" i="26"/>
  <c r="D554" i="26"/>
  <c r="D556" i="26"/>
  <c r="E553" i="26"/>
  <c r="E555" i="26"/>
  <c r="E557" i="26"/>
  <c r="E554" i="26"/>
  <c r="E556" i="26"/>
  <c r="C336" i="26"/>
  <c r="C337" i="26"/>
  <c r="C338" i="26"/>
  <c r="C339" i="26"/>
  <c r="C340" i="26"/>
  <c r="C342" i="26"/>
  <c r="C341" i="26"/>
  <c r="F553" i="26"/>
  <c r="F555" i="26"/>
  <c r="F557" i="26"/>
  <c r="F554" i="26"/>
  <c r="F556" i="26"/>
  <c r="C304" i="26"/>
  <c r="D222" i="26"/>
  <c r="F435" i="26"/>
  <c r="D307" i="26"/>
  <c r="D51" i="26"/>
  <c r="D45" i="26"/>
  <c r="E48" i="26"/>
  <c r="E45" i="26"/>
  <c r="D158" i="26"/>
  <c r="D155" i="26"/>
  <c r="D156" i="26"/>
  <c r="D157" i="26"/>
  <c r="D226" i="26"/>
  <c r="C453" i="26"/>
  <c r="F52" i="26"/>
  <c r="F53" i="26"/>
  <c r="F46" i="26"/>
  <c r="F54" i="26"/>
  <c r="F47" i="26"/>
  <c r="F55" i="26"/>
  <c r="F48" i="26"/>
  <c r="F56" i="26"/>
  <c r="F49" i="26"/>
  <c r="F50" i="26"/>
  <c r="F45" i="26"/>
  <c r="F51" i="26"/>
  <c r="E155" i="26"/>
  <c r="E156" i="26"/>
  <c r="E157" i="26"/>
  <c r="E158" i="26"/>
  <c r="C454" i="26"/>
  <c r="L532" i="26"/>
  <c r="L533" i="26"/>
  <c r="L534" i="26"/>
  <c r="L535" i="26"/>
  <c r="D201" i="26"/>
  <c r="D202" i="26"/>
  <c r="D196" i="26"/>
  <c r="D197" i="26"/>
  <c r="D198" i="26"/>
  <c r="D199" i="26"/>
  <c r="D200" i="26"/>
  <c r="F156" i="26"/>
  <c r="F157" i="26"/>
  <c r="F158" i="26"/>
  <c r="F155" i="26"/>
  <c r="F176" i="26"/>
  <c r="F175" i="26"/>
  <c r="F174" i="26"/>
  <c r="E196" i="26"/>
  <c r="E201" i="26"/>
  <c r="E197" i="26"/>
  <c r="E198" i="26"/>
  <c r="E202" i="26"/>
  <c r="E199" i="26"/>
  <c r="E200" i="26"/>
  <c r="C46" i="26"/>
  <c r="F201" i="26"/>
  <c r="F198" i="26"/>
  <c r="F202" i="26"/>
  <c r="F199" i="26"/>
  <c r="F197" i="26"/>
  <c r="F196" i="26"/>
  <c r="F200" i="26"/>
  <c r="D478" i="26"/>
  <c r="D509" i="26"/>
  <c r="D510" i="26"/>
  <c r="F453" i="26"/>
  <c r="C431" i="26"/>
  <c r="E511" i="26"/>
  <c r="C433" i="26"/>
  <c r="F433" i="26"/>
  <c r="C456" i="26"/>
  <c r="F505" i="26"/>
  <c r="E46" i="26"/>
  <c r="C222" i="26"/>
  <c r="C139" i="26"/>
  <c r="D457" i="26"/>
  <c r="E174" i="26"/>
  <c r="L334" i="26"/>
  <c r="E307" i="26"/>
  <c r="E431" i="26"/>
  <c r="C52" i="26"/>
  <c r="L153" i="26"/>
  <c r="C156" i="26" s="1"/>
  <c r="L156" i="26" s="1"/>
  <c r="D175" i="26"/>
  <c r="C200" i="26"/>
  <c r="L200" i="26" s="1"/>
  <c r="L262" i="26"/>
  <c r="E432" i="26"/>
  <c r="C198" i="26"/>
  <c r="L198" i="26" s="1"/>
  <c r="E311" i="26"/>
  <c r="F432" i="26"/>
  <c r="C455" i="26"/>
  <c r="F478" i="26"/>
  <c r="D505" i="26"/>
  <c r="L503" i="26"/>
  <c r="C47" i="26"/>
  <c r="D304" i="26"/>
  <c r="F307" i="26"/>
  <c r="F311" i="26"/>
  <c r="F431" i="26"/>
  <c r="E454" i="26"/>
  <c r="F457" i="26"/>
  <c r="D479" i="26"/>
  <c r="C506" i="26"/>
  <c r="L506" i="26" s="1"/>
  <c r="C48" i="26"/>
  <c r="C56" i="26"/>
  <c r="D176" i="26"/>
  <c r="C223" i="26"/>
  <c r="F304" i="26"/>
  <c r="D308" i="26"/>
  <c r="D312" i="26"/>
  <c r="C432" i="26"/>
  <c r="C435" i="26"/>
  <c r="F454" i="26"/>
  <c r="L475" i="26"/>
  <c r="D480" i="26"/>
  <c r="D506" i="26"/>
  <c r="L531" i="26"/>
  <c r="L551" i="26"/>
  <c r="C49" i="26"/>
  <c r="E56" i="26"/>
  <c r="L279" i="26"/>
  <c r="C305" i="26"/>
  <c r="C309" i="26"/>
  <c r="E312" i="26"/>
  <c r="D481" i="26"/>
  <c r="F506" i="26"/>
  <c r="C50" i="26"/>
  <c r="D177" i="26"/>
  <c r="C202" i="26"/>
  <c r="L202" i="26" s="1"/>
  <c r="C224" i="26"/>
  <c r="D305" i="26"/>
  <c r="D309" i="26"/>
  <c r="F312" i="26"/>
  <c r="F455" i="26"/>
  <c r="E481" i="26"/>
  <c r="D507" i="26"/>
  <c r="F177" i="26"/>
  <c r="C225" i="26"/>
  <c r="F305" i="26"/>
  <c r="E309" i="26"/>
  <c r="D477" i="26"/>
  <c r="E482" i="26"/>
  <c r="F507" i="26"/>
  <c r="C51" i="26"/>
  <c r="C226" i="26"/>
  <c r="D306" i="26"/>
  <c r="F310" i="26"/>
  <c r="E433" i="26"/>
  <c r="E453" i="26"/>
  <c r="F477" i="26"/>
  <c r="E483" i="26"/>
  <c r="C505" i="26"/>
  <c r="L505" i="26" s="1"/>
  <c r="D508" i="26"/>
  <c r="D55" i="26"/>
  <c r="D47" i="26"/>
  <c r="D50" i="26"/>
  <c r="D56" i="26"/>
  <c r="D48" i="26"/>
  <c r="D49" i="26"/>
  <c r="D52" i="26"/>
  <c r="D54" i="26"/>
  <c r="D46" i="26"/>
  <c r="D53" i="26"/>
  <c r="E222" i="26"/>
  <c r="E224" i="26"/>
  <c r="E226" i="26"/>
  <c r="E223" i="26"/>
  <c r="E225" i="26"/>
  <c r="L242" i="26"/>
  <c r="C137" i="26"/>
  <c r="D224" i="26"/>
  <c r="D225" i="26"/>
  <c r="D433" i="26"/>
  <c r="D431" i="26"/>
  <c r="D434" i="26"/>
  <c r="D432" i="26"/>
  <c r="D435" i="26"/>
  <c r="E50" i="26"/>
  <c r="E53" i="26"/>
  <c r="E51" i="26"/>
  <c r="E175" i="26"/>
  <c r="E176" i="26"/>
  <c r="F225" i="26"/>
  <c r="F223" i="26"/>
  <c r="L302" i="26"/>
  <c r="L308" i="26" s="1"/>
  <c r="C136" i="26"/>
  <c r="C196" i="26"/>
  <c r="L196" i="26" s="1"/>
  <c r="C199" i="26"/>
  <c r="L199" i="26" s="1"/>
  <c r="C197" i="26"/>
  <c r="L197" i="26" s="1"/>
  <c r="C201" i="26"/>
  <c r="L201" i="26" s="1"/>
  <c r="L220" i="26"/>
  <c r="L225" i="26" s="1"/>
  <c r="F226" i="26"/>
  <c r="C308" i="26"/>
  <c r="C307" i="26"/>
  <c r="C310" i="26"/>
  <c r="C480" i="26"/>
  <c r="L480" i="26" s="1"/>
  <c r="C483" i="26"/>
  <c r="L483" i="26" s="1"/>
  <c r="C478" i="26"/>
  <c r="L478" i="26" s="1"/>
  <c r="C481" i="26"/>
  <c r="L481" i="26" s="1"/>
  <c r="C479" i="26"/>
  <c r="L479" i="26" s="1"/>
  <c r="C482" i="26"/>
  <c r="L482" i="26" s="1"/>
  <c r="C477" i="26"/>
  <c r="L477" i="26" s="1"/>
  <c r="E54" i="26"/>
  <c r="L429" i="26"/>
  <c r="L431" i="26" s="1"/>
  <c r="E49" i="26"/>
  <c r="L134" i="26"/>
  <c r="L136" i="26" s="1"/>
  <c r="C138" i="26"/>
  <c r="E47" i="26"/>
  <c r="E52" i="26"/>
  <c r="L172" i="26"/>
  <c r="C176" i="26" s="1"/>
  <c r="L194" i="26"/>
  <c r="F224" i="26"/>
  <c r="E55" i="26"/>
  <c r="E306" i="26"/>
  <c r="E305" i="26"/>
  <c r="E304" i="26"/>
  <c r="E308" i="26"/>
  <c r="C306" i="26"/>
  <c r="C312" i="26"/>
  <c r="C45" i="26"/>
  <c r="C53" i="26"/>
  <c r="F309" i="26"/>
  <c r="F308" i="26"/>
  <c r="L390" i="26"/>
  <c r="E507" i="26"/>
  <c r="E510" i="26"/>
  <c r="E505" i="26"/>
  <c r="E508" i="26"/>
  <c r="E506" i="26"/>
  <c r="E509" i="26"/>
  <c r="C55" i="26"/>
  <c r="F306" i="26"/>
  <c r="L451" i="26"/>
  <c r="L457" i="26" s="1"/>
  <c r="D456" i="26"/>
  <c r="E480" i="26"/>
  <c r="F483" i="26"/>
  <c r="C511" i="26"/>
  <c r="L511" i="26" s="1"/>
  <c r="D310" i="26"/>
  <c r="E435" i="26"/>
  <c r="D453" i="26"/>
  <c r="E456" i="26"/>
  <c r="E477" i="26"/>
  <c r="F480" i="26"/>
  <c r="D482" i="26"/>
  <c r="C508" i="26"/>
  <c r="L508" i="26" s="1"/>
  <c r="F509" i="26"/>
  <c r="D511" i="26"/>
  <c r="D455" i="26"/>
  <c r="E479" i="26"/>
  <c r="F482" i="26"/>
  <c r="C510" i="26"/>
  <c r="L510" i="26" s="1"/>
  <c r="F511" i="26"/>
  <c r="E455" i="26"/>
  <c r="F479" i="26"/>
  <c r="C507" i="26"/>
  <c r="L507" i="26" s="1"/>
  <c r="F508" i="26"/>
  <c r="D311" i="26"/>
  <c r="C378" i="26"/>
  <c r="C509" i="26"/>
  <c r="L509" i="26" s="1"/>
  <c r="F510" i="26"/>
  <c r="D7" i="1"/>
  <c r="D12" i="3" s="1"/>
  <c r="H254" i="3"/>
  <c r="L7" i="1"/>
  <c r="L39" i="3" s="1"/>
  <c r="K85" i="3"/>
  <c r="S85" i="3"/>
  <c r="M7" i="1"/>
  <c r="M39" i="3" s="1"/>
  <c r="H14" i="3"/>
  <c r="E41" i="3"/>
  <c r="P7" i="1"/>
  <c r="O12" i="4" s="1"/>
  <c r="H41" i="3"/>
  <c r="U98" i="3"/>
  <c r="H140" i="3"/>
  <c r="U128" i="3"/>
  <c r="L128" i="3"/>
  <c r="U232" i="3"/>
  <c r="L28" i="3"/>
  <c r="D207" i="3"/>
  <c r="L207" i="3"/>
  <c r="T207" i="3"/>
  <c r="O232" i="3"/>
  <c r="E254" i="3"/>
  <c r="U254" i="3"/>
  <c r="Q254" i="3"/>
  <c r="M23" i="3"/>
  <c r="R41" i="3"/>
  <c r="O41" i="3"/>
  <c r="M140" i="3"/>
  <c r="U41" i="3"/>
  <c r="H178" i="3"/>
  <c r="P178" i="3"/>
  <c r="K7" i="1"/>
  <c r="J12" i="4" s="1"/>
  <c r="P148" i="3"/>
  <c r="I178" i="3"/>
  <c r="Q178" i="3"/>
  <c r="G173" i="3"/>
  <c r="O173" i="3"/>
  <c r="U173" i="3"/>
  <c r="H57" i="3"/>
  <c r="P57" i="3"/>
  <c r="U140" i="3"/>
  <c r="H239" i="3"/>
  <c r="P239" i="3"/>
  <c r="L232" i="3"/>
  <c r="T232" i="3"/>
  <c r="D248" i="3"/>
  <c r="L248" i="3"/>
  <c r="U248" i="3"/>
  <c r="I263" i="3"/>
  <c r="K263" i="3"/>
  <c r="D41" i="3"/>
  <c r="E114" i="3"/>
  <c r="M114" i="3"/>
  <c r="U114" i="3"/>
  <c r="G232" i="3"/>
  <c r="P14" i="3"/>
  <c r="I57" i="3"/>
  <c r="L71" i="3"/>
  <c r="E98" i="3"/>
  <c r="M98" i="3"/>
  <c r="J178" i="3"/>
  <c r="R178" i="3"/>
  <c r="G191" i="3"/>
  <c r="U201" i="3"/>
  <c r="T201" i="3"/>
  <c r="H221" i="3"/>
  <c r="I239" i="3"/>
  <c r="Q239" i="3"/>
  <c r="I254" i="3"/>
  <c r="F268" i="3"/>
  <c r="N268" i="3"/>
  <c r="D263" i="3"/>
  <c r="L263" i="3"/>
  <c r="H263" i="3"/>
  <c r="P263" i="3"/>
  <c r="L12" i="4"/>
  <c r="H28" i="3"/>
  <c r="P28" i="3"/>
  <c r="M128" i="3"/>
  <c r="Q140" i="3"/>
  <c r="R173" i="3"/>
  <c r="R232" i="3"/>
  <c r="K254" i="3"/>
  <c r="M263" i="3"/>
  <c r="G268" i="3"/>
  <c r="Q51" i="3"/>
  <c r="G98" i="3"/>
  <c r="O98" i="3"/>
  <c r="M104" i="3"/>
  <c r="I114" i="3"/>
  <c r="L140" i="3"/>
  <c r="D178" i="3"/>
  <c r="G207" i="3"/>
  <c r="O207" i="3"/>
  <c r="D201" i="3"/>
  <c r="P221" i="3"/>
  <c r="K239" i="3"/>
  <c r="S239" i="3"/>
  <c r="M254" i="3"/>
  <c r="N263" i="3"/>
  <c r="H23" i="3"/>
  <c r="G85" i="3"/>
  <c r="O85" i="3"/>
  <c r="R114" i="3"/>
  <c r="M148" i="3"/>
  <c r="U148" i="3"/>
  <c r="M191" i="3"/>
  <c r="O263" i="3"/>
  <c r="I268" i="3"/>
  <c r="Q268" i="3"/>
  <c r="P23" i="3"/>
  <c r="M57" i="3"/>
  <c r="F71" i="3"/>
  <c r="L108" i="3"/>
  <c r="Q114" i="3"/>
  <c r="G221" i="3"/>
  <c r="O221" i="3"/>
  <c r="M221" i="3"/>
  <c r="D221" i="3"/>
  <c r="E239" i="3"/>
  <c r="M239" i="3"/>
  <c r="U239" i="3"/>
  <c r="J254" i="3"/>
  <c r="R254" i="3"/>
  <c r="E263" i="3"/>
  <c r="Q263" i="3"/>
  <c r="O35" i="4"/>
  <c r="D14" i="3"/>
  <c r="D28" i="3"/>
  <c r="I85" i="3"/>
  <c r="D114" i="3"/>
  <c r="L114" i="3"/>
  <c r="J207" i="3"/>
  <c r="R207" i="3"/>
  <c r="H207" i="3"/>
  <c r="D232" i="3"/>
  <c r="F263" i="3"/>
  <c r="U263" i="3"/>
  <c r="K268" i="3"/>
  <c r="G80" i="3"/>
  <c r="J263" i="3"/>
  <c r="R263" i="3"/>
  <c r="E12" i="3"/>
  <c r="D12" i="4"/>
  <c r="S7" i="1"/>
  <c r="S10" i="1" s="1"/>
  <c r="H10" i="1"/>
  <c r="F28" i="3"/>
  <c r="P41" i="3"/>
  <c r="G71" i="3"/>
  <c r="Q85" i="3"/>
  <c r="F108" i="3"/>
  <c r="N108" i="3"/>
  <c r="F191" i="3"/>
  <c r="H197" i="3"/>
  <c r="L201" i="3"/>
  <c r="L221" i="3"/>
  <c r="E248" i="3"/>
  <c r="M248" i="3"/>
  <c r="O268" i="3"/>
  <c r="G7" i="1"/>
  <c r="G12" i="3" s="1"/>
  <c r="C10" i="1"/>
  <c r="E57" i="3"/>
  <c r="U57" i="3"/>
  <c r="K51" i="3"/>
  <c r="Q57" i="3"/>
  <c r="Q71" i="3"/>
  <c r="M136" i="3"/>
  <c r="K178" i="3"/>
  <c r="P173" i="3"/>
  <c r="O201" i="3"/>
  <c r="I207" i="3"/>
  <c r="Q207" i="3"/>
  <c r="J239" i="3"/>
  <c r="R239" i="3"/>
  <c r="H232" i="3"/>
  <c r="P232" i="3"/>
  <c r="F254" i="3"/>
  <c r="N254" i="3"/>
  <c r="H268" i="3"/>
  <c r="P268" i="3"/>
  <c r="N57" i="3"/>
  <c r="G59" i="3"/>
  <c r="M71" i="3"/>
  <c r="M96" i="3"/>
  <c r="G106" i="3"/>
  <c r="H108" i="3"/>
  <c r="P108" i="3"/>
  <c r="F114" i="3"/>
  <c r="N114" i="3"/>
  <c r="D164" i="3"/>
  <c r="L178" i="3"/>
  <c r="T178" i="3"/>
  <c r="O191" i="3"/>
  <c r="P207" i="3"/>
  <c r="G248" i="3"/>
  <c r="O248" i="3"/>
  <c r="O14" i="3"/>
  <c r="Q14" i="3"/>
  <c r="G28" i="3"/>
  <c r="O28" i="3"/>
  <c r="K28" i="3"/>
  <c r="K59" i="3"/>
  <c r="U71" i="3"/>
  <c r="R71" i="3"/>
  <c r="D98" i="3"/>
  <c r="H98" i="3"/>
  <c r="P98" i="3"/>
  <c r="H104" i="3"/>
  <c r="E108" i="3"/>
  <c r="I108" i="3"/>
  <c r="Q108" i="3"/>
  <c r="G114" i="3"/>
  <c r="O114" i="3"/>
  <c r="D128" i="3"/>
  <c r="D148" i="3"/>
  <c r="L148" i="3"/>
  <c r="J148" i="3"/>
  <c r="R148" i="3"/>
  <c r="L164" i="3"/>
  <c r="E178" i="3"/>
  <c r="M178" i="3"/>
  <c r="U178" i="3"/>
  <c r="P191" i="3"/>
  <c r="N191" i="3"/>
  <c r="K207" i="3"/>
  <c r="P201" i="3"/>
  <c r="U221" i="3"/>
  <c r="Q221" i="3"/>
  <c r="J232" i="3"/>
  <c r="D239" i="3"/>
  <c r="L239" i="3"/>
  <c r="T239" i="3"/>
  <c r="H248" i="3"/>
  <c r="P248" i="3"/>
  <c r="P254" i="3"/>
  <c r="J268" i="3"/>
  <c r="R268" i="3"/>
  <c r="G35" i="4"/>
  <c r="K12" i="3"/>
  <c r="I14" i="3"/>
  <c r="F49" i="3"/>
  <c r="P51" i="3"/>
  <c r="F57" i="3"/>
  <c r="L51" i="3"/>
  <c r="J71" i="3"/>
  <c r="E85" i="3"/>
  <c r="M85" i="3"/>
  <c r="U85" i="3"/>
  <c r="K98" i="3"/>
  <c r="E128" i="3"/>
  <c r="H128" i="3"/>
  <c r="P128" i="3"/>
  <c r="U164" i="3"/>
  <c r="P164" i="3"/>
  <c r="F178" i="3"/>
  <c r="N178" i="3"/>
  <c r="D173" i="3"/>
  <c r="L173" i="3"/>
  <c r="T173" i="3"/>
  <c r="T191" i="3"/>
  <c r="I248" i="3"/>
  <c r="Q248" i="3"/>
  <c r="S268" i="3"/>
  <c r="E10" i="1"/>
  <c r="L14" i="3"/>
  <c r="L23" i="3"/>
  <c r="K41" i="3"/>
  <c r="Q76" i="3"/>
  <c r="F80" i="3"/>
  <c r="N80" i="3"/>
  <c r="H80" i="3"/>
  <c r="P80" i="3"/>
  <c r="L98" i="3"/>
  <c r="U108" i="3"/>
  <c r="M108" i="3"/>
  <c r="F148" i="3"/>
  <c r="N148" i="3"/>
  <c r="G178" i="3"/>
  <c r="O178" i="3"/>
  <c r="E207" i="3"/>
  <c r="M207" i="3"/>
  <c r="U207" i="3"/>
  <c r="F232" i="3"/>
  <c r="N232" i="3"/>
  <c r="J248" i="3"/>
  <c r="R248" i="3"/>
  <c r="D268" i="3"/>
  <c r="L268" i="3"/>
  <c r="T268" i="3"/>
  <c r="U10" i="1"/>
  <c r="O7" i="1"/>
  <c r="N12" i="4" s="1"/>
  <c r="N14" i="3"/>
  <c r="O21" i="3"/>
  <c r="O30" i="3" s="1"/>
  <c r="E71" i="3"/>
  <c r="S76" i="3"/>
  <c r="E80" i="3"/>
  <c r="M80" i="3"/>
  <c r="U80" i="3"/>
  <c r="T98" i="3"/>
  <c r="J114" i="3"/>
  <c r="F140" i="3"/>
  <c r="K173" i="3"/>
  <c r="L191" i="3"/>
  <c r="G201" i="3"/>
  <c r="F201" i="3"/>
  <c r="N201" i="3"/>
  <c r="E221" i="3"/>
  <c r="K248" i="3"/>
  <c r="T248" i="3"/>
  <c r="U150" i="3"/>
  <c r="U171" i="3"/>
  <c r="U270" i="3"/>
  <c r="U138" i="3"/>
  <c r="U180" i="3"/>
  <c r="U241" i="3"/>
  <c r="U230" i="3"/>
  <c r="U199" i="3"/>
  <c r="U261" i="3"/>
  <c r="U209" i="3"/>
  <c r="U116" i="3"/>
  <c r="G30" i="3"/>
  <c r="U78" i="3"/>
  <c r="U21" i="3"/>
  <c r="U30" i="3" s="1"/>
  <c r="U49" i="3"/>
  <c r="U106" i="3"/>
  <c r="U87" i="3"/>
  <c r="U59" i="3"/>
  <c r="I241" i="3"/>
  <c r="I230" i="3"/>
  <c r="I199" i="3"/>
  <c r="I261" i="3"/>
  <c r="I209" i="3"/>
  <c r="I150" i="3"/>
  <c r="I171" i="3"/>
  <c r="I270" i="3"/>
  <c r="I180" i="3"/>
  <c r="I87" i="3"/>
  <c r="I49" i="3"/>
  <c r="I106" i="3"/>
  <c r="I59" i="3"/>
  <c r="I116" i="3"/>
  <c r="I138" i="3"/>
  <c r="H35" i="4"/>
  <c r="Q21" i="3"/>
  <c r="Q30" i="3" s="1"/>
  <c r="J49" i="3"/>
  <c r="J57" i="3"/>
  <c r="J51" i="3"/>
  <c r="R57" i="3"/>
  <c r="R51" i="3"/>
  <c r="L69" i="3"/>
  <c r="N85" i="3"/>
  <c r="N106" i="3"/>
  <c r="Q47" i="3"/>
  <c r="Q41" i="3"/>
  <c r="R230" i="3"/>
  <c r="R199" i="3"/>
  <c r="R261" i="3"/>
  <c r="R209" i="3"/>
  <c r="R150" i="3"/>
  <c r="R171" i="3"/>
  <c r="R270" i="3"/>
  <c r="R180" i="3"/>
  <c r="R241" i="3"/>
  <c r="R106" i="3"/>
  <c r="R59" i="3"/>
  <c r="R116" i="3"/>
  <c r="R138" i="3"/>
  <c r="R87" i="3"/>
  <c r="F7" i="1"/>
  <c r="N7" i="1"/>
  <c r="K261" i="3"/>
  <c r="K209" i="3"/>
  <c r="K150" i="3"/>
  <c r="K171" i="3"/>
  <c r="K270" i="3"/>
  <c r="K180" i="3"/>
  <c r="K241" i="3"/>
  <c r="K230" i="3"/>
  <c r="K199" i="3"/>
  <c r="K106" i="3"/>
  <c r="K116" i="3"/>
  <c r="K78" i="3"/>
  <c r="K21" i="3"/>
  <c r="K30" i="3" s="1"/>
  <c r="K87" i="3"/>
  <c r="M10" i="1"/>
  <c r="I35" i="4"/>
  <c r="Q35" i="4"/>
  <c r="L12" i="3"/>
  <c r="J14" i="3"/>
  <c r="R14" i="3"/>
  <c r="R21" i="3"/>
  <c r="R30" i="3" s="1"/>
  <c r="O23" i="3"/>
  <c r="I28" i="3"/>
  <c r="Q28" i="3"/>
  <c r="G41" i="3"/>
  <c r="K49" i="3"/>
  <c r="K57" i="3"/>
  <c r="S57" i="3"/>
  <c r="N51" i="3"/>
  <c r="M51" i="3"/>
  <c r="L59" i="3"/>
  <c r="T76" i="3"/>
  <c r="J104" i="3"/>
  <c r="J98" i="3"/>
  <c r="R104" i="3"/>
  <c r="R98" i="3"/>
  <c r="O106" i="3"/>
  <c r="G116" i="3"/>
  <c r="K128" i="3"/>
  <c r="K136" i="3"/>
  <c r="Q128" i="3"/>
  <c r="I128" i="3"/>
  <c r="O128" i="3"/>
  <c r="G128" i="3"/>
  <c r="N128" i="3"/>
  <c r="F128" i="3"/>
  <c r="S136" i="3"/>
  <c r="R128" i="3"/>
  <c r="J128" i="3"/>
  <c r="D252" i="3"/>
  <c r="D189" i="3"/>
  <c r="D162" i="3"/>
  <c r="D219" i="3"/>
  <c r="D96" i="3"/>
  <c r="D126" i="3"/>
  <c r="Q241" i="3"/>
  <c r="Q230" i="3"/>
  <c r="Q199" i="3"/>
  <c r="Q261" i="3"/>
  <c r="Q209" i="3"/>
  <c r="Q150" i="3"/>
  <c r="Q171" i="3"/>
  <c r="Q270" i="3"/>
  <c r="Q180" i="3"/>
  <c r="Q87" i="3"/>
  <c r="Q49" i="3"/>
  <c r="Q106" i="3"/>
  <c r="Q59" i="3"/>
  <c r="Q116" i="3"/>
  <c r="Q138" i="3"/>
  <c r="O219" i="3"/>
  <c r="D150" i="3"/>
  <c r="D171" i="3"/>
  <c r="D270" i="3"/>
  <c r="D180" i="3"/>
  <c r="D241" i="3"/>
  <c r="D230" i="3"/>
  <c r="D199" i="3"/>
  <c r="D261" i="3"/>
  <c r="D209" i="3"/>
  <c r="D116" i="3"/>
  <c r="D78" i="3"/>
  <c r="D21" i="3"/>
  <c r="D30" i="3" s="1"/>
  <c r="D49" i="3"/>
  <c r="D106" i="3"/>
  <c r="L150" i="3"/>
  <c r="L171" i="3"/>
  <c r="L270" i="3"/>
  <c r="L180" i="3"/>
  <c r="L241" i="3"/>
  <c r="L230" i="3"/>
  <c r="L199" i="3"/>
  <c r="L261" i="3"/>
  <c r="L209" i="3"/>
  <c r="L116" i="3"/>
  <c r="L78" i="3"/>
  <c r="L21" i="3"/>
  <c r="L30" i="3" s="1"/>
  <c r="L49" i="3"/>
  <c r="L106" i="3"/>
  <c r="T261" i="3"/>
  <c r="T209" i="3"/>
  <c r="T150" i="3"/>
  <c r="T171" i="3"/>
  <c r="T270" i="3"/>
  <c r="T180" i="3"/>
  <c r="T241" i="3"/>
  <c r="T230" i="3"/>
  <c r="T199" i="3"/>
  <c r="T106" i="3"/>
  <c r="T116" i="3"/>
  <c r="T78" i="3"/>
  <c r="T21" i="3"/>
  <c r="T30" i="3" s="1"/>
  <c r="T87" i="3"/>
  <c r="J35" i="4"/>
  <c r="R35" i="4"/>
  <c r="M12" i="3"/>
  <c r="K14" i="3"/>
  <c r="T14" i="3"/>
  <c r="D23" i="3"/>
  <c r="J28" i="3"/>
  <c r="R28" i="3"/>
  <c r="H51" i="3"/>
  <c r="D57" i="3"/>
  <c r="L57" i="3"/>
  <c r="T57" i="3"/>
  <c r="N59" i="3"/>
  <c r="D71" i="3"/>
  <c r="K71" i="3"/>
  <c r="O71" i="3"/>
  <c r="N71" i="3"/>
  <c r="I78" i="3"/>
  <c r="H85" i="3"/>
  <c r="P85" i="3"/>
  <c r="D87" i="3"/>
  <c r="S104" i="3"/>
  <c r="N98" i="3"/>
  <c r="F98" i="3"/>
  <c r="Q98" i="3"/>
  <c r="I98" i="3"/>
  <c r="K114" i="3"/>
  <c r="K108" i="3"/>
  <c r="O108" i="3"/>
  <c r="G108" i="3"/>
  <c r="S114" i="3"/>
  <c r="R108" i="3"/>
  <c r="J108" i="3"/>
  <c r="H116" i="3"/>
  <c r="T136" i="3"/>
  <c r="T128" i="3"/>
  <c r="T138" i="3"/>
  <c r="G19" i="3"/>
  <c r="M252" i="3"/>
  <c r="M189" i="3"/>
  <c r="M162" i="3"/>
  <c r="M219" i="3"/>
  <c r="M126" i="3"/>
  <c r="M69" i="3"/>
  <c r="D10" i="1"/>
  <c r="P252" i="3"/>
  <c r="P189" i="3"/>
  <c r="P162" i="3"/>
  <c r="P219" i="3"/>
  <c r="P39" i="3"/>
  <c r="P96" i="3"/>
  <c r="P126" i="3"/>
  <c r="P69" i="3"/>
  <c r="E171" i="3"/>
  <c r="E270" i="3"/>
  <c r="E180" i="3"/>
  <c r="E241" i="3"/>
  <c r="E230" i="3"/>
  <c r="E199" i="3"/>
  <c r="E261" i="3"/>
  <c r="E209" i="3"/>
  <c r="E150" i="3"/>
  <c r="E78" i="3"/>
  <c r="E21" i="3"/>
  <c r="E30" i="3" s="1"/>
  <c r="E138" i="3"/>
  <c r="E106" i="3"/>
  <c r="E59" i="3"/>
  <c r="E116" i="3"/>
  <c r="M171" i="3"/>
  <c r="M270" i="3"/>
  <c r="M180" i="3"/>
  <c r="M241" i="3"/>
  <c r="M230" i="3"/>
  <c r="M199" i="3"/>
  <c r="M261" i="3"/>
  <c r="M209" i="3"/>
  <c r="M150" i="3"/>
  <c r="M78" i="3"/>
  <c r="M21" i="3"/>
  <c r="M30" i="3" s="1"/>
  <c r="M138" i="3"/>
  <c r="M106" i="3"/>
  <c r="M59" i="3"/>
  <c r="M116" i="3"/>
  <c r="C35" i="4"/>
  <c r="K35" i="4"/>
  <c r="U14" i="3"/>
  <c r="R23" i="3"/>
  <c r="J23" i="3"/>
  <c r="S28" i="3"/>
  <c r="J41" i="3"/>
  <c r="O59" i="3"/>
  <c r="E87" i="3"/>
  <c r="T114" i="3"/>
  <c r="T108" i="3"/>
  <c r="T219" i="3"/>
  <c r="T252" i="3"/>
  <c r="T189" i="3"/>
  <c r="T162" i="3"/>
  <c r="T126" i="3"/>
  <c r="T69" i="3"/>
  <c r="T39" i="3"/>
  <c r="T96" i="3"/>
  <c r="O19" i="3"/>
  <c r="J230" i="3"/>
  <c r="J199" i="3"/>
  <c r="J261" i="3"/>
  <c r="J209" i="3"/>
  <c r="J150" i="3"/>
  <c r="J171" i="3"/>
  <c r="J270" i="3"/>
  <c r="J180" i="3"/>
  <c r="J241" i="3"/>
  <c r="J106" i="3"/>
  <c r="J59" i="3"/>
  <c r="J116" i="3"/>
  <c r="J138" i="3"/>
  <c r="J87" i="3"/>
  <c r="T10" i="1"/>
  <c r="H252" i="3"/>
  <c r="H189" i="3"/>
  <c r="H162" i="3"/>
  <c r="H219" i="3"/>
  <c r="H39" i="3"/>
  <c r="H96" i="3"/>
  <c r="H126" i="3"/>
  <c r="H69" i="3"/>
  <c r="I7" i="1"/>
  <c r="I10" i="1" s="1"/>
  <c r="Q7" i="1"/>
  <c r="Q10" i="1" s="1"/>
  <c r="F270" i="3"/>
  <c r="F180" i="3"/>
  <c r="F241" i="3"/>
  <c r="F230" i="3"/>
  <c r="F199" i="3"/>
  <c r="F261" i="3"/>
  <c r="F209" i="3"/>
  <c r="F150" i="3"/>
  <c r="F171" i="3"/>
  <c r="F78" i="3"/>
  <c r="F138" i="3"/>
  <c r="F87" i="3"/>
  <c r="F116" i="3"/>
  <c r="N270" i="3"/>
  <c r="N180" i="3"/>
  <c r="N241" i="3"/>
  <c r="N230" i="3"/>
  <c r="N199" i="3"/>
  <c r="N261" i="3"/>
  <c r="N209" i="3"/>
  <c r="N150" i="3"/>
  <c r="N171" i="3"/>
  <c r="N78" i="3"/>
  <c r="N138" i="3"/>
  <c r="N87" i="3"/>
  <c r="N116" i="3"/>
  <c r="P10" i="1"/>
  <c r="D35" i="4"/>
  <c r="L35" i="4"/>
  <c r="O12" i="3"/>
  <c r="E14" i="3"/>
  <c r="M14" i="3"/>
  <c r="I21" i="3"/>
  <c r="I30" i="3" s="1"/>
  <c r="G23" i="3"/>
  <c r="T28" i="3"/>
  <c r="F41" i="3"/>
  <c r="F47" i="3"/>
  <c r="N41" i="3"/>
  <c r="N47" i="3"/>
  <c r="L41" i="3"/>
  <c r="R49" i="3"/>
  <c r="T59" i="3"/>
  <c r="I76" i="3"/>
  <c r="Q78" i="3"/>
  <c r="J85" i="3"/>
  <c r="R85" i="3"/>
  <c r="L87" i="3"/>
  <c r="E252" i="3"/>
  <c r="E189" i="3"/>
  <c r="E162" i="3"/>
  <c r="E219" i="3"/>
  <c r="E126" i="3"/>
  <c r="E69" i="3"/>
  <c r="J7" i="1"/>
  <c r="J10" i="1" s="1"/>
  <c r="G180" i="3"/>
  <c r="G241" i="3"/>
  <c r="G230" i="3"/>
  <c r="G199" i="3"/>
  <c r="G261" i="3"/>
  <c r="G209" i="3"/>
  <c r="G150" i="3"/>
  <c r="G171" i="3"/>
  <c r="G270" i="3"/>
  <c r="G138" i="3"/>
  <c r="G87" i="3"/>
  <c r="G49" i="3"/>
  <c r="G78" i="3"/>
  <c r="O180" i="3"/>
  <c r="O241" i="3"/>
  <c r="O230" i="3"/>
  <c r="O199" i="3"/>
  <c r="O261" i="3"/>
  <c r="O209" i="3"/>
  <c r="O150" i="3"/>
  <c r="O171" i="3"/>
  <c r="O270" i="3"/>
  <c r="O138" i="3"/>
  <c r="O87" i="3"/>
  <c r="O49" i="3"/>
  <c r="O78" i="3"/>
  <c r="R12" i="4"/>
  <c r="E35" i="4"/>
  <c r="M35" i="4"/>
  <c r="H12" i="3"/>
  <c r="P12" i="3"/>
  <c r="J21" i="3"/>
  <c r="J30" i="3" s="1"/>
  <c r="E28" i="3"/>
  <c r="M28" i="3"/>
  <c r="U28" i="3"/>
  <c r="D39" i="3"/>
  <c r="M41" i="3"/>
  <c r="T49" i="3"/>
  <c r="G51" i="3"/>
  <c r="G57" i="3"/>
  <c r="O51" i="3"/>
  <c r="O57" i="3"/>
  <c r="D59" i="3"/>
  <c r="D69" i="3"/>
  <c r="R78" i="3"/>
  <c r="M87" i="3"/>
  <c r="E96" i="3"/>
  <c r="L252" i="3"/>
  <c r="L189" i="3"/>
  <c r="L162" i="3"/>
  <c r="L219" i="3"/>
  <c r="L96" i="3"/>
  <c r="L126" i="3"/>
  <c r="I47" i="3"/>
  <c r="I41" i="3"/>
  <c r="L10" i="1"/>
  <c r="R7" i="1"/>
  <c r="R10" i="1" s="1"/>
  <c r="K252" i="3"/>
  <c r="K189" i="3"/>
  <c r="K126" i="3"/>
  <c r="H180" i="3"/>
  <c r="H241" i="3"/>
  <c r="H230" i="3"/>
  <c r="H199" i="3"/>
  <c r="H261" i="3"/>
  <c r="H209" i="3"/>
  <c r="H171" i="3"/>
  <c r="H270" i="3"/>
  <c r="H138" i="3"/>
  <c r="H87" i="3"/>
  <c r="H49" i="3"/>
  <c r="H106" i="3"/>
  <c r="H59" i="3"/>
  <c r="H78" i="3"/>
  <c r="H21" i="3"/>
  <c r="H30" i="3" s="1"/>
  <c r="H150" i="3"/>
  <c r="P180" i="3"/>
  <c r="P241" i="3"/>
  <c r="P230" i="3"/>
  <c r="P199" i="3"/>
  <c r="P261" i="3"/>
  <c r="P209" i="3"/>
  <c r="P171" i="3"/>
  <c r="P270" i="3"/>
  <c r="P138" i="3"/>
  <c r="P87" i="3"/>
  <c r="P49" i="3"/>
  <c r="P106" i="3"/>
  <c r="P59" i="3"/>
  <c r="P150" i="3"/>
  <c r="P78" i="3"/>
  <c r="P21" i="3"/>
  <c r="P30" i="3" s="1"/>
  <c r="C12" i="4"/>
  <c r="K12" i="4"/>
  <c r="F35" i="4"/>
  <c r="S35" i="4" s="1"/>
  <c r="N35" i="4"/>
  <c r="N21" i="3"/>
  <c r="N30" i="3" s="1"/>
  <c r="N23" i="3"/>
  <c r="E39" i="3"/>
  <c r="E49" i="3"/>
  <c r="F59" i="3"/>
  <c r="D80" i="3"/>
  <c r="L80" i="3"/>
  <c r="T80" i="3"/>
  <c r="F85" i="3"/>
  <c r="F106" i="3"/>
  <c r="D108" i="3"/>
  <c r="G140" i="3"/>
  <c r="G148" i="3"/>
  <c r="O140" i="3"/>
  <c r="O148" i="3"/>
  <c r="D85" i="3"/>
  <c r="L85" i="3"/>
  <c r="T85" i="3"/>
  <c r="T148" i="3"/>
  <c r="T140" i="3"/>
  <c r="G104" i="3"/>
  <c r="O104" i="3"/>
  <c r="H114" i="3"/>
  <c r="P114" i="3"/>
  <c r="I140" i="3"/>
  <c r="E148" i="3"/>
  <c r="Q23" i="3"/>
  <c r="I80" i="3"/>
  <c r="Q80" i="3"/>
  <c r="N140" i="3"/>
  <c r="H148" i="3"/>
  <c r="J80" i="3"/>
  <c r="R80" i="3"/>
  <c r="H136" i="3"/>
  <c r="P136" i="3"/>
  <c r="D140" i="3"/>
  <c r="P140" i="3"/>
  <c r="I148" i="3"/>
  <c r="Q148" i="3"/>
  <c r="H71" i="3"/>
  <c r="P71" i="3"/>
  <c r="K80" i="3"/>
  <c r="E140" i="3"/>
  <c r="K140" i="3"/>
  <c r="K148" i="3"/>
  <c r="S148" i="3"/>
  <c r="R140" i="3"/>
  <c r="J140" i="3"/>
  <c r="I164" i="3"/>
  <c r="Q164" i="3"/>
  <c r="S178" i="3"/>
  <c r="E197" i="3"/>
  <c r="M197" i="3"/>
  <c r="U197" i="3"/>
  <c r="I201" i="3"/>
  <c r="Q201" i="3"/>
  <c r="F207" i="3"/>
  <c r="N207" i="3"/>
  <c r="J221" i="3"/>
  <c r="R221" i="3"/>
  <c r="I232" i="3"/>
  <c r="Q232" i="3"/>
  <c r="G254" i="3"/>
  <c r="O254" i="3"/>
  <c r="J164" i="3"/>
  <c r="R164" i="3"/>
  <c r="E173" i="3"/>
  <c r="M173" i="3"/>
  <c r="I191" i="3"/>
  <c r="Q191" i="3"/>
  <c r="J201" i="3"/>
  <c r="R201" i="3"/>
  <c r="K221" i="3"/>
  <c r="T221" i="3"/>
  <c r="T263" i="3"/>
  <c r="K164" i="3"/>
  <c r="T164" i="3"/>
  <c r="F173" i="3"/>
  <c r="N173" i="3"/>
  <c r="J191" i="3"/>
  <c r="R191" i="3"/>
  <c r="G228" i="3"/>
  <c r="O228" i="3"/>
  <c r="F239" i="3"/>
  <c r="N239" i="3"/>
  <c r="S169" i="3"/>
  <c r="E164" i="3"/>
  <c r="M164" i="3"/>
  <c r="H173" i="3"/>
  <c r="D191" i="3"/>
  <c r="E201" i="3"/>
  <c r="M201" i="3"/>
  <c r="F221" i="3"/>
  <c r="N221" i="3"/>
  <c r="T254" i="3"/>
  <c r="F164" i="3"/>
  <c r="N164" i="3"/>
  <c r="I173" i="3"/>
  <c r="Q173" i="3"/>
  <c r="S207" i="3"/>
  <c r="D254" i="3"/>
  <c r="L254" i="3"/>
  <c r="G164" i="3"/>
  <c r="O164" i="3"/>
  <c r="J173" i="3"/>
  <c r="S228" i="3"/>
  <c r="H164" i="3"/>
  <c r="H201" i="3"/>
  <c r="I221" i="3"/>
  <c r="K337" i="26" l="1"/>
  <c r="K506" i="26"/>
  <c r="K557" i="26"/>
  <c r="K336" i="26"/>
  <c r="K338" i="26"/>
  <c r="K266" i="26"/>
  <c r="K226" i="26"/>
  <c r="K265" i="26"/>
  <c r="K511" i="26"/>
  <c r="K196" i="26"/>
  <c r="K247" i="26"/>
  <c r="K245" i="26"/>
  <c r="K246" i="26"/>
  <c r="K248" i="26"/>
  <c r="K244" i="26"/>
  <c r="L341" i="26"/>
  <c r="D349" i="26" s="1"/>
  <c r="K509" i="26"/>
  <c r="K198" i="26"/>
  <c r="K201" i="26"/>
  <c r="K284" i="26"/>
  <c r="K200" i="26"/>
  <c r="K281" i="26"/>
  <c r="L244" i="26"/>
  <c r="F250" i="26" s="1"/>
  <c r="L246" i="26"/>
  <c r="E252" i="26" s="1"/>
  <c r="L248" i="26"/>
  <c r="F254" i="26" s="1"/>
  <c r="L247" i="26"/>
  <c r="D253" i="26" s="1"/>
  <c r="L245" i="26"/>
  <c r="E251" i="26" s="1"/>
  <c r="K553" i="26"/>
  <c r="K341" i="26"/>
  <c r="K556" i="26"/>
  <c r="K340" i="26"/>
  <c r="K510" i="26"/>
  <c r="K508" i="26"/>
  <c r="K282" i="26"/>
  <c r="K342" i="26"/>
  <c r="K507" i="26"/>
  <c r="K223" i="26"/>
  <c r="K505" i="26"/>
  <c r="K202" i="26"/>
  <c r="K554" i="26"/>
  <c r="K225" i="26"/>
  <c r="K197" i="26"/>
  <c r="K224" i="26"/>
  <c r="G141" i="26"/>
  <c r="H141" i="26"/>
  <c r="I141" i="26"/>
  <c r="J141" i="26"/>
  <c r="E141" i="26"/>
  <c r="F141" i="26"/>
  <c r="I65" i="26"/>
  <c r="H65" i="26"/>
  <c r="J65" i="26"/>
  <c r="G65" i="26"/>
  <c r="K156" i="26"/>
  <c r="K155" i="26"/>
  <c r="K158" i="26"/>
  <c r="K157" i="26"/>
  <c r="K434" i="26"/>
  <c r="K433" i="26"/>
  <c r="K431" i="26"/>
  <c r="K432" i="26"/>
  <c r="K435" i="26"/>
  <c r="K453" i="26"/>
  <c r="K456" i="26"/>
  <c r="K454" i="26"/>
  <c r="K457" i="26"/>
  <c r="K455" i="26"/>
  <c r="K306" i="26"/>
  <c r="K308" i="26"/>
  <c r="K305" i="26"/>
  <c r="K307" i="26"/>
  <c r="K304" i="26"/>
  <c r="K311" i="26"/>
  <c r="K310" i="26"/>
  <c r="K312" i="26"/>
  <c r="K309" i="26"/>
  <c r="K391" i="26"/>
  <c r="K383" i="26"/>
  <c r="K381" i="26"/>
  <c r="K389" i="26"/>
  <c r="K388" i="26"/>
  <c r="K384" i="26"/>
  <c r="K396" i="26"/>
  <c r="K397" i="26"/>
  <c r="K380" i="26"/>
  <c r="K392" i="26"/>
  <c r="K386" i="26"/>
  <c r="K394" i="26"/>
  <c r="K390" i="26"/>
  <c r="K385" i="26"/>
  <c r="K393" i="26"/>
  <c r="K382" i="26"/>
  <c r="K378" i="26"/>
  <c r="K379" i="26"/>
  <c r="K387" i="26"/>
  <c r="K395" i="26"/>
  <c r="K477" i="26"/>
  <c r="K478" i="26"/>
  <c r="K481" i="26"/>
  <c r="K479" i="26"/>
  <c r="K482" i="26"/>
  <c r="K483" i="26"/>
  <c r="K480" i="26"/>
  <c r="K174" i="26"/>
  <c r="K175" i="26"/>
  <c r="K176" i="26"/>
  <c r="K177" i="26"/>
  <c r="D206" i="26"/>
  <c r="L53" i="26"/>
  <c r="L336" i="26"/>
  <c r="D344" i="26" s="1"/>
  <c r="F206" i="26"/>
  <c r="F161" i="26"/>
  <c r="D540" i="26"/>
  <c r="D561" i="26"/>
  <c r="F65" i="26"/>
  <c r="E561" i="26"/>
  <c r="F561" i="26"/>
  <c r="F486" i="26"/>
  <c r="E161" i="26"/>
  <c r="E65" i="26"/>
  <c r="D210" i="26"/>
  <c r="L50" i="26"/>
  <c r="L56" i="26"/>
  <c r="F488" i="26"/>
  <c r="E488" i="26"/>
  <c r="E207" i="26"/>
  <c r="L48" i="26"/>
  <c r="L45" i="26"/>
  <c r="E210" i="26"/>
  <c r="L49" i="26"/>
  <c r="L46" i="26"/>
  <c r="E206" i="26"/>
  <c r="D517" i="26"/>
  <c r="D65" i="26"/>
  <c r="L54" i="26"/>
  <c r="L51" i="26"/>
  <c r="F209" i="26"/>
  <c r="L55" i="26"/>
  <c r="C157" i="26"/>
  <c r="L157" i="26" s="1"/>
  <c r="E162" i="26" s="1"/>
  <c r="C155" i="26"/>
  <c r="L155" i="26" s="1"/>
  <c r="D160" i="26" s="1"/>
  <c r="D161" i="26"/>
  <c r="D539" i="26"/>
  <c r="D559" i="26"/>
  <c r="D485" i="26"/>
  <c r="D318" i="26"/>
  <c r="D541" i="26"/>
  <c r="D208" i="26"/>
  <c r="F538" i="26"/>
  <c r="L47" i="26"/>
  <c r="L435" i="26"/>
  <c r="F441" i="26" s="1"/>
  <c r="D518" i="26"/>
  <c r="E519" i="26"/>
  <c r="E490" i="26"/>
  <c r="F210" i="26"/>
  <c r="F562" i="26"/>
  <c r="D205" i="26"/>
  <c r="F487" i="26"/>
  <c r="E204" i="26"/>
  <c r="D537" i="26"/>
  <c r="F349" i="26"/>
  <c r="L284" i="26"/>
  <c r="E289" i="26" s="1"/>
  <c r="C158" i="26"/>
  <c r="L158" i="26" s="1"/>
  <c r="D163" i="26" s="1"/>
  <c r="L339" i="26"/>
  <c r="F347" i="26" s="1"/>
  <c r="F537" i="26"/>
  <c r="E537" i="26"/>
  <c r="D486" i="26"/>
  <c r="F541" i="26"/>
  <c r="F515" i="26"/>
  <c r="F518" i="26"/>
  <c r="F559" i="26"/>
  <c r="E205" i="26"/>
  <c r="L138" i="26"/>
  <c r="F205" i="26"/>
  <c r="D538" i="26"/>
  <c r="D488" i="26"/>
  <c r="F208" i="26"/>
  <c r="D560" i="26"/>
  <c r="E513" i="26"/>
  <c r="E208" i="26"/>
  <c r="E563" i="26"/>
  <c r="E487" i="26"/>
  <c r="E540" i="26"/>
  <c r="D513" i="26"/>
  <c r="F514" i="26"/>
  <c r="F513" i="26"/>
  <c r="F490" i="26"/>
  <c r="D516" i="26"/>
  <c r="F412" i="26"/>
  <c r="E437" i="26"/>
  <c r="E541" i="26"/>
  <c r="D141" i="26"/>
  <c r="E516" i="26"/>
  <c r="F563" i="26"/>
  <c r="D563" i="26"/>
  <c r="D490" i="26"/>
  <c r="L381" i="26"/>
  <c r="F403" i="26" s="1"/>
  <c r="L305" i="26"/>
  <c r="D315" i="26" s="1"/>
  <c r="L282" i="26"/>
  <c r="D287" i="26" s="1"/>
  <c r="L266" i="26"/>
  <c r="E270" i="26" s="1"/>
  <c r="E559" i="26"/>
  <c r="L304" i="26"/>
  <c r="F314" i="26" s="1"/>
  <c r="L382" i="26"/>
  <c r="F404" i="26" s="1"/>
  <c r="D515" i="26"/>
  <c r="F519" i="26"/>
  <c r="D487" i="26"/>
  <c r="D514" i="26"/>
  <c r="F516" i="26"/>
  <c r="L311" i="26"/>
  <c r="E321" i="26" s="1"/>
  <c r="E514" i="26"/>
  <c r="E486" i="26"/>
  <c r="L312" i="26"/>
  <c r="D322" i="26" s="1"/>
  <c r="E489" i="26"/>
  <c r="L264" i="26"/>
  <c r="E268" i="26" s="1"/>
  <c r="F204" i="26"/>
  <c r="D204" i="26"/>
  <c r="F517" i="26"/>
  <c r="L174" i="26"/>
  <c r="E179" i="26" s="1"/>
  <c r="L307" i="26"/>
  <c r="E317" i="26" s="1"/>
  <c r="L340" i="26"/>
  <c r="E348" i="26" s="1"/>
  <c r="E491" i="26"/>
  <c r="L265" i="26"/>
  <c r="E269" i="26" s="1"/>
  <c r="F463" i="26"/>
  <c r="D463" i="26"/>
  <c r="E463" i="26"/>
  <c r="E515" i="26"/>
  <c r="L434" i="26"/>
  <c r="D440" i="26" s="1"/>
  <c r="L433" i="26"/>
  <c r="D439" i="26" s="1"/>
  <c r="E412" i="26"/>
  <c r="L455" i="26"/>
  <c r="F461" i="26" s="1"/>
  <c r="F539" i="26"/>
  <c r="E539" i="26"/>
  <c r="C177" i="26"/>
  <c r="C175" i="26"/>
  <c r="F318" i="26"/>
  <c r="F207" i="26"/>
  <c r="D207" i="26"/>
  <c r="F491" i="26"/>
  <c r="F437" i="26"/>
  <c r="E517" i="26"/>
  <c r="E560" i="26"/>
  <c r="E538" i="26"/>
  <c r="L137" i="26"/>
  <c r="L139" i="26"/>
  <c r="D491" i="26"/>
  <c r="L337" i="26"/>
  <c r="D345" i="26" s="1"/>
  <c r="L342" i="26"/>
  <c r="L309" i="26"/>
  <c r="F319" i="26" s="1"/>
  <c r="L306" i="26"/>
  <c r="D316" i="26" s="1"/>
  <c r="L338" i="26"/>
  <c r="D346" i="26" s="1"/>
  <c r="L310" i="26"/>
  <c r="D320" i="26" s="1"/>
  <c r="E231" i="26"/>
  <c r="L396" i="26"/>
  <c r="F418" i="26" s="1"/>
  <c r="L388" i="26"/>
  <c r="F410" i="26" s="1"/>
  <c r="L380" i="26"/>
  <c r="D402" i="26" s="1"/>
  <c r="L379" i="26"/>
  <c r="E401" i="26" s="1"/>
  <c r="L378" i="26"/>
  <c r="E400" i="26" s="1"/>
  <c r="L395" i="26"/>
  <c r="F417" i="26" s="1"/>
  <c r="L391" i="26"/>
  <c r="F413" i="26" s="1"/>
  <c r="L383" i="26"/>
  <c r="F405" i="26" s="1"/>
  <c r="L387" i="26"/>
  <c r="F409" i="26" s="1"/>
  <c r="L394" i="26"/>
  <c r="D416" i="26" s="1"/>
  <c r="L386" i="26"/>
  <c r="F408" i="26" s="1"/>
  <c r="E485" i="26"/>
  <c r="F485" i="26"/>
  <c r="L397" i="26"/>
  <c r="E419" i="26" s="1"/>
  <c r="D489" i="26"/>
  <c r="F489" i="26"/>
  <c r="L432" i="26"/>
  <c r="D438" i="26" s="1"/>
  <c r="L224" i="26"/>
  <c r="F230" i="26" s="1"/>
  <c r="L223" i="26"/>
  <c r="D229" i="26" s="1"/>
  <c r="L226" i="26"/>
  <c r="D232" i="26" s="1"/>
  <c r="F540" i="26"/>
  <c r="L389" i="26"/>
  <c r="E411" i="26" s="1"/>
  <c r="E518" i="26"/>
  <c r="C174" i="26"/>
  <c r="L177" i="26"/>
  <c r="L175" i="26"/>
  <c r="E180" i="26" s="1"/>
  <c r="F231" i="26"/>
  <c r="D231" i="26"/>
  <c r="L392" i="26"/>
  <c r="F414" i="26" s="1"/>
  <c r="L176" i="26"/>
  <c r="E181" i="26" s="1"/>
  <c r="D437" i="26"/>
  <c r="L222" i="26"/>
  <c r="D228" i="26" s="1"/>
  <c r="D562" i="26"/>
  <c r="L453" i="26"/>
  <c r="D459" i="26" s="1"/>
  <c r="L456" i="26"/>
  <c r="F462" i="26" s="1"/>
  <c r="D412" i="26"/>
  <c r="L393" i="26"/>
  <c r="E415" i="26" s="1"/>
  <c r="F560" i="26"/>
  <c r="D519" i="26"/>
  <c r="L454" i="26"/>
  <c r="E562" i="26"/>
  <c r="E318" i="26"/>
  <c r="L385" i="26"/>
  <c r="E407" i="26" s="1"/>
  <c r="L384" i="26"/>
  <c r="F406" i="26" s="1"/>
  <c r="L281" i="26"/>
  <c r="E286" i="26" s="1"/>
  <c r="L283" i="26"/>
  <c r="D288" i="26" s="1"/>
  <c r="E209" i="26"/>
  <c r="D209" i="26"/>
  <c r="K219" i="3"/>
  <c r="K96" i="3"/>
  <c r="K39" i="3"/>
  <c r="K10" i="1"/>
  <c r="K69" i="3"/>
  <c r="G96" i="3"/>
  <c r="G219" i="3"/>
  <c r="K162" i="3"/>
  <c r="G189" i="3"/>
  <c r="O10" i="1"/>
  <c r="G126" i="3"/>
  <c r="G10" i="1"/>
  <c r="O39" i="3"/>
  <c r="G162" i="3"/>
  <c r="O162" i="3"/>
  <c r="G252" i="3"/>
  <c r="O189" i="3"/>
  <c r="O126" i="3"/>
  <c r="O252" i="3"/>
  <c r="F12" i="4"/>
  <c r="S12" i="4" s="1"/>
  <c r="G69" i="3"/>
  <c r="G39" i="3"/>
  <c r="O69" i="3"/>
  <c r="O96" i="3"/>
  <c r="R162" i="3"/>
  <c r="R219" i="3"/>
  <c r="R252" i="3"/>
  <c r="R189" i="3"/>
  <c r="R96" i="3"/>
  <c r="R126" i="3"/>
  <c r="R69" i="3"/>
  <c r="R12" i="3"/>
  <c r="R39" i="3"/>
  <c r="Q12" i="4"/>
  <c r="U252" i="3"/>
  <c r="U189" i="3"/>
  <c r="U162" i="3"/>
  <c r="U219" i="3"/>
  <c r="U96" i="3"/>
  <c r="U126" i="3"/>
  <c r="U39" i="3"/>
  <c r="U69" i="3"/>
  <c r="U12" i="3"/>
  <c r="N252" i="3"/>
  <c r="N189" i="3"/>
  <c r="N162" i="3"/>
  <c r="N219" i="3"/>
  <c r="N39" i="3"/>
  <c r="M12" i="4"/>
  <c r="N12" i="3"/>
  <c r="N10" i="1"/>
  <c r="N69" i="3"/>
  <c r="N126" i="3"/>
  <c r="N96" i="3"/>
  <c r="Q189" i="3"/>
  <c r="Q162" i="3"/>
  <c r="Q219" i="3"/>
  <c r="Q252" i="3"/>
  <c r="Q96" i="3"/>
  <c r="Q126" i="3"/>
  <c r="Q69" i="3"/>
  <c r="Q12" i="3"/>
  <c r="Q39" i="3"/>
  <c r="P12" i="4"/>
  <c r="F252" i="3"/>
  <c r="F189" i="3"/>
  <c r="F162" i="3"/>
  <c r="F219" i="3"/>
  <c r="F39" i="3"/>
  <c r="F96" i="3"/>
  <c r="F69" i="3"/>
  <c r="F126" i="3"/>
  <c r="F12" i="3"/>
  <c r="F10" i="1"/>
  <c r="E12" i="4"/>
  <c r="J162" i="3"/>
  <c r="J219" i="3"/>
  <c r="J252" i="3"/>
  <c r="J189" i="3"/>
  <c r="J96" i="3"/>
  <c r="J126" i="3"/>
  <c r="J69" i="3"/>
  <c r="I12" i="4"/>
  <c r="J39" i="3"/>
  <c r="J12" i="3"/>
  <c r="I189" i="3"/>
  <c r="I162" i="3"/>
  <c r="I219" i="3"/>
  <c r="I252" i="3"/>
  <c r="I96" i="3"/>
  <c r="I126" i="3"/>
  <c r="I69" i="3"/>
  <c r="I12" i="3"/>
  <c r="H12" i="4"/>
  <c r="I39" i="3"/>
  <c r="E349" i="26" l="1"/>
  <c r="F251" i="26"/>
  <c r="E253" i="26"/>
  <c r="D254" i="26"/>
  <c r="D251" i="26"/>
  <c r="F252" i="26"/>
  <c r="E254" i="26"/>
  <c r="E250" i="26"/>
  <c r="D252" i="26"/>
  <c r="F253" i="26"/>
  <c r="D143" i="26"/>
  <c r="G143" i="26"/>
  <c r="H143" i="26"/>
  <c r="I143" i="26"/>
  <c r="J143" i="26"/>
  <c r="E143" i="26"/>
  <c r="F143" i="26"/>
  <c r="G144" i="26"/>
  <c r="H144" i="26"/>
  <c r="I144" i="26"/>
  <c r="J144" i="26"/>
  <c r="E144" i="26"/>
  <c r="F144" i="26"/>
  <c r="I142" i="26"/>
  <c r="J142" i="26"/>
  <c r="G142" i="26"/>
  <c r="H142" i="26"/>
  <c r="F142" i="26"/>
  <c r="E142" i="26"/>
  <c r="D64" i="26"/>
  <c r="I64" i="26"/>
  <c r="J64" i="26"/>
  <c r="H64" i="26"/>
  <c r="G64" i="26"/>
  <c r="E58" i="26"/>
  <c r="J58" i="26"/>
  <c r="H58" i="26"/>
  <c r="G58" i="26"/>
  <c r="I58" i="26"/>
  <c r="F67" i="26"/>
  <c r="H67" i="26"/>
  <c r="J67" i="26"/>
  <c r="I67" i="26"/>
  <c r="G67" i="26"/>
  <c r="E61" i="26"/>
  <c r="I61" i="26"/>
  <c r="H61" i="26"/>
  <c r="J61" i="26"/>
  <c r="G61" i="26"/>
  <c r="F60" i="26"/>
  <c r="G60" i="26"/>
  <c r="H60" i="26"/>
  <c r="I60" i="26"/>
  <c r="J60" i="26"/>
  <c r="D66" i="26"/>
  <c r="I66" i="26"/>
  <c r="H66" i="26"/>
  <c r="J66" i="26"/>
  <c r="G66" i="26"/>
  <c r="E59" i="26"/>
  <c r="J59" i="26"/>
  <c r="I59" i="26"/>
  <c r="H59" i="26"/>
  <c r="G59" i="26"/>
  <c r="E69" i="26"/>
  <c r="I69" i="26"/>
  <c r="J69" i="26"/>
  <c r="H69" i="26"/>
  <c r="G69" i="26"/>
  <c r="D68" i="26"/>
  <c r="I68" i="26"/>
  <c r="H68" i="26"/>
  <c r="J68" i="26"/>
  <c r="G68" i="26"/>
  <c r="F62" i="26"/>
  <c r="H62" i="26"/>
  <c r="G62" i="26"/>
  <c r="I62" i="26"/>
  <c r="J62" i="26"/>
  <c r="F63" i="26"/>
  <c r="H63" i="26"/>
  <c r="I63" i="26"/>
  <c r="J63" i="26"/>
  <c r="G63" i="26"/>
  <c r="E66" i="26"/>
  <c r="F69" i="26"/>
  <c r="F162" i="26"/>
  <c r="D59" i="26"/>
  <c r="D69" i="26"/>
  <c r="F66" i="26"/>
  <c r="E344" i="26"/>
  <c r="F344" i="26"/>
  <c r="D67" i="26"/>
  <c r="F64" i="26"/>
  <c r="D321" i="26"/>
  <c r="D62" i="26"/>
  <c r="D63" i="26"/>
  <c r="E63" i="26"/>
  <c r="E62" i="26"/>
  <c r="E64" i="26"/>
  <c r="D58" i="26"/>
  <c r="F58" i="26"/>
  <c r="D61" i="26"/>
  <c r="E67" i="26"/>
  <c r="D542" i="26"/>
  <c r="E160" i="26"/>
  <c r="F61" i="26"/>
  <c r="E68" i="26"/>
  <c r="D162" i="26"/>
  <c r="D164" i="26" s="1"/>
  <c r="F68" i="26"/>
  <c r="F59" i="26"/>
  <c r="F160" i="26"/>
  <c r="F411" i="26"/>
  <c r="D347" i="26"/>
  <c r="E408" i="26"/>
  <c r="E347" i="26"/>
  <c r="E410" i="26"/>
  <c r="D441" i="26"/>
  <c r="D442" i="26" s="1"/>
  <c r="E60" i="26"/>
  <c r="E441" i="26"/>
  <c r="D60" i="26"/>
  <c r="D564" i="26"/>
  <c r="D230" i="26"/>
  <c r="D233" i="26" s="1"/>
  <c r="F315" i="26"/>
  <c r="D407" i="26"/>
  <c r="F163" i="26"/>
  <c r="F289" i="26"/>
  <c r="D289" i="26"/>
  <c r="E163" i="26"/>
  <c r="D268" i="26"/>
  <c r="F317" i="26"/>
  <c r="E405" i="26"/>
  <c r="E462" i="26"/>
  <c r="E322" i="26"/>
  <c r="E413" i="26"/>
  <c r="E416" i="26"/>
  <c r="F211" i="26"/>
  <c r="D405" i="26"/>
  <c r="E314" i="26"/>
  <c r="E230" i="26"/>
  <c r="F270" i="26"/>
  <c r="F321" i="26"/>
  <c r="D270" i="26"/>
  <c r="D211" i="26"/>
  <c r="D411" i="26"/>
  <c r="F268" i="26"/>
  <c r="F520" i="26"/>
  <c r="E211" i="26"/>
  <c r="E542" i="26"/>
  <c r="F316" i="26"/>
  <c r="E316" i="26"/>
  <c r="E461" i="26"/>
  <c r="E346" i="26"/>
  <c r="F564" i="26"/>
  <c r="E492" i="26"/>
  <c r="F401" i="26"/>
  <c r="E520" i="26"/>
  <c r="F287" i="26"/>
  <c r="F228" i="26"/>
  <c r="D401" i="26"/>
  <c r="E564" i="26"/>
  <c r="D314" i="26"/>
  <c r="F542" i="26"/>
  <c r="E287" i="26"/>
  <c r="E404" i="26"/>
  <c r="E228" i="26"/>
  <c r="E403" i="26"/>
  <c r="E232" i="26"/>
  <c r="D462" i="26"/>
  <c r="F179" i="26"/>
  <c r="D408" i="26"/>
  <c r="D404" i="26"/>
  <c r="F322" i="26"/>
  <c r="E271" i="26"/>
  <c r="D415" i="26"/>
  <c r="D400" i="26"/>
  <c r="D403" i="26"/>
  <c r="F400" i="26"/>
  <c r="D317" i="26"/>
  <c r="F348" i="26"/>
  <c r="D348" i="26"/>
  <c r="D461" i="26"/>
  <c r="E288" i="26"/>
  <c r="D520" i="26"/>
  <c r="F269" i="26"/>
  <c r="D492" i="26"/>
  <c r="D269" i="26"/>
  <c r="D179" i="26"/>
  <c r="F407" i="26"/>
  <c r="E315" i="26"/>
  <c r="D350" i="26"/>
  <c r="F350" i="26"/>
  <c r="D460" i="26"/>
  <c r="E460" i="26"/>
  <c r="F460" i="26"/>
  <c r="D409" i="26"/>
  <c r="D419" i="26"/>
  <c r="E350" i="26"/>
  <c r="E409" i="26"/>
  <c r="E417" i="26"/>
  <c r="F440" i="26"/>
  <c r="E440" i="26"/>
  <c r="D250" i="26"/>
  <c r="F320" i="26"/>
  <c r="E320" i="26"/>
  <c r="D418" i="26"/>
  <c r="D410" i="26"/>
  <c r="F419" i="26"/>
  <c r="F229" i="26"/>
  <c r="F288" i="26"/>
  <c r="E418" i="26"/>
  <c r="F180" i="26"/>
  <c r="D180" i="26"/>
  <c r="D417" i="26"/>
  <c r="E414" i="26"/>
  <c r="E182" i="26"/>
  <c r="E183" i="26" s="1"/>
  <c r="D182" i="26"/>
  <c r="F182" i="26"/>
  <c r="F345" i="26"/>
  <c r="D414" i="26"/>
  <c r="D144" i="26"/>
  <c r="E345" i="26"/>
  <c r="F415" i="26"/>
  <c r="F232" i="26"/>
  <c r="E229" i="26"/>
  <c r="F346" i="26"/>
  <c r="F416" i="26"/>
  <c r="E459" i="26"/>
  <c r="F459" i="26"/>
  <c r="D181" i="26"/>
  <c r="F181" i="26"/>
  <c r="E406" i="26"/>
  <c r="F438" i="26"/>
  <c r="E438" i="26"/>
  <c r="F492" i="26"/>
  <c r="D413" i="26"/>
  <c r="F402" i="26"/>
  <c r="E402" i="26"/>
  <c r="D406" i="26"/>
  <c r="E319" i="26"/>
  <c r="D319" i="26"/>
  <c r="D142" i="26"/>
  <c r="E439" i="26"/>
  <c r="F439" i="26"/>
  <c r="D286" i="26"/>
  <c r="F286" i="26"/>
  <c r="G145" i="26" l="1"/>
  <c r="I145" i="26"/>
  <c r="E145" i="26"/>
  <c r="J145" i="26"/>
  <c r="F145" i="26"/>
  <c r="H145" i="26"/>
  <c r="H70" i="26"/>
  <c r="J70" i="26"/>
  <c r="I70" i="26"/>
  <c r="G70" i="26"/>
  <c r="E164" i="26"/>
  <c r="D70" i="26"/>
  <c r="F70" i="26"/>
  <c r="F164" i="26"/>
  <c r="E70" i="26"/>
  <c r="D271" i="26"/>
  <c r="F271" i="26"/>
  <c r="D290" i="26"/>
  <c r="F323" i="26"/>
  <c r="D323" i="26"/>
  <c r="E290" i="26"/>
  <c r="E255" i="26"/>
  <c r="E323" i="26"/>
  <c r="E233" i="26"/>
  <c r="D464" i="26"/>
  <c r="E351" i="26"/>
  <c r="F420" i="26"/>
  <c r="F464" i="26"/>
  <c r="F233" i="26"/>
  <c r="E420" i="26"/>
  <c r="D145" i="26"/>
  <c r="F255" i="26"/>
  <c r="D351" i="26"/>
  <c r="F351" i="26"/>
  <c r="D183" i="26"/>
  <c r="F442" i="26"/>
  <c r="F290" i="26"/>
  <c r="D420" i="26"/>
  <c r="F183" i="26"/>
  <c r="D255" i="26"/>
  <c r="E464" i="26"/>
  <c r="E442" i="26"/>
</calcChain>
</file>

<file path=xl/sharedStrings.xml><?xml version="1.0" encoding="utf-8"?>
<sst xmlns="http://schemas.openxmlformats.org/spreadsheetml/2006/main" count="2711" uniqueCount="901">
  <si>
    <t>Total</t>
    <phoneticPr fontId="6" type="noConversion"/>
  </si>
  <si>
    <t>Total</t>
    <phoneticPr fontId="12" type="noConversion"/>
  </si>
  <si>
    <t>Override Rate</t>
    <phoneticPr fontId="6" type="noConversion"/>
  </si>
  <si>
    <t>Total</t>
    <phoneticPr fontId="12" type="noConversion"/>
  </si>
  <si>
    <t>MOB</t>
    <phoneticPr fontId="6" type="noConversion"/>
  </si>
  <si>
    <t>Score Band</t>
    <phoneticPr fontId="6" type="noConversion"/>
  </si>
  <si>
    <t>GB-KS</t>
    <phoneticPr fontId="6" type="noConversion"/>
  </si>
  <si>
    <t>GINI</t>
    <phoneticPr fontId="6" type="noConversion"/>
  </si>
  <si>
    <t>Through The Door Analysis</t>
    <phoneticPr fontId="6" type="noConversion"/>
  </si>
  <si>
    <t>Population Stability</t>
    <phoneticPr fontId="6" type="noConversion"/>
  </si>
  <si>
    <t>Perfromance Report</t>
    <phoneticPr fontId="6" type="noConversion"/>
  </si>
  <si>
    <t>TOTAL</t>
    <phoneticPr fontId="6" type="noConversion"/>
  </si>
  <si>
    <t xml:space="preserve"> </t>
    <phoneticPr fontId="6" type="noConversion"/>
  </si>
  <si>
    <t>v</t>
    <phoneticPr fontId="6" type="noConversion"/>
  </si>
  <si>
    <t>201610</t>
  </si>
  <si>
    <t>201611</t>
  </si>
  <si>
    <t>201612</t>
  </si>
  <si>
    <t>Baseline</t>
  </si>
  <si>
    <t>1-3</t>
  </si>
  <si>
    <t>4-6</t>
  </si>
  <si>
    <t>7-8</t>
  </si>
  <si>
    <t>9-11</t>
  </si>
  <si>
    <t>12-13</t>
  </si>
  <si>
    <t>201701</t>
  </si>
  <si>
    <t>201702</t>
  </si>
  <si>
    <t>201703</t>
  </si>
  <si>
    <t>201704</t>
  </si>
  <si>
    <t>201705</t>
  </si>
  <si>
    <t>201706</t>
  </si>
  <si>
    <t>201707</t>
  </si>
  <si>
    <t>201708</t>
  </si>
  <si>
    <t>201709</t>
  </si>
  <si>
    <t>201710</t>
  </si>
  <si>
    <t>201711</t>
  </si>
  <si>
    <t>201712</t>
  </si>
  <si>
    <t>2016Q4</t>
  </si>
  <si>
    <t>2017Q1</t>
  </si>
  <si>
    <t>申请月份</t>
  </si>
  <si>
    <t>Variables</t>
  </si>
  <si>
    <t>APP_Month</t>
  </si>
  <si>
    <t>Univariable Analysis</t>
  </si>
  <si>
    <t>PSI THRESHOLD</t>
  </si>
  <si>
    <t>Score Difference</t>
  </si>
  <si>
    <t>PSI</t>
  </si>
  <si>
    <t>Sheet</t>
  </si>
  <si>
    <t>1.TTD</t>
  </si>
  <si>
    <t>2.Stability</t>
  </si>
  <si>
    <t>3.Performance</t>
  </si>
  <si>
    <t>4.Univariable Analysis</t>
  </si>
  <si>
    <t>高风险</t>
  </si>
  <si>
    <t>中高风险</t>
  </si>
  <si>
    <t>中风险</t>
  </si>
  <si>
    <t>中低风险</t>
  </si>
  <si>
    <t>低风险</t>
  </si>
  <si>
    <t>% of Low Side Override (C) / (D)</t>
  </si>
  <si>
    <t>% of High Side Override  (A) / (B)</t>
  </si>
  <si>
    <t>Total</t>
  </si>
  <si>
    <t>Monitor Report Description</t>
    <phoneticPr fontId="6" type="noConversion"/>
  </si>
  <si>
    <t>Application numbers</t>
    <phoneticPr fontId="12" type="noConversion"/>
  </si>
  <si>
    <t>Application-Total</t>
    <phoneticPr fontId="12" type="noConversion"/>
  </si>
  <si>
    <t>Accept</t>
  </si>
  <si>
    <t>Accept</t>
    <phoneticPr fontId="12" type="noConversion"/>
  </si>
  <si>
    <t>Reject</t>
  </si>
  <si>
    <t>Reject</t>
    <phoneticPr fontId="12" type="noConversion"/>
  </si>
  <si>
    <t>Accept-Rate</t>
  </si>
  <si>
    <t>Accept-Rate</t>
    <phoneticPr fontId="12" type="noConversion"/>
  </si>
  <si>
    <t>01_    &gt;=671</t>
  </si>
  <si>
    <t>02_[636,670]</t>
  </si>
  <si>
    <t>03_[606,635]</t>
  </si>
  <si>
    <t>04_[586,605]</t>
  </si>
  <si>
    <t>05_[576,585]</t>
  </si>
  <si>
    <t>06_[561,575]</t>
  </si>
  <si>
    <t>07_[546,560]</t>
  </si>
  <si>
    <t>08_[521545]</t>
  </si>
  <si>
    <t>09_[501,520]</t>
  </si>
  <si>
    <t>10_[481,500]</t>
  </si>
  <si>
    <t>11_[461,480]</t>
  </si>
  <si>
    <t>12_[    0,460]</t>
  </si>
  <si>
    <t>% of Application numbers</t>
    <phoneticPr fontId="12" type="noConversion"/>
  </si>
  <si>
    <t>Stability(PSI)</t>
    <phoneticPr fontId="12" type="noConversion"/>
  </si>
  <si>
    <t>01_new_car_flag</t>
  </si>
  <si>
    <t>missing</t>
  </si>
  <si>
    <t>Y</t>
  </si>
  <si>
    <t>N</t>
  </si>
  <si>
    <t>other</t>
  </si>
  <si>
    <t>02_installment_to_income</t>
  </si>
  <si>
    <t>[-inf,0.1)</t>
  </si>
  <si>
    <t>[0.1,0.2)</t>
  </si>
  <si>
    <t>[0.2,0.3)</t>
  </si>
  <si>
    <t>[0.3,inf)</t>
  </si>
  <si>
    <t>03_age</t>
  </si>
  <si>
    <t>[-inf,40.0)</t>
  </si>
  <si>
    <t>[40.0,50.0)</t>
  </si>
  <si>
    <t>[50.0,inf)</t>
  </si>
  <si>
    <t>phC%,%master's Cegree%,%unCergraCuate%,%college</t>
  </si>
  <si>
    <t>technical school</t>
  </si>
  <si>
    <t>high school%,%junior high school</t>
  </si>
  <si>
    <t>04_education</t>
  </si>
  <si>
    <t>05_occupation_industry</t>
  </si>
  <si>
    <t>mining industry%,%electricity and water supply%,%construction industry%,%wholesale and retail trade%,%accommodation and catering%,%financial industry%,%real estate%,%scientific research%,%public facilities management%,%resident services%,%education%,%health and social work%,%culture, sports and entertainment%,%international organizations%,%soldier%,%students%,%self employed%,%security officer%,%jobless%,%social organization</t>
  </si>
  <si>
    <t>transportation%,%agriculture</t>
  </si>
  <si>
    <t>leasing and business services</t>
  </si>
  <si>
    <t>information technology services</t>
  </si>
  <si>
    <t>manufacturing</t>
  </si>
  <si>
    <t>06_loan_term</t>
  </si>
  <si>
    <t>[-inf,36.0)</t>
  </si>
  <si>
    <t>[36.0,48.0)</t>
  </si>
  <si>
    <t>[48.0,inf)</t>
  </si>
  <si>
    <t>[-inf,50000.0)</t>
  </si>
  <si>
    <t>[50000.0,100000.0)</t>
  </si>
  <si>
    <t>[100000.0,200000.0)</t>
  </si>
  <si>
    <t>[200000.0,inf)</t>
  </si>
  <si>
    <t>08_profession</t>
  </si>
  <si>
    <t>state organizations%,%professional skill worker%,%soldier</t>
  </si>
  <si>
    <t>office staff%,%transportation equipment operators</t>
  </si>
  <si>
    <t>business and service personnel</t>
  </si>
  <si>
    <t>agriculture</t>
  </si>
  <si>
    <t>09_percent_down_payment</t>
  </si>
  <si>
    <t>[-inf,0.33)</t>
  </si>
  <si>
    <t>[0.33,0.5)</t>
  </si>
  <si>
    <t>[0.5,inf)</t>
  </si>
  <si>
    <t>RCCR</t>
    <phoneticPr fontId="6" type="noConversion"/>
  </si>
  <si>
    <t>phd%,%master's degree%,%undergraduate%,%college</t>
  </si>
  <si>
    <t>07_appraisal_price</t>
  </si>
  <si>
    <t>Monitor Report Outline</t>
  </si>
  <si>
    <t>Content</t>
    <phoneticPr fontId="6" type="noConversion"/>
  </si>
  <si>
    <t>Application Analysis：Accept Rate, Override Rate</t>
    <phoneticPr fontId="6" type="noConversion"/>
  </si>
  <si>
    <t>Stability Analysis：Model PSI, Variable PSI</t>
    <phoneticPr fontId="6" type="noConversion"/>
  </si>
  <si>
    <t>Performance Analysis: Bad Rate, KS, GINI</t>
    <phoneticPr fontId="6" type="noConversion"/>
  </si>
  <si>
    <t>Single-Variable Analysis: Score Difference</t>
    <phoneticPr fontId="6" type="noConversion"/>
  </si>
  <si>
    <t>Population description</t>
    <phoneticPr fontId="6" type="noConversion"/>
  </si>
  <si>
    <t>Application</t>
    <phoneticPr fontId="6" type="noConversion"/>
  </si>
  <si>
    <t>App-Month</t>
    <phoneticPr fontId="6" type="noConversion"/>
  </si>
  <si>
    <t>Application numbers</t>
    <phoneticPr fontId="6" type="noConversion"/>
  </si>
  <si>
    <t>Disbursment Amount</t>
    <phoneticPr fontId="6" type="noConversion"/>
  </si>
  <si>
    <t>Accept</t>
    <phoneticPr fontId="6" type="noConversion"/>
  </si>
  <si>
    <t>(A) Rccr_result pass &amp; Final Rejects</t>
    <phoneticPr fontId="6" type="noConversion"/>
  </si>
  <si>
    <t>(C )Rccr_result fail &amp; Final Approvals</t>
    <phoneticPr fontId="6" type="noConversion"/>
  </si>
  <si>
    <t>(B) Rccr_result pass Applicants</t>
    <phoneticPr fontId="6" type="noConversion"/>
  </si>
  <si>
    <t>(D)  Rccr_result fail Applicants</t>
    <phoneticPr fontId="6" type="noConversion"/>
  </si>
  <si>
    <t>PSI &lt;= 0.1             Stable</t>
  </si>
  <si>
    <t>PSI &lt;= 0.1             Stable</t>
    <phoneticPr fontId="6" type="noConversion"/>
  </si>
  <si>
    <t>0.1  &lt; PSI &lt;= 0.25    Small change</t>
  </si>
  <si>
    <t>0.1  &lt; PSI &lt;= 0.25    Small change</t>
    <phoneticPr fontId="6" type="noConversion"/>
  </si>
  <si>
    <t>PSI &gt;  0.25              Unstable</t>
  </si>
  <si>
    <t>PSI &gt;  0.25              Unstable</t>
    <phoneticPr fontId="6" type="noConversion"/>
  </si>
  <si>
    <r>
      <t>TTD-Application</t>
    </r>
    <r>
      <rPr>
        <b/>
        <sz val="10"/>
        <color rgb="FFFF0000"/>
        <rFont val="Arial"/>
        <family val="2"/>
      </rPr>
      <t xml:space="preserve"> - Model PSI</t>
    </r>
    <phoneticPr fontId="6" type="noConversion"/>
  </si>
  <si>
    <t>PSI (by RCCR)</t>
    <phoneticPr fontId="6" type="noConversion"/>
  </si>
  <si>
    <r>
      <t>TTD-Application</t>
    </r>
    <r>
      <rPr>
        <b/>
        <sz val="10"/>
        <color rgb="FFFF0000"/>
        <rFont val="Arial"/>
        <family val="2"/>
      </rPr>
      <t xml:space="preserve"> - Variable PSI</t>
    </r>
    <phoneticPr fontId="6" type="noConversion"/>
  </si>
  <si>
    <t>01_new_car_flag</t>
    <phoneticPr fontId="6" type="noConversion"/>
  </si>
  <si>
    <t>02_installment_to_income</t>
    <phoneticPr fontId="6" type="noConversion"/>
  </si>
  <si>
    <t>03_age</t>
    <phoneticPr fontId="6" type="noConversion"/>
  </si>
  <si>
    <t>04_education</t>
    <phoneticPr fontId="6" type="noConversion"/>
  </si>
  <si>
    <t>05_occupation_industry</t>
    <phoneticPr fontId="6" type="noConversion"/>
  </si>
  <si>
    <t>06_loan_term</t>
    <phoneticPr fontId="6" type="noConversion"/>
  </si>
  <si>
    <t>07_appraisal_price</t>
    <phoneticPr fontId="6" type="noConversion"/>
  </si>
  <si>
    <t>08_profession</t>
    <phoneticPr fontId="6" type="noConversion"/>
  </si>
  <si>
    <t>09_percent_down_payment</t>
    <phoneticPr fontId="6" type="noConversion"/>
  </si>
  <si>
    <r>
      <t>Accept</t>
    </r>
    <r>
      <rPr>
        <b/>
        <sz val="10"/>
        <color rgb="FFFF0000"/>
        <rFont val="Arial"/>
        <family val="2"/>
      </rPr>
      <t xml:space="preserve"> - Model PSI</t>
    </r>
    <phoneticPr fontId="6" type="noConversion"/>
  </si>
  <si>
    <r>
      <t>Accept</t>
    </r>
    <r>
      <rPr>
        <b/>
        <sz val="10"/>
        <color rgb="FFFF0000"/>
        <rFont val="Arial"/>
        <family val="2"/>
      </rPr>
      <t xml:space="preserve"> - Variable PSI</t>
    </r>
    <phoneticPr fontId="6" type="noConversion"/>
  </si>
  <si>
    <t>Note：Marked with red is PSI&gt;0.1</t>
    <phoneticPr fontId="12" type="noConversion"/>
  </si>
  <si>
    <t>Bad Rate</t>
    <phoneticPr fontId="6" type="noConversion"/>
  </si>
  <si>
    <t>App-Month</t>
  </si>
  <si>
    <t>Bad Rate Distribution</t>
  </si>
  <si>
    <t>Application Numbers Distribution</t>
  </si>
  <si>
    <t>Application Numbers</t>
  </si>
  <si>
    <t>Accept Numbers Distribution</t>
  </si>
  <si>
    <t xml:space="preserve">Accept Numbers </t>
  </si>
  <si>
    <t>Baseline is Apr 2021</t>
  </si>
  <si>
    <t>Baseline is Apr 2021</t>
    <phoneticPr fontId="6" type="noConversion"/>
  </si>
  <si>
    <t>Note: PSI&gt;0.1 marked red</t>
    <phoneticPr fontId="6" type="noConversion"/>
  </si>
  <si>
    <t xml:space="preserve">4. In the worksheet "RawData" input the original data, includes the number of application, accept, bad customers, and the distribution of variables and ratings. The monitoring results will be seen in the appropriate worksheet below.	</t>
    <phoneticPr fontId="6" type="noConversion"/>
  </si>
  <si>
    <t>3. The work file is used for continuous monitoring of the model.</t>
    <phoneticPr fontId="6" type="noConversion"/>
  </si>
  <si>
    <t xml:space="preserve">2. The monitoring of the model, usually daily or weekly or monthly or quarterly production of various scoring model monitoring reports.		</t>
    <phoneticPr fontId="6" type="noConversion"/>
  </si>
  <si>
    <t xml:space="preserve">1. The purpose of model monitoring: The performance of the scorecard model may be affected by external and internal factors over time. Model monitoring reports enable business and risk managers to accurately grasp the performance and quality of the application credit risk model. At the same time, through the continuous monitoring of the model and the analysis of related reports, model maintenance personnel can find and control the potential risks in a timely manner, and make a comprehensive and effective assessment of the applicability of the model, and take this as the basis for model adjustment.	</t>
    <phoneticPr fontId="6" type="noConversion"/>
  </si>
  <si>
    <t>YiXin_variable</t>
    <phoneticPr fontId="50" type="noConversion"/>
  </si>
  <si>
    <t>bin</t>
  </si>
  <si>
    <t>points</t>
  </si>
  <si>
    <t>basepoints</t>
  </si>
  <si>
    <t>NaN</t>
  </si>
  <si>
    <t>new_car_flag</t>
  </si>
  <si>
    <t>installment_to_income</t>
  </si>
  <si>
    <t>age</t>
  </si>
  <si>
    <t>education</t>
  </si>
  <si>
    <t>occupation_industry</t>
  </si>
  <si>
    <t>loan_term</t>
  </si>
  <si>
    <t>appraisal_price</t>
  </si>
  <si>
    <t>profession</t>
  </si>
  <si>
    <t>percent_down_payment</t>
    <phoneticPr fontId="50" type="noConversion"/>
  </si>
  <si>
    <t>percent_down_payment</t>
  </si>
  <si>
    <t>No.</t>
  </si>
  <si>
    <t>List</t>
  </si>
  <si>
    <t>Partner</t>
  </si>
  <si>
    <t>Frequency</t>
  </si>
  <si>
    <t>PAOC</t>
  </si>
  <si>
    <t>Aibank</t>
  </si>
  <si>
    <t>CUP</t>
  </si>
  <si>
    <t>Education Loan</t>
  </si>
  <si>
    <t>Zhongqi</t>
  </si>
  <si>
    <t>Fenqile-Lexin</t>
  </si>
  <si>
    <t>Xiaohua</t>
  </si>
  <si>
    <t>Yixin</t>
  </si>
  <si>
    <t>Easy transfer</t>
  </si>
  <si>
    <t>Xueqi</t>
  </si>
  <si>
    <t>Daily</t>
  </si>
  <si>
    <t>Weekly</t>
  </si>
  <si>
    <t>Monthly</t>
  </si>
  <si>
    <t>Out</t>
  </si>
  <si>
    <t>Account</t>
  </si>
  <si>
    <t>Cus</t>
  </si>
  <si>
    <t>Disburse</t>
  </si>
  <si>
    <t>App-in</t>
  </si>
  <si>
    <t>x</t>
  </si>
  <si>
    <t>Monitor</t>
  </si>
  <si>
    <t>App-in Analysis</t>
    <phoneticPr fontId="12" type="noConversion"/>
  </si>
  <si>
    <t>Monthly Approval Summary</t>
  </si>
  <si>
    <t>Project Name: YiXin Car Loan</t>
    <phoneticPr fontId="12" type="noConversion"/>
  </si>
  <si>
    <t>Monthly Approval by Ticket Size</t>
  </si>
  <si>
    <t>&lt;=50000</t>
  </si>
  <si>
    <t>100000-150000</t>
  </si>
  <si>
    <t>150000-200000</t>
  </si>
  <si>
    <t>50000-100000</t>
  </si>
  <si>
    <t>Applicaton By RCCR</t>
    <phoneticPr fontId="12" type="noConversion"/>
  </si>
  <si>
    <t>A-rccr model performance</t>
  </si>
  <si>
    <t>A-score factors &amp; Other factors Distribution</t>
  </si>
  <si>
    <t xml:space="preserve">Factors Distribution of Application </t>
    <phoneticPr fontId="12" type="noConversion"/>
  </si>
  <si>
    <t>Accept / Reject - Internal vs External score</t>
  </si>
  <si>
    <t>App-in Analysis</t>
  </si>
  <si>
    <t>Monthly Approval by Loan Term</t>
  </si>
  <si>
    <t>Monthly Approval by RCCR</t>
  </si>
  <si>
    <t>A-RCCR factor analysis</t>
  </si>
  <si>
    <t>Limit factor analysis</t>
  </si>
  <si>
    <t>Reject Analysis</t>
  </si>
  <si>
    <t>Overall reject rate</t>
  </si>
  <si>
    <t>Portfolio analysis</t>
  </si>
  <si>
    <t>Current Portfolio</t>
  </si>
  <si>
    <t>Monthly DPD and trigger</t>
  </si>
  <si>
    <t>Consecutive Payback</t>
  </si>
  <si>
    <t>DPD migration</t>
  </si>
  <si>
    <t>Vintage</t>
  </si>
  <si>
    <t>Delinquency Start Month</t>
  </si>
  <si>
    <t>B-RCCR factor analysis</t>
  </si>
  <si>
    <t>B-rccr model performance</t>
  </si>
  <si>
    <t>B-rccr distribution</t>
  </si>
  <si>
    <t>B-score factors analysis</t>
  </si>
  <si>
    <t>B-rccr migration</t>
  </si>
  <si>
    <t>Loan Concentration</t>
  </si>
  <si>
    <t>Loan Concentration by Ticket Size (Account)</t>
  </si>
  <si>
    <t>Loan Concentration by Loan Term (Account)</t>
  </si>
  <si>
    <t>Loan Concentration by Age (Account)</t>
  </si>
  <si>
    <t>Loan Concentration by Industry (Account)</t>
  </si>
  <si>
    <t>Loan Concentration by Company City Tier (Account)</t>
  </si>
  <si>
    <t>Loan Concentration by Education (Account)</t>
  </si>
  <si>
    <t>&lt;=5000</t>
  </si>
  <si>
    <t>phd</t>
  </si>
  <si>
    <t>phd</t>
    <phoneticPr fontId="6" type="noConversion"/>
  </si>
  <si>
    <t>master's degree</t>
  </si>
  <si>
    <t>master's degree</t>
    <phoneticPr fontId="6" type="noConversion"/>
  </si>
  <si>
    <t>college</t>
  </si>
  <si>
    <t>undergraguate</t>
  </si>
  <si>
    <t>undergraguate</t>
    <phoneticPr fontId="6" type="noConversion"/>
  </si>
  <si>
    <t>junior high school</t>
  </si>
  <si>
    <t>junior high school</t>
    <phoneticPr fontId="6" type="noConversion"/>
  </si>
  <si>
    <t>high school</t>
  </si>
  <si>
    <t>high school</t>
    <phoneticPr fontId="6" type="noConversion"/>
  </si>
  <si>
    <t>wholesale and retail trade</t>
  </si>
  <si>
    <t>construction industry</t>
  </si>
  <si>
    <t>transportation</t>
  </si>
  <si>
    <t>resident services</t>
  </si>
  <si>
    <t>accommodation and catering</t>
  </si>
  <si>
    <t>electricity and water supply</t>
  </si>
  <si>
    <t>health and social work</t>
  </si>
  <si>
    <t>mining industry</t>
  </si>
  <si>
    <t>social organization</t>
  </si>
  <si>
    <t>culture, sports and entertainment</t>
  </si>
  <si>
    <t>public facilities management</t>
  </si>
  <si>
    <t>real estate</t>
  </si>
  <si>
    <t>financial industry</t>
  </si>
  <si>
    <t>scientific research</t>
  </si>
  <si>
    <t>office staff</t>
  </si>
  <si>
    <t>professional skill worker</t>
  </si>
  <si>
    <t>transportation equipment operators</t>
  </si>
  <si>
    <t>state organizations</t>
  </si>
  <si>
    <t>5000-10000</t>
  </si>
  <si>
    <t>10000-20000</t>
  </si>
  <si>
    <t>20000-30000</t>
  </si>
  <si>
    <t>30000-50000</t>
  </si>
  <si>
    <t>&gt;50000</t>
  </si>
  <si>
    <t>first</t>
  </si>
  <si>
    <t>fourth</t>
  </si>
  <si>
    <t>second</t>
  </si>
  <si>
    <t>third</t>
  </si>
  <si>
    <t>advanced</t>
  </si>
  <si>
    <t>intermediate</t>
  </si>
  <si>
    <t>elementary</t>
  </si>
  <si>
    <t>New_car_flag</t>
    <phoneticPr fontId="12" type="noConversion"/>
  </si>
  <si>
    <t>Loan_Amount</t>
    <phoneticPr fontId="12" type="noConversion"/>
  </si>
  <si>
    <t>RCCR Distribution</t>
    <phoneticPr fontId="12" type="noConversion"/>
  </si>
  <si>
    <t>Installment_to_income</t>
    <phoneticPr fontId="12" type="noConversion"/>
  </si>
  <si>
    <t>Age</t>
    <phoneticPr fontId="12" type="noConversion"/>
  </si>
  <si>
    <t>Education</t>
    <phoneticPr fontId="12" type="noConversion"/>
  </si>
  <si>
    <t>Occupation_industry</t>
    <phoneticPr fontId="12" type="noConversion"/>
  </si>
  <si>
    <t>Loan_term</t>
    <phoneticPr fontId="12" type="noConversion"/>
  </si>
  <si>
    <t>Appraisal_price</t>
    <phoneticPr fontId="12" type="noConversion"/>
  </si>
  <si>
    <t>Profession</t>
    <phoneticPr fontId="12" type="noConversion"/>
  </si>
  <si>
    <t>LTV</t>
    <phoneticPr fontId="12" type="noConversion"/>
  </si>
  <si>
    <t>Living_city_tier</t>
    <phoneticPr fontId="12" type="noConversion"/>
  </si>
  <si>
    <t>Job_position</t>
    <phoneticPr fontId="12" type="noConversion"/>
  </si>
  <si>
    <t>Disbursed</t>
    <phoneticPr fontId="35" type="noConversion"/>
  </si>
  <si>
    <t>Total</t>
    <phoneticPr fontId="35" type="noConversion"/>
  </si>
  <si>
    <t>Monthly Approval/Disbursed Summary</t>
    <phoneticPr fontId="35" type="noConversion"/>
  </si>
  <si>
    <t>Loan_rate</t>
    <phoneticPr fontId="12" type="noConversion"/>
  </si>
  <si>
    <t>5%-7.5%</t>
  </si>
  <si>
    <t>7.5%-10%</t>
  </si>
  <si>
    <t>10%-12.5%</t>
  </si>
  <si>
    <t>&gt;12.5%</t>
  </si>
  <si>
    <t>Gender</t>
    <phoneticPr fontId="12" type="noConversion"/>
  </si>
  <si>
    <t>female</t>
  </si>
  <si>
    <t>male</t>
  </si>
  <si>
    <t>Verified_monthly_income</t>
    <phoneticPr fontId="12" type="noConversion"/>
  </si>
  <si>
    <t>Marital_status</t>
    <phoneticPr fontId="12" type="noConversion"/>
  </si>
  <si>
    <t>married</t>
  </si>
  <si>
    <t>single</t>
  </si>
  <si>
    <t>divorced</t>
  </si>
  <si>
    <t>widowed</t>
  </si>
  <si>
    <t>Living_status</t>
    <phoneticPr fontId="12" type="noConversion"/>
  </si>
  <si>
    <t>home</t>
  </si>
  <si>
    <t>rent</t>
  </si>
  <si>
    <t>mortgage</t>
  </si>
  <si>
    <t>relative building</t>
  </si>
  <si>
    <t>collective dormitory</t>
  </si>
  <si>
    <t>common house</t>
  </si>
  <si>
    <t>Baseline</t>
    <phoneticPr fontId="35" type="noConversion"/>
  </si>
  <si>
    <t># of Applications</t>
    <phoneticPr fontId="12" type="noConversion"/>
  </si>
  <si>
    <t>% of Applications</t>
    <phoneticPr fontId="12" type="noConversion"/>
  </si>
  <si>
    <t>202103-05</t>
  </si>
  <si>
    <t>international organizations</t>
  </si>
  <si>
    <t>Baseline is 202103-05</t>
    <phoneticPr fontId="12" type="noConversion"/>
  </si>
  <si>
    <t>New</t>
    <phoneticPr fontId="35" type="noConversion"/>
  </si>
  <si>
    <t>Used</t>
    <phoneticPr fontId="35" type="noConversion"/>
  </si>
  <si>
    <t>12M</t>
    <phoneticPr fontId="35" type="noConversion"/>
  </si>
  <si>
    <t>18M</t>
    <phoneticPr fontId="35" type="noConversion"/>
  </si>
  <si>
    <t>24M</t>
    <phoneticPr fontId="35" type="noConversion"/>
  </si>
  <si>
    <t>36M</t>
    <phoneticPr fontId="35" type="noConversion"/>
  </si>
  <si>
    <t>Num_Application</t>
  </si>
  <si>
    <t>广东省</t>
  </si>
  <si>
    <t>河南省</t>
  </si>
  <si>
    <t>云南省</t>
  </si>
  <si>
    <t>广西省</t>
  </si>
  <si>
    <t>湖南省</t>
  </si>
  <si>
    <t>辽宁省</t>
  </si>
  <si>
    <t>四川省</t>
  </si>
  <si>
    <t>湖北省</t>
  </si>
  <si>
    <t>山东省</t>
  </si>
  <si>
    <t>山西省</t>
  </si>
  <si>
    <t>江西省</t>
  </si>
  <si>
    <t>吉林省</t>
  </si>
  <si>
    <t>内蒙古</t>
  </si>
  <si>
    <t>贵州省</t>
  </si>
  <si>
    <t>河北省</t>
  </si>
  <si>
    <t>陕西省</t>
  </si>
  <si>
    <t>江苏省</t>
  </si>
  <si>
    <t>甘肃省</t>
  </si>
  <si>
    <t>重庆市</t>
  </si>
  <si>
    <t>黑龙江省</t>
  </si>
  <si>
    <t>安徽省</t>
  </si>
  <si>
    <t>浙江省</t>
  </si>
  <si>
    <t>福建省</t>
  </si>
  <si>
    <t>宁夏</t>
  </si>
  <si>
    <t>海南省</t>
  </si>
  <si>
    <t>青海省</t>
  </si>
  <si>
    <t>天津市</t>
  </si>
  <si>
    <t>上海市</t>
  </si>
  <si>
    <t>北京市</t>
  </si>
  <si>
    <t>西藏</t>
  </si>
  <si>
    <t>新疆</t>
  </si>
  <si>
    <t>广州市</t>
  </si>
  <si>
    <t>东莞市</t>
  </si>
  <si>
    <t>深圳市</t>
  </si>
  <si>
    <t>长春市</t>
  </si>
  <si>
    <t>佛山市</t>
  </si>
  <si>
    <t>南宁市</t>
  </si>
  <si>
    <t>惠州市</t>
  </si>
  <si>
    <t>赣州市</t>
  </si>
  <si>
    <t>昆明市</t>
  </si>
  <si>
    <t>江门市</t>
  </si>
  <si>
    <t>通辽市</t>
  </si>
  <si>
    <t>长沙市</t>
  </si>
  <si>
    <t>成都市</t>
  </si>
  <si>
    <t>曲靖市</t>
  </si>
  <si>
    <t>揭阳市</t>
  </si>
  <si>
    <t>阳江市</t>
  </si>
  <si>
    <t>昭通市</t>
  </si>
  <si>
    <t>商丘市</t>
  </si>
  <si>
    <t>湛江市</t>
  </si>
  <si>
    <t>中山市</t>
  </si>
  <si>
    <t>沈阳市</t>
  </si>
  <si>
    <t>苏州市</t>
  </si>
  <si>
    <t>安阳市</t>
  </si>
  <si>
    <t>遵义市</t>
  </si>
  <si>
    <t>保定市</t>
  </si>
  <si>
    <t>汕头市</t>
  </si>
  <si>
    <t>临汾市</t>
  </si>
  <si>
    <t>临沂市</t>
  </si>
  <si>
    <t>西安市</t>
  </si>
  <si>
    <t>吉林市</t>
  </si>
  <si>
    <t>榆林市</t>
  </si>
  <si>
    <t>郑州市</t>
  </si>
  <si>
    <t>哈尔滨市</t>
  </si>
  <si>
    <t>玉林市</t>
  </si>
  <si>
    <t>汕尾市</t>
  </si>
  <si>
    <t>娄底市</t>
  </si>
  <si>
    <t>太原市</t>
  </si>
  <si>
    <t>洛阳市</t>
  </si>
  <si>
    <t>新乡市</t>
  </si>
  <si>
    <t>茂名市</t>
  </si>
  <si>
    <t>赤峰市</t>
  </si>
  <si>
    <t>武汉市</t>
  </si>
  <si>
    <t>九江市</t>
  </si>
  <si>
    <t>恩施土家族苗族自治州</t>
  </si>
  <si>
    <t>青岛市</t>
  </si>
  <si>
    <t>文山壮族苗族自治州</t>
  </si>
  <si>
    <t>永州市</t>
  </si>
  <si>
    <t>毕节市</t>
  </si>
  <si>
    <t>唐山市</t>
  </si>
  <si>
    <t>银川市</t>
  </si>
  <si>
    <t>松原市</t>
  </si>
  <si>
    <t>无锡市</t>
  </si>
  <si>
    <t>驻马店市</t>
  </si>
  <si>
    <t>兰州市</t>
  </si>
  <si>
    <t>黔西南布依族苗族自治州</t>
  </si>
  <si>
    <t>黄冈市</t>
  </si>
  <si>
    <t>柳州市</t>
  </si>
  <si>
    <t>葫芦岛市</t>
  </si>
  <si>
    <t>大连市</t>
  </si>
  <si>
    <t>钦州市</t>
  </si>
  <si>
    <t>潍坊市</t>
  </si>
  <si>
    <t>株洲市</t>
  </si>
  <si>
    <t>贵阳市</t>
  </si>
  <si>
    <t>南阳市</t>
  </si>
  <si>
    <t>鞍山市</t>
  </si>
  <si>
    <t>营口市</t>
  </si>
  <si>
    <t>呼和浩特市</t>
  </si>
  <si>
    <t>临夏回族自治州</t>
  </si>
  <si>
    <t>黔东南苗族侗族自治州</t>
  </si>
  <si>
    <t>大理白族自治州</t>
  </si>
  <si>
    <t>石家庄市</t>
  </si>
  <si>
    <t>潮州市</t>
  </si>
  <si>
    <t>肇庆市</t>
  </si>
  <si>
    <t>襄阳市</t>
  </si>
  <si>
    <t>梅州市</t>
  </si>
  <si>
    <t>上饶市</t>
  </si>
  <si>
    <t>邵阳市</t>
  </si>
  <si>
    <t>周口市</t>
  </si>
  <si>
    <t>宜春市</t>
  </si>
  <si>
    <t>宝鸡市</t>
  </si>
  <si>
    <t>黔南布依族苗族自治州</t>
  </si>
  <si>
    <t>运城市</t>
  </si>
  <si>
    <t>西双版纳傣族自治州</t>
  </si>
  <si>
    <t>北海市</t>
  </si>
  <si>
    <t>大同市</t>
  </si>
  <si>
    <t>抚顺市</t>
  </si>
  <si>
    <t>吕梁市</t>
  </si>
  <si>
    <t>忻州市</t>
  </si>
  <si>
    <t>济南市</t>
  </si>
  <si>
    <t>濮阳市</t>
  </si>
  <si>
    <t>泸州市</t>
  </si>
  <si>
    <t>吉安市</t>
  </si>
  <si>
    <t>邢台市</t>
  </si>
  <si>
    <t>亳州市</t>
  </si>
  <si>
    <t>南昌市</t>
  </si>
  <si>
    <t>盘锦市</t>
  </si>
  <si>
    <t>贵港市</t>
  </si>
  <si>
    <t>西宁市</t>
  </si>
  <si>
    <t>绍兴市</t>
  </si>
  <si>
    <t>益阳市</t>
  </si>
  <si>
    <t>郴州市</t>
  </si>
  <si>
    <t>来宾市</t>
  </si>
  <si>
    <t>云浮市</t>
  </si>
  <si>
    <t>泉州市</t>
  </si>
  <si>
    <t>锡林郭勒盟</t>
  </si>
  <si>
    <t>宜宾市</t>
  </si>
  <si>
    <t>百色市</t>
  </si>
  <si>
    <t>清远市</t>
  </si>
  <si>
    <t>包头市</t>
  </si>
  <si>
    <t>锦州市</t>
  </si>
  <si>
    <t>通化市</t>
  </si>
  <si>
    <t>信阳市</t>
  </si>
  <si>
    <t>滨州市</t>
  </si>
  <si>
    <t>天水市</t>
  </si>
  <si>
    <t>河源市</t>
  </si>
  <si>
    <t>珠海市</t>
  </si>
  <si>
    <t>宁波市</t>
  </si>
  <si>
    <t>十堰市</t>
  </si>
  <si>
    <t>海口市</t>
  </si>
  <si>
    <t>延边朝鲜族自治州</t>
  </si>
  <si>
    <t>呼伦贝尔市</t>
  </si>
  <si>
    <t>鄂尔多斯市</t>
  </si>
  <si>
    <t>金华市</t>
  </si>
  <si>
    <t>平顶山市</t>
  </si>
  <si>
    <t>朔州市</t>
  </si>
  <si>
    <t>桂林市</t>
  </si>
  <si>
    <t>常德市</t>
  </si>
  <si>
    <t>许昌市</t>
  </si>
  <si>
    <t>厦门市</t>
  </si>
  <si>
    <t>咸宁市</t>
  </si>
  <si>
    <t>绵阳市</t>
  </si>
  <si>
    <t>普洱市</t>
  </si>
  <si>
    <t>河池市</t>
  </si>
  <si>
    <t>陇南市</t>
  </si>
  <si>
    <t>台州市</t>
  </si>
  <si>
    <t>宜昌市</t>
  </si>
  <si>
    <t>淄博市</t>
  </si>
  <si>
    <t>吴忠市</t>
  </si>
  <si>
    <t>保山市</t>
  </si>
  <si>
    <t>玉溪市</t>
  </si>
  <si>
    <t>龙岩市</t>
  </si>
  <si>
    <t>湘潭市</t>
  </si>
  <si>
    <t>秦皇岛市</t>
  </si>
  <si>
    <t>宿迁市</t>
  </si>
  <si>
    <t>铜仁市</t>
  </si>
  <si>
    <t>晋中市</t>
  </si>
  <si>
    <t>佳木斯市</t>
  </si>
  <si>
    <t>崇左市</t>
  </si>
  <si>
    <t>韶关市</t>
  </si>
  <si>
    <t>晋城市</t>
  </si>
  <si>
    <t>合肥市</t>
  </si>
  <si>
    <t>邯郸市</t>
  </si>
  <si>
    <t>承德市</t>
  </si>
  <si>
    <t>红河哈尼族彝族自治州</t>
  </si>
  <si>
    <t>福州市</t>
  </si>
  <si>
    <t>德宏傣族景颇族自治州</t>
  </si>
  <si>
    <t>常州市</t>
  </si>
  <si>
    <t>廊坊市</t>
  </si>
  <si>
    <t>衡阳市</t>
  </si>
  <si>
    <t>齐齐哈尔市</t>
  </si>
  <si>
    <t>咸阳市</t>
  </si>
  <si>
    <t>孝感市</t>
  </si>
  <si>
    <t>荆门市</t>
  </si>
  <si>
    <t>梧州市</t>
  </si>
  <si>
    <t>长治市</t>
  </si>
  <si>
    <t>铁岭市</t>
  </si>
  <si>
    <t>乐山市</t>
  </si>
  <si>
    <t>楚雄彝族自治州</t>
  </si>
  <si>
    <t>东营市</t>
  </si>
  <si>
    <t>萍乡市</t>
  </si>
  <si>
    <t>岳阳市</t>
  </si>
  <si>
    <t>沧州市</t>
  </si>
  <si>
    <t>荆州市</t>
  </si>
  <si>
    <t>定西市</t>
  </si>
  <si>
    <t>南平市</t>
  </si>
  <si>
    <t>黄石市</t>
  </si>
  <si>
    <t>六安市</t>
  </si>
  <si>
    <t>白银市</t>
  </si>
  <si>
    <t>安顺市</t>
  </si>
  <si>
    <t>德阳市</t>
  </si>
  <si>
    <t>海南藏族自治州</t>
  </si>
  <si>
    <t>防城港市</t>
  </si>
  <si>
    <t>临沧市</t>
  </si>
  <si>
    <t>双鸭山市</t>
  </si>
  <si>
    <t>四平市</t>
  </si>
  <si>
    <t>海东市</t>
  </si>
  <si>
    <t>济宁市</t>
  </si>
  <si>
    <t>固原市</t>
  </si>
  <si>
    <t>三门峡市</t>
  </si>
  <si>
    <t>威海市</t>
  </si>
  <si>
    <t>遂宁市</t>
  </si>
  <si>
    <t>徐州市</t>
  </si>
  <si>
    <t>凉山彝族自治州</t>
  </si>
  <si>
    <t>聊城市</t>
  </si>
  <si>
    <t>六盘水市</t>
  </si>
  <si>
    <t>白山市</t>
  </si>
  <si>
    <t>阜阳市</t>
  </si>
  <si>
    <t>南充市</t>
  </si>
  <si>
    <t>达州市</t>
  </si>
  <si>
    <t>德州市</t>
  </si>
  <si>
    <t>汉中市</t>
  </si>
  <si>
    <t>延安市</t>
  </si>
  <si>
    <t>阜新市</t>
  </si>
  <si>
    <t>宿州市</t>
  </si>
  <si>
    <t>丽江市</t>
  </si>
  <si>
    <t>烟台市</t>
  </si>
  <si>
    <t>南通市</t>
  </si>
  <si>
    <t>儋州市</t>
  </si>
  <si>
    <t>自贡市</t>
  </si>
  <si>
    <t>温州市</t>
  </si>
  <si>
    <t>广元市</t>
  </si>
  <si>
    <t>怀化市</t>
  </si>
  <si>
    <t>眉山市</t>
  </si>
  <si>
    <t>杭州市</t>
  </si>
  <si>
    <t>内江市</t>
  </si>
  <si>
    <t>张家界市</t>
  </si>
  <si>
    <t>石嘴山市</t>
  </si>
  <si>
    <t>巴彦淖尔市</t>
  </si>
  <si>
    <t>蚌埠市</t>
  </si>
  <si>
    <t>庆阳市</t>
  </si>
  <si>
    <t>景德镇市</t>
  </si>
  <si>
    <t>辽源市</t>
  </si>
  <si>
    <t>镇江市</t>
  </si>
  <si>
    <t>中卫市</t>
  </si>
  <si>
    <t>湘西土家族苗族自治州</t>
  </si>
  <si>
    <t>黄南藏族自治州</t>
  </si>
  <si>
    <t>乌兰察布市</t>
  </si>
  <si>
    <t>武威市</t>
  </si>
  <si>
    <t>安康市</t>
  </si>
  <si>
    <t>广安市</t>
  </si>
  <si>
    <t>随州市</t>
  </si>
  <si>
    <t>三亚市</t>
  </si>
  <si>
    <t>张掖市</t>
  </si>
  <si>
    <t>攀枝花市</t>
  </si>
  <si>
    <t>鹤壁市</t>
  </si>
  <si>
    <t>黑河市</t>
  </si>
  <si>
    <t>绥化市</t>
  </si>
  <si>
    <t>莆田市</t>
  </si>
  <si>
    <t>贺州市</t>
  </si>
  <si>
    <t>日照市</t>
  </si>
  <si>
    <t>漯河市</t>
  </si>
  <si>
    <t>辽阳市</t>
  </si>
  <si>
    <t>三明市</t>
  </si>
  <si>
    <t>兴安盟</t>
  </si>
  <si>
    <t>淮安市</t>
  </si>
  <si>
    <t>巴中市</t>
  </si>
  <si>
    <t>淮南市</t>
  </si>
  <si>
    <t>黄山市</t>
  </si>
  <si>
    <t>抚州市</t>
  </si>
  <si>
    <t>宁德市</t>
  </si>
  <si>
    <t>丽水市</t>
  </si>
  <si>
    <t>渭南市</t>
  </si>
  <si>
    <t>南京市</t>
  </si>
  <si>
    <t>万宁市</t>
  </si>
  <si>
    <t>鹤岗市</t>
  </si>
  <si>
    <t>芜湖市</t>
  </si>
  <si>
    <t>宣城市</t>
  </si>
  <si>
    <t>嘉兴市</t>
  </si>
  <si>
    <t>东方市</t>
  </si>
  <si>
    <t>泰安市</t>
  </si>
  <si>
    <t>酒泉市</t>
  </si>
  <si>
    <t>阳泉市</t>
  </si>
  <si>
    <t>乌海市</t>
  </si>
  <si>
    <t>本溪市</t>
  </si>
  <si>
    <t>大庆市</t>
  </si>
  <si>
    <t>商洛市</t>
  </si>
  <si>
    <t>平凉市</t>
  </si>
  <si>
    <t>朝阳市</t>
  </si>
  <si>
    <t>鄂州市</t>
  </si>
  <si>
    <t>澄迈县</t>
  </si>
  <si>
    <t>盐城市</t>
  </si>
  <si>
    <t>铜陵市</t>
  </si>
  <si>
    <t>白城市</t>
  </si>
  <si>
    <t>滁州市</t>
  </si>
  <si>
    <t>丹东市</t>
  </si>
  <si>
    <t>文昌市</t>
  </si>
  <si>
    <t>菏泽市</t>
  </si>
  <si>
    <t>衡水市</t>
  </si>
  <si>
    <t>资阳市</t>
  </si>
  <si>
    <t>泰州市</t>
  </si>
  <si>
    <t>舟山市</t>
  </si>
  <si>
    <t>鹰潭市</t>
  </si>
  <si>
    <t>海西蒙古族藏族自治州</t>
  </si>
  <si>
    <t>湖州市</t>
  </si>
  <si>
    <t>嘉峪关市</t>
  </si>
  <si>
    <t>大兴安岭地区</t>
  </si>
  <si>
    <t>池州市</t>
  </si>
  <si>
    <t>雅安市</t>
  </si>
  <si>
    <t>马鞍山市</t>
  </si>
  <si>
    <t>阿坝藏族羌族自治州</t>
  </si>
  <si>
    <t>定安县</t>
  </si>
  <si>
    <t>伊春市</t>
  </si>
  <si>
    <t>鸡西市</t>
  </si>
  <si>
    <t>海北藏族自治州</t>
  </si>
  <si>
    <t>张家口市</t>
  </si>
  <si>
    <t>开封市</t>
  </si>
  <si>
    <t>乐东黎族自治县</t>
  </si>
  <si>
    <t>牡丹江市</t>
  </si>
  <si>
    <t>扬州市</t>
  </si>
  <si>
    <t>甘孜藏族自治州</t>
  </si>
  <si>
    <t>果洛藏族自治州</t>
  </si>
  <si>
    <t>焦作市</t>
  </si>
  <si>
    <t>拉萨市</t>
  </si>
  <si>
    <t>临高县</t>
  </si>
  <si>
    <t>琼中黎族苗族自治县</t>
  </si>
  <si>
    <t>陵水黎族自治县</t>
  </si>
  <si>
    <t>新余市</t>
  </si>
  <si>
    <t>屯昌县</t>
  </si>
  <si>
    <t>铜川市</t>
  </si>
  <si>
    <t>连云港市</t>
  </si>
  <si>
    <t>白沙黎族自治县</t>
  </si>
  <si>
    <t>甘南藏族自治州</t>
  </si>
  <si>
    <t>淮北市</t>
  </si>
  <si>
    <t>七台河市</t>
  </si>
  <si>
    <t>日喀则市</t>
  </si>
  <si>
    <t>伊犁哈萨克自治州</t>
  </si>
  <si>
    <t>漳州市</t>
  </si>
  <si>
    <t>枣庄市</t>
  </si>
  <si>
    <t>玉树藏族自治州</t>
  </si>
  <si>
    <t>衢州市</t>
  </si>
  <si>
    <t>保亭黎族苗族自治县</t>
  </si>
  <si>
    <t>怒江傈僳族自治州</t>
  </si>
  <si>
    <t>昌江黎族自治县</t>
  </si>
  <si>
    <t>昌都市</t>
  </si>
  <si>
    <t>山南市</t>
  </si>
  <si>
    <t>阿克苏地区</t>
  </si>
  <si>
    <t>阿拉善盟</t>
  </si>
  <si>
    <t>安庆市</t>
  </si>
  <si>
    <t>昌吉回族自治州</t>
  </si>
  <si>
    <t>和田地区</t>
  </si>
  <si>
    <t>琼海市</t>
  </si>
  <si>
    <t>audi</t>
  </si>
  <si>
    <t>baw</t>
  </si>
  <si>
    <t>bmw</t>
  </si>
  <si>
    <t>borgward</t>
  </si>
  <si>
    <t>buick</t>
  </si>
  <si>
    <t>byd</t>
  </si>
  <si>
    <t>cadillac</t>
  </si>
  <si>
    <t>changan</t>
  </si>
  <si>
    <t>chery</t>
  </si>
  <si>
    <t>citroen</t>
  </si>
  <si>
    <t>datong</t>
  </si>
  <si>
    <t>dodge</t>
  </si>
  <si>
    <t>dongfeng</t>
  </si>
  <si>
    <t>dongnan</t>
  </si>
  <si>
    <t>DS</t>
  </si>
  <si>
    <t>fiat</t>
  </si>
  <si>
    <t>ford</t>
  </si>
  <si>
    <t>gac</t>
  </si>
  <si>
    <t>geely</t>
  </si>
  <si>
    <t>great wall</t>
  </si>
  <si>
    <t>haima</t>
  </si>
  <si>
    <t>hanteng</t>
  </si>
  <si>
    <t>haval</t>
  </si>
  <si>
    <t>honda</t>
  </si>
  <si>
    <t>huanghai</t>
  </si>
  <si>
    <t>hyundai</t>
  </si>
  <si>
    <t>infiniti</t>
  </si>
  <si>
    <t>isuzu</t>
  </si>
  <si>
    <t>iveco</t>
  </si>
  <si>
    <t>jac</t>
  </si>
  <si>
    <t>jaguar</t>
  </si>
  <si>
    <t>Jeep</t>
  </si>
  <si>
    <t>jiangling</t>
  </si>
  <si>
    <t>jietu</t>
  </si>
  <si>
    <t>jinbei</t>
  </si>
  <si>
    <t>joylong</t>
  </si>
  <si>
    <t>kaiyi</t>
  </si>
  <si>
    <t>kia</t>
  </si>
  <si>
    <t>land-rover</t>
  </si>
  <si>
    <t>landwind</t>
  </si>
  <si>
    <t>LCV</t>
  </si>
  <si>
    <t>lexus</t>
  </si>
  <si>
    <t>lincoln</t>
  </si>
  <si>
    <t>luxgen</t>
  </si>
  <si>
    <t>maxus</t>
  </si>
  <si>
    <t>maserati</t>
  </si>
  <si>
    <t>mazda</t>
  </si>
  <si>
    <t>mercedes-benz</t>
  </si>
  <si>
    <t>mitsubishi</t>
  </si>
  <si>
    <t>nissan</t>
  </si>
  <si>
    <t>peugeot</t>
  </si>
  <si>
    <t>porsche</t>
  </si>
  <si>
    <t>qoros</t>
  </si>
  <si>
    <t>red flag</t>
  </si>
  <si>
    <t>renault</t>
  </si>
  <si>
    <t>roewe</t>
  </si>
  <si>
    <t>skoda</t>
  </si>
  <si>
    <t>ssangyong</t>
  </si>
  <si>
    <t>subaru</t>
  </si>
  <si>
    <t>suzuki</t>
  </si>
  <si>
    <t>swm</t>
  </si>
  <si>
    <t>toyota</t>
  </si>
  <si>
    <t>traum</t>
  </si>
  <si>
    <t>vlovo</t>
  </si>
  <si>
    <t>volkswagen</t>
  </si>
  <si>
    <t>wuling</t>
  </si>
  <si>
    <t>xingtu</t>
  </si>
  <si>
    <t>yiqi</t>
  </si>
  <si>
    <t>yusheng</t>
  </si>
  <si>
    <t>zhonghua</t>
  </si>
  <si>
    <t>Disbursement</t>
    <phoneticPr fontId="35" type="noConversion"/>
  </si>
  <si>
    <t>Province</t>
    <phoneticPr fontId="12" type="noConversion"/>
  </si>
  <si>
    <t>Application Num</t>
    <phoneticPr fontId="12" type="noConversion"/>
  </si>
  <si>
    <t>Loan Account (%)</t>
    <phoneticPr fontId="12" type="noConversion"/>
  </si>
  <si>
    <t>Loan Account</t>
    <phoneticPr fontId="12" type="noConversion"/>
  </si>
  <si>
    <t>Disbursement Amout</t>
    <phoneticPr fontId="12" type="noConversion"/>
  </si>
  <si>
    <t>Loan Outstanding</t>
    <phoneticPr fontId="12" type="noConversion"/>
  </si>
  <si>
    <t>Disbursement Amout (%)</t>
    <phoneticPr fontId="12" type="noConversion"/>
  </si>
  <si>
    <t>Loan Outstanding  (%)</t>
    <phoneticPr fontId="12" type="noConversion"/>
  </si>
  <si>
    <t>City</t>
    <phoneticPr fontId="12" type="noConversion"/>
  </si>
  <si>
    <t>occupation_industry</t>
    <phoneticPr fontId="12" type="noConversion"/>
  </si>
  <si>
    <t>verified_monthly_income</t>
    <phoneticPr fontId="12" type="noConversion"/>
  </si>
  <si>
    <t>appraisal_price</t>
    <phoneticPr fontId="12" type="noConversion"/>
  </si>
  <si>
    <t>car_brand</t>
    <phoneticPr fontId="12" type="noConversion"/>
  </si>
  <si>
    <t>new_car_flag</t>
    <phoneticPr fontId="12" type="noConversion"/>
  </si>
  <si>
    <t>New</t>
    <phoneticPr fontId="12" type="noConversion"/>
  </si>
  <si>
    <t>Used</t>
    <phoneticPr fontId="12" type="noConversion"/>
  </si>
  <si>
    <t>(-inf,0.5]</t>
    <phoneticPr fontId="35" type="noConversion"/>
  </si>
  <si>
    <t>(0.5,0.7]</t>
    <phoneticPr fontId="35" type="noConversion"/>
  </si>
  <si>
    <t>(0.7,0.8]</t>
    <phoneticPr fontId="35" type="noConversion"/>
  </si>
  <si>
    <t>(0.8,0.9]</t>
    <phoneticPr fontId="35" type="noConversion"/>
  </si>
  <si>
    <t>(0.9,1.0]</t>
    <phoneticPr fontId="35" type="noConversion"/>
  </si>
  <si>
    <t>(1.0,inf)</t>
    <phoneticPr fontId="35" type="noConversion"/>
  </si>
  <si>
    <t>Factors Distribution by Application</t>
    <phoneticPr fontId="35" type="noConversion"/>
  </si>
  <si>
    <t>[-inf,30.0)</t>
  </si>
  <si>
    <t>[30.0,40.0)</t>
  </si>
  <si>
    <t>总计</t>
  </si>
  <si>
    <t>ccag</t>
  </si>
  <si>
    <t>sgmw</t>
  </si>
  <si>
    <t>bwm</t>
  </si>
  <si>
    <t>hawal</t>
  </si>
  <si>
    <t>MG</t>
  </si>
  <si>
    <t>chevrolet</t>
  </si>
  <si>
    <t>cac</t>
  </si>
  <si>
    <t>baojun</t>
  </si>
  <si>
    <t>foton</t>
  </si>
  <si>
    <t>wey</t>
  </si>
  <si>
    <t>sol</t>
  </si>
  <si>
    <t>jmc</t>
  </si>
  <si>
    <t>land rover</t>
  </si>
  <si>
    <t>mustang</t>
  </si>
  <si>
    <t>cowin</t>
  </si>
  <si>
    <t>bestune</t>
  </si>
  <si>
    <t>venucia</t>
  </si>
  <si>
    <t>jetta</t>
  </si>
  <si>
    <t>linkco</t>
  </si>
  <si>
    <t>mini</t>
  </si>
  <si>
    <t>volvo</t>
  </si>
  <si>
    <t>Zhongxing</t>
  </si>
  <si>
    <t>faw-volkswagen</t>
  </si>
  <si>
    <t>smart</t>
  </si>
  <si>
    <t>srm</t>
  </si>
  <si>
    <t>VGV</t>
  </si>
  <si>
    <t>changcheng</t>
  </si>
  <si>
    <t>kairui</t>
  </si>
  <si>
    <t>neta</t>
  </si>
  <si>
    <t>exeed</t>
  </si>
  <si>
    <t>qingling</t>
  </si>
  <si>
    <t>howo</t>
  </si>
  <si>
    <t>jinlv</t>
  </si>
  <si>
    <t>punk</t>
  </si>
  <si>
    <t>valli</t>
  </si>
  <si>
    <t>acura</t>
  </si>
  <si>
    <t>chenggong</t>
  </si>
  <si>
    <t>chrysler</t>
  </si>
  <si>
    <t>dayun</t>
  </si>
  <si>
    <t>denza</t>
  </si>
  <si>
    <t>dorcen</t>
  </si>
  <si>
    <t>geometry</t>
  </si>
  <si>
    <t>giulia</t>
  </si>
  <si>
    <t>hanlong</t>
  </si>
  <si>
    <t>huasong</t>
  </si>
  <si>
    <t>kinglong</t>
  </si>
  <si>
    <t>letin</t>
  </si>
  <si>
    <t>lingbox</t>
  </si>
  <si>
    <t>opel</t>
  </si>
  <si>
    <t>remote</t>
  </si>
  <si>
    <t>xiaopeng</t>
  </si>
  <si>
    <t>Disbursement Account (%)</t>
    <phoneticPr fontId="12" type="noConversion"/>
  </si>
  <si>
    <t>Disbursement Account</t>
    <phoneticPr fontId="12" type="noConversion"/>
  </si>
  <si>
    <t>Car_brand</t>
    <phoneticPr fontId="12" type="noConversion"/>
  </si>
  <si>
    <t>&lt;=50000</t>
    <phoneticPr fontId="35" type="noConversion"/>
  </si>
  <si>
    <t>50000-100000</t>
    <phoneticPr fontId="35" type="noConversion"/>
  </si>
  <si>
    <t>100000-150000</t>
    <phoneticPr fontId="35" type="noConversion"/>
  </si>
  <si>
    <t>150000-200000</t>
    <phoneticPr fontId="35" type="noConversion"/>
  </si>
  <si>
    <t>5%-7.5%</t>
    <phoneticPr fontId="35" type="noConversion"/>
  </si>
  <si>
    <t>7.5%-10%</t>
    <phoneticPr fontId="35" type="noConversion"/>
  </si>
  <si>
    <t>10%-12.5%</t>
    <phoneticPr fontId="35" type="noConversion"/>
  </si>
  <si>
    <t>&gt;12.5%</t>
    <phoneticPr fontId="35" type="noConversion"/>
  </si>
  <si>
    <t>&lt;=5000</t>
    <phoneticPr fontId="35" type="noConversion"/>
  </si>
  <si>
    <t>5000-10000</t>
    <phoneticPr fontId="35" type="noConversion"/>
  </si>
  <si>
    <t>10000-20000</t>
    <phoneticPr fontId="35" type="noConversion"/>
  </si>
  <si>
    <t>20000-30000</t>
    <phoneticPr fontId="35" type="noConversion"/>
  </si>
  <si>
    <t>30000-50000</t>
    <phoneticPr fontId="35" type="noConversion"/>
  </si>
  <si>
    <t>&gt;50000</t>
    <phoneticPr fontId="35" type="noConversion"/>
  </si>
  <si>
    <t>[-inf,0.1)</t>
    <phoneticPr fontId="35" type="noConversion"/>
  </si>
  <si>
    <t>[0.1,0.2)</t>
    <phoneticPr fontId="35" type="noConversion"/>
  </si>
  <si>
    <t>[0.2,0.3)</t>
    <phoneticPr fontId="35" type="noConversion"/>
  </si>
  <si>
    <t>[0.3,inf)</t>
    <phoneticPr fontId="35" type="noConversion"/>
  </si>
  <si>
    <t>married</t>
    <phoneticPr fontId="35" type="noConversion"/>
  </si>
  <si>
    <t>single</t>
    <phoneticPr fontId="35" type="noConversion"/>
  </si>
  <si>
    <t>divorced</t>
    <phoneticPr fontId="35" type="noConversion"/>
  </si>
  <si>
    <t>widowed</t>
    <phoneticPr fontId="35" type="noConversion"/>
  </si>
  <si>
    <t>technical school</t>
    <phoneticPr fontId="35" type="noConversion"/>
  </si>
  <si>
    <t>high school</t>
    <phoneticPr fontId="35" type="noConversion"/>
  </si>
  <si>
    <t>junior high school</t>
    <phoneticPr fontId="35" type="noConversion"/>
  </si>
  <si>
    <t>home</t>
    <phoneticPr fontId="35" type="noConversion"/>
  </si>
  <si>
    <t>rent</t>
    <phoneticPr fontId="35" type="noConversion"/>
  </si>
  <si>
    <t>mortgage</t>
    <phoneticPr fontId="35" type="noConversion"/>
  </si>
  <si>
    <t>relative building</t>
    <phoneticPr fontId="35" type="noConversion"/>
  </si>
  <si>
    <t>collective dormitory</t>
    <phoneticPr fontId="35" type="noConversion"/>
  </si>
  <si>
    <t>common house</t>
    <phoneticPr fontId="35" type="noConversion"/>
  </si>
  <si>
    <t>[-inf,50000.0)</t>
    <phoneticPr fontId="35" type="noConversion"/>
  </si>
  <si>
    <t>[50000.0,100000.0)</t>
    <phoneticPr fontId="35" type="noConversion"/>
  </si>
  <si>
    <t>[100000.0,200000.0)</t>
    <phoneticPr fontId="35" type="noConversion"/>
  </si>
  <si>
    <t>[200000.0,inf)</t>
    <phoneticPr fontId="35" type="noConversion"/>
  </si>
  <si>
    <t>first</t>
    <phoneticPr fontId="35" type="noConversion"/>
  </si>
  <si>
    <t>second</t>
    <phoneticPr fontId="35" type="noConversion"/>
  </si>
  <si>
    <t>third</t>
    <phoneticPr fontId="35" type="noConversion"/>
  </si>
  <si>
    <t>fourth</t>
    <phoneticPr fontId="35" type="noConversion"/>
  </si>
  <si>
    <t>lynk_co</t>
  </si>
  <si>
    <t>lynk_co</t>
    <phoneticPr fontId="12" type="noConversion"/>
  </si>
  <si>
    <t>As of  31 Aug 2021</t>
    <phoneticPr fontId="12" type="noConversion"/>
  </si>
  <si>
    <t>other</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</si>
</sst>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 #,##0.00_ ;_ * \-#,##0.00_ ;_ * &quot;-&quot;??_ ;_ @_ "/>
    <numFmt numFmtId="176" formatCode="_-* #,##0.00_-;\-* #,##0.00_-;_-* &quot;-&quot;??_-;_-@_-"/>
    <numFmt numFmtId="177" formatCode="_-* #,##0_-;\-* #,##0_-;_-* &quot;-&quot;??_-;_-@_-"/>
    <numFmt numFmtId="178" formatCode="0.0%"/>
    <numFmt numFmtId="179" formatCode="0_ "/>
    <numFmt numFmtId="180" formatCode="0.00_ "/>
    <numFmt numFmtId="181" formatCode="#,##0_ "/>
    <numFmt numFmtId="182" formatCode="_-* #,##0.000_-;\-* #,##0.000_-;_-* &quot;-&quot;??_-;_-@_-"/>
    <numFmt numFmtId="183" formatCode="0.0000"/>
    <numFmt numFmtId="184" formatCode="_-* #,##0.0000_-;\-* #,##0.0000_-;_-* &quot;-&quot;??_-;_-@_-"/>
    <numFmt numFmtId="185" formatCode="0.0000_ "/>
    <numFmt numFmtId="186" formatCode="#,##0.0000_ "/>
    <numFmt numFmtId="187" formatCode="_(* #,##0.00_);_(* \(#,##0.00\);_(* &quot;-&quot;??_);_(@_)"/>
    <numFmt numFmtId="188" formatCode="_ * #,##0_ ;_ * \-#,##0_ ;_ * &quot;-&quot;??_ ;_ @_ "/>
  </numFmts>
  <fonts count="64">
    <font>
      <sz val="12"/>
      <name val="新細明體"/>
      <family val="1"/>
      <charset val="136"/>
    </font>
    <font>
      <sz val="11"/>
      <name val="Calibri"/>
      <family val="2"/>
    </font>
    <font>
      <sz val="11"/>
      <color theme="1"/>
      <name val="宋体"/>
      <family val="2"/>
      <scheme val="minor"/>
    </font>
    <font>
      <sz val="11"/>
      <color theme="1"/>
      <name val="宋体"/>
      <family val="2"/>
      <scheme val="minor"/>
    </font>
    <font>
      <sz val="11"/>
      <color theme="1"/>
      <name val="宋体"/>
      <family val="2"/>
      <scheme val="minor"/>
    </font>
    <font>
      <sz val="12"/>
      <name val="新細明體"/>
      <family val="1"/>
      <charset val="136"/>
    </font>
    <font>
      <sz val="9"/>
      <name val="新細明體"/>
      <family val="1"/>
      <charset val="136"/>
    </font>
    <font>
      <sz val="10"/>
      <name val="Arial"/>
      <family val="2"/>
    </font>
    <font>
      <b/>
      <sz val="10"/>
      <name val="Arial"/>
      <family val="2"/>
    </font>
    <font>
      <b/>
      <sz val="10"/>
      <name val="細明體"/>
      <family val="3"/>
      <charset val="136"/>
    </font>
    <font>
      <b/>
      <sz val="10"/>
      <color indexed="10"/>
      <name val="Arial"/>
      <family val="2"/>
    </font>
    <font>
      <sz val="12"/>
      <name val="Arial"/>
      <family val="2"/>
    </font>
    <font>
      <sz val="9"/>
      <name val="細明體"/>
      <family val="3"/>
      <charset val="136"/>
    </font>
    <font>
      <sz val="10"/>
      <color indexed="8"/>
      <name val="Arial"/>
      <family val="2"/>
    </font>
    <font>
      <b/>
      <sz val="10"/>
      <color indexed="8"/>
      <name val="Arial"/>
      <family val="2"/>
    </font>
    <font>
      <sz val="10"/>
      <color indexed="10"/>
      <name val="Arial"/>
      <family val="2"/>
    </font>
    <font>
      <sz val="12"/>
      <name val="微软雅黑"/>
      <family val="2"/>
      <charset val="134"/>
    </font>
    <font>
      <b/>
      <sz val="12"/>
      <color indexed="10"/>
      <name val="微软雅黑"/>
      <family val="2"/>
      <charset val="134"/>
    </font>
    <font>
      <sz val="12"/>
      <color indexed="9"/>
      <name val="微软雅黑"/>
      <family val="2"/>
      <charset val="134"/>
    </font>
    <font>
      <sz val="12"/>
      <color indexed="8"/>
      <name val="微软雅黑"/>
      <family val="2"/>
      <charset val="134"/>
    </font>
    <font>
      <b/>
      <sz val="12"/>
      <name val="微软雅黑"/>
      <family val="2"/>
      <charset val="134"/>
    </font>
    <font>
      <sz val="10"/>
      <name val="微软雅黑"/>
      <family val="2"/>
      <charset val="134"/>
    </font>
    <font>
      <b/>
      <sz val="10"/>
      <name val="微软雅黑"/>
      <family val="2"/>
      <charset val="134"/>
    </font>
    <font>
      <sz val="10"/>
      <color indexed="8"/>
      <name val="微软雅黑"/>
      <family val="2"/>
      <charset val="134"/>
    </font>
    <font>
      <b/>
      <sz val="10"/>
      <color indexed="10"/>
      <name val="微软雅黑"/>
      <family val="2"/>
      <charset val="134"/>
    </font>
    <font>
      <b/>
      <sz val="10"/>
      <color indexed="12"/>
      <name val="微软雅黑"/>
      <family val="2"/>
      <charset val="134"/>
    </font>
    <font>
      <b/>
      <sz val="12"/>
      <color indexed="12"/>
      <name val="微软雅黑"/>
      <family val="2"/>
      <charset val="134"/>
    </font>
    <font>
      <sz val="16"/>
      <name val="微软雅黑"/>
      <family val="2"/>
      <charset val="134"/>
    </font>
    <font>
      <sz val="11"/>
      <color indexed="8"/>
      <name val="微软雅黑"/>
      <family val="2"/>
      <charset val="134"/>
    </font>
    <font>
      <b/>
      <sz val="18"/>
      <name val="Arial"/>
      <family val="2"/>
    </font>
    <font>
      <b/>
      <sz val="18"/>
      <name val="微软雅黑"/>
      <family val="2"/>
      <charset val="134"/>
    </font>
    <font>
      <sz val="18"/>
      <name val="微软雅黑"/>
      <family val="2"/>
      <charset val="134"/>
    </font>
    <font>
      <sz val="18"/>
      <name val="Arial"/>
      <family val="2"/>
    </font>
    <font>
      <b/>
      <sz val="11"/>
      <color indexed="12"/>
      <name val="微软雅黑"/>
      <family val="2"/>
      <charset val="134"/>
    </font>
    <font>
      <sz val="11"/>
      <name val="微软雅黑"/>
      <family val="2"/>
      <charset val="134"/>
    </font>
    <font>
      <sz val="9"/>
      <name val="宋体"/>
      <family val="3"/>
      <charset val="134"/>
    </font>
    <font>
      <sz val="11"/>
      <color rgb="FF000000"/>
      <name val="微软雅黑"/>
      <family val="2"/>
      <charset val="134"/>
    </font>
    <font>
      <sz val="11"/>
      <color theme="1"/>
      <name val="微软雅黑"/>
      <family val="2"/>
      <charset val="134"/>
    </font>
    <font>
      <sz val="12"/>
      <color theme="1"/>
      <name val="微软雅黑"/>
      <family val="2"/>
      <charset val="134"/>
    </font>
    <font>
      <sz val="10"/>
      <color rgb="FF000000"/>
      <name val="微软雅黑"/>
      <family val="2"/>
      <charset val="134"/>
    </font>
    <font>
      <sz val="12"/>
      <color rgb="FFFF0000"/>
      <name val="微软雅黑"/>
      <family val="2"/>
      <charset val="134"/>
    </font>
    <font>
      <b/>
      <sz val="12"/>
      <color theme="1"/>
      <name val="微软雅黑"/>
      <family val="2"/>
      <charset val="134"/>
    </font>
    <font>
      <sz val="10"/>
      <color theme="1"/>
      <name val="微软雅黑"/>
      <family val="2"/>
      <charset val="134"/>
    </font>
    <font>
      <b/>
      <sz val="10"/>
      <color rgb="FFFF0000"/>
      <name val="微软雅黑"/>
      <family val="2"/>
      <charset val="134"/>
    </font>
    <font>
      <b/>
      <sz val="10"/>
      <color theme="1"/>
      <name val="微软雅黑"/>
      <family val="2"/>
      <charset val="134"/>
    </font>
    <font>
      <sz val="11"/>
      <color theme="0"/>
      <name val="微软雅黑"/>
      <family val="2"/>
      <charset val="134"/>
    </font>
    <font>
      <b/>
      <sz val="11"/>
      <color theme="0"/>
      <name val="微软雅黑"/>
      <family val="2"/>
      <charset val="134"/>
    </font>
    <font>
      <b/>
      <sz val="10"/>
      <color rgb="FFFF0000"/>
      <name val="Arial"/>
      <family val="2"/>
    </font>
    <font>
      <b/>
      <sz val="10"/>
      <name val="微软雅黑"/>
      <family val="3"/>
      <charset val="134"/>
    </font>
    <font>
      <b/>
      <sz val="11"/>
      <color theme="1"/>
      <name val="宋体"/>
      <family val="2"/>
      <scheme val="minor"/>
    </font>
    <font>
      <sz val="9"/>
      <name val="宋体"/>
      <family val="3"/>
      <charset val="134"/>
      <scheme val="minor"/>
    </font>
    <font>
      <sz val="10"/>
      <color theme="1"/>
      <name val="等线"/>
      <family val="3"/>
      <charset val="134"/>
    </font>
    <font>
      <b/>
      <sz val="10"/>
      <color theme="1"/>
      <name val="等线"/>
      <family val="3"/>
      <charset val="134"/>
    </font>
    <font>
      <b/>
      <sz val="10"/>
      <color theme="1"/>
      <name val="Arial"/>
      <family val="2"/>
    </font>
    <font>
      <sz val="10"/>
      <color theme="1"/>
      <name val="Arial"/>
      <family val="2"/>
    </font>
    <font>
      <sz val="10"/>
      <color theme="0" tint="-0.499984740745262"/>
      <name val="Arial"/>
      <family val="2"/>
    </font>
    <font>
      <sz val="10"/>
      <color rgb="FFFF0000"/>
      <name val="Arial"/>
      <family val="2"/>
    </font>
    <font>
      <b/>
      <sz val="12"/>
      <color theme="0"/>
      <name val="微软雅黑"/>
      <family val="2"/>
      <charset val="134"/>
    </font>
    <font>
      <sz val="10"/>
      <name val="Calibri"/>
      <family val="2"/>
    </font>
    <font>
      <sz val="10"/>
      <color theme="1"/>
      <name val="宋体"/>
      <family val="2"/>
      <scheme val="minor"/>
    </font>
    <font>
      <sz val="10"/>
      <name val="Arial"/>
      <family val="2"/>
      <charset val="238"/>
    </font>
    <font>
      <sz val="11"/>
      <color indexed="8"/>
      <name val="宋体"/>
      <family val="2"/>
      <scheme val="minor"/>
    </font>
    <font>
      <sz val="11"/>
      <color theme="1"/>
      <name val="宋体"/>
      <family val="2"/>
      <charset val="134"/>
      <scheme val="minor"/>
    </font>
    <font>
      <b/>
      <sz val="14"/>
      <name val="微软雅黑"/>
      <family val="2"/>
      <charset val="134"/>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theme="3"/>
        <bgColor indexed="64"/>
      </patternFill>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s>
  <borders count="78">
    <border>
      <left/>
      <right/>
      <top/>
      <bottom/>
      <diagonal/>
    </border>
    <border>
      <left style="hair">
        <color indexed="64"/>
      </left>
      <right style="hair">
        <color indexed="64"/>
      </right>
      <top style="medium">
        <color indexed="64"/>
      </top>
      <bottom/>
      <diagonal/>
    </border>
    <border>
      <left style="hair">
        <color indexed="64"/>
      </left>
      <right style="hair">
        <color indexed="64"/>
      </right>
      <top/>
      <bottom style="medium">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medium">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right style="hair">
        <color indexed="64"/>
      </right>
      <top/>
      <bottom style="thin">
        <color indexed="64"/>
      </bottom>
      <diagonal/>
    </border>
    <border>
      <left/>
      <right style="hair">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hair">
        <color indexed="64"/>
      </right>
      <top/>
      <bottom style="medium">
        <color indexed="64"/>
      </bottom>
      <diagonal/>
    </border>
    <border>
      <left/>
      <right style="hair">
        <color indexed="64"/>
      </right>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hair">
        <color indexed="64"/>
      </left>
      <right/>
      <top style="medium">
        <color indexed="64"/>
      </top>
      <bottom style="medium">
        <color indexed="64"/>
      </bottom>
      <diagonal/>
    </border>
    <border>
      <left style="hair">
        <color indexed="64"/>
      </left>
      <right/>
      <top/>
      <bottom style="thin">
        <color indexed="64"/>
      </bottom>
      <diagonal/>
    </border>
    <border>
      <left style="medium">
        <color indexed="64"/>
      </left>
      <right style="hair">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top/>
      <bottom/>
      <diagonal/>
    </border>
    <border>
      <left/>
      <right/>
      <top style="medium">
        <color indexed="64"/>
      </top>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hair">
        <color indexed="64"/>
      </right>
      <top style="medium">
        <color indexed="64"/>
      </top>
      <bottom/>
      <diagonal/>
    </border>
    <border>
      <left style="hair">
        <color indexed="64"/>
      </left>
      <right style="medium">
        <color indexed="64"/>
      </right>
      <top style="medium">
        <color indexed="64"/>
      </top>
      <bottom style="medium">
        <color indexed="64"/>
      </bottom>
      <diagonal/>
    </border>
    <border>
      <left style="hair">
        <color indexed="64"/>
      </left>
      <right style="medium">
        <color indexed="64"/>
      </right>
      <top/>
      <bottom style="medium">
        <color indexed="64"/>
      </bottom>
      <diagonal/>
    </border>
    <border>
      <left/>
      <right style="medium">
        <color indexed="64"/>
      </right>
      <top/>
      <bottom style="medium">
        <color indexed="64"/>
      </bottom>
      <diagonal/>
    </border>
    <border>
      <left style="hair">
        <color indexed="64"/>
      </left>
      <right style="medium">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s>
  <cellStyleXfs count="19">
    <xf numFmtId="0" fontId="0" fillId="0" borderId="0">
      <alignment vertical="center"/>
    </xf>
    <xf numFmtId="9" fontId="5" fillId="0" borderId="0" applyFont="0" applyFill="0" applyBorder="0" applyAlignment="0" applyProtection="0">
      <alignment vertical="center"/>
    </xf>
    <xf numFmtId="176" fontId="5" fillId="0" borderId="0" applyFont="0" applyFill="0" applyBorder="0" applyAlignment="0" applyProtection="0">
      <alignment vertical="center"/>
    </xf>
    <xf numFmtId="0" fontId="5" fillId="0" borderId="0"/>
    <xf numFmtId="0" fontId="5" fillId="0" borderId="0"/>
    <xf numFmtId="0" fontId="5" fillId="0" borderId="0"/>
    <xf numFmtId="0" fontId="4" fillId="0" borderId="0"/>
    <xf numFmtId="0" fontId="3" fillId="0" borderId="0"/>
    <xf numFmtId="0" fontId="59" fillId="0" borderId="0"/>
    <xf numFmtId="9" fontId="3" fillId="0" borderId="0" applyFont="0" applyFill="0" applyBorder="0" applyAlignment="0" applyProtection="0">
      <alignment vertical="center"/>
    </xf>
    <xf numFmtId="0" fontId="60" fillId="0" borderId="0"/>
    <xf numFmtId="9" fontId="61" fillId="0" borderId="0" applyFont="0" applyFill="0" applyBorder="0" applyAlignment="0" applyProtection="0">
      <alignment vertical="center"/>
    </xf>
    <xf numFmtId="0" fontId="61" fillId="0" borderId="0">
      <alignment vertical="center"/>
    </xf>
    <xf numFmtId="0" fontId="2" fillId="0" borderId="0"/>
    <xf numFmtId="0" fontId="5" fillId="0" borderId="0">
      <alignment vertical="center"/>
    </xf>
    <xf numFmtId="187" fontId="2" fillId="0" borderId="0" applyFont="0" applyFill="0" applyBorder="0" applyAlignment="0" applyProtection="0"/>
    <xf numFmtId="0" fontId="62" fillId="0" borderId="0"/>
    <xf numFmtId="9" fontId="62" fillId="0" borderId="0" applyFont="0" applyFill="0" applyBorder="0" applyAlignment="0" applyProtection="0"/>
    <xf numFmtId="43" fontId="62" fillId="0" borderId="0" applyFont="0" applyFill="0" applyBorder="0" applyAlignment="0" applyProtection="0"/>
  </cellStyleXfs>
  <cellXfs count="498">
    <xf numFmtId="0" fontId="0" fillId="0" borderId="0" xfId="0">
      <alignment vertical="center"/>
    </xf>
    <xf numFmtId="0" fontId="7" fillId="0" borderId="0" xfId="0" applyFont="1">
      <alignment vertical="center"/>
    </xf>
    <xf numFmtId="0" fontId="7" fillId="0" borderId="0" xfId="0" applyFont="1" applyAlignment="1">
      <alignment vertical="center"/>
    </xf>
    <xf numFmtId="0" fontId="7" fillId="0" borderId="0" xfId="0" applyFont="1" applyBorder="1" applyAlignment="1">
      <alignment vertical="center"/>
    </xf>
    <xf numFmtId="0" fontId="7" fillId="2" borderId="0" xfId="0" applyFont="1" applyFill="1">
      <alignment vertical="center"/>
    </xf>
    <xf numFmtId="0" fontId="8" fillId="2" borderId="0" xfId="0" applyFont="1" applyFill="1">
      <alignment vertical="center"/>
    </xf>
    <xf numFmtId="0" fontId="10" fillId="2" borderId="0" xfId="0" applyFont="1" applyFill="1" applyBorder="1" applyAlignment="1">
      <alignment vertical="center"/>
    </xf>
    <xf numFmtId="0" fontId="7" fillId="2" borderId="0" xfId="0" applyFont="1" applyFill="1" applyAlignment="1">
      <alignment vertical="center"/>
    </xf>
    <xf numFmtId="0" fontId="7" fillId="2" borderId="0" xfId="0" applyFont="1" applyFill="1" applyBorder="1" applyAlignment="1">
      <alignment vertical="center"/>
    </xf>
    <xf numFmtId="0" fontId="14" fillId="2" borderId="0" xfId="0" applyFont="1" applyFill="1" applyBorder="1" applyAlignment="1">
      <alignment vertical="center"/>
    </xf>
    <xf numFmtId="2" fontId="7" fillId="2" borderId="0" xfId="2" applyNumberFormat="1" applyFont="1" applyFill="1" applyBorder="1" applyAlignment="1">
      <alignment vertical="center"/>
    </xf>
    <xf numFmtId="177" fontId="7" fillId="2" borderId="0" xfId="2" applyNumberFormat="1" applyFont="1" applyFill="1" applyBorder="1" applyAlignment="1">
      <alignment vertical="center"/>
    </xf>
    <xf numFmtId="0" fontId="15" fillId="0" borderId="0" xfId="0" applyFont="1" applyAlignment="1">
      <alignment vertical="center"/>
    </xf>
    <xf numFmtId="2" fontId="8" fillId="2" borderId="0" xfId="2" applyNumberFormat="1" applyFont="1" applyFill="1" applyBorder="1" applyAlignment="1">
      <alignment horizontal="left" vertical="center"/>
    </xf>
    <xf numFmtId="180" fontId="7" fillId="2" borderId="0" xfId="1" applyNumberFormat="1" applyFont="1" applyFill="1" applyBorder="1" applyAlignment="1">
      <alignment horizontal="center" vertical="center"/>
    </xf>
    <xf numFmtId="49" fontId="8" fillId="3" borderId="1" xfId="1" applyNumberFormat="1" applyFont="1" applyFill="1" applyBorder="1" applyAlignment="1">
      <alignment horizontal="center" vertical="center"/>
    </xf>
    <xf numFmtId="0" fontId="8" fillId="3" borderId="2" xfId="0" quotePrefix="1" applyFont="1" applyFill="1" applyBorder="1" applyAlignment="1">
      <alignment horizontal="center" vertical="center"/>
    </xf>
    <xf numFmtId="0" fontId="16" fillId="0" borderId="0" xfId="3" applyFont="1" applyFill="1"/>
    <xf numFmtId="0" fontId="16" fillId="0" borderId="3" xfId="0" applyFont="1" applyFill="1" applyBorder="1" applyAlignment="1">
      <alignment horizontal="center" vertical="center" wrapText="1"/>
    </xf>
    <xf numFmtId="0" fontId="16" fillId="0" borderId="0" xfId="3" applyFont="1" applyFill="1" applyBorder="1"/>
    <xf numFmtId="0" fontId="16" fillId="2" borderId="0" xfId="0" applyFont="1" applyFill="1">
      <alignment vertical="center"/>
    </xf>
    <xf numFmtId="0" fontId="16" fillId="0" borderId="0" xfId="0" applyFont="1" applyFill="1">
      <alignment vertical="center"/>
    </xf>
    <xf numFmtId="0" fontId="16" fillId="0" borderId="0" xfId="0" applyFont="1">
      <alignment vertical="center"/>
    </xf>
    <xf numFmtId="0" fontId="16" fillId="0" borderId="0" xfId="0" applyFont="1" applyAlignment="1">
      <alignment horizontal="center" vertical="center"/>
    </xf>
    <xf numFmtId="0" fontId="16" fillId="0" borderId="3" xfId="5" applyFont="1" applyFill="1" applyBorder="1" applyAlignment="1">
      <alignment horizontal="left" vertical="center" wrapText="1"/>
    </xf>
    <xf numFmtId="0" fontId="16" fillId="0" borderId="3" xfId="0" applyFont="1" applyFill="1" applyBorder="1" applyAlignment="1">
      <alignment vertical="center"/>
    </xf>
    <xf numFmtId="0" fontId="16" fillId="0" borderId="3"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3" xfId="3" applyFont="1" applyFill="1" applyBorder="1" applyAlignment="1">
      <alignment horizontal="center" vertical="center"/>
    </xf>
    <xf numFmtId="180" fontId="16" fillId="0" borderId="3" xfId="2" applyNumberFormat="1" applyFont="1" applyFill="1" applyBorder="1" applyAlignment="1">
      <alignment horizontal="center" vertical="center"/>
    </xf>
    <xf numFmtId="0" fontId="16" fillId="0" borderId="0" xfId="3" applyFont="1" applyFill="1" applyAlignment="1">
      <alignment horizontal="center"/>
    </xf>
    <xf numFmtId="185" fontId="16" fillId="0" borderId="3" xfId="2" applyNumberFormat="1" applyFont="1" applyFill="1" applyBorder="1" applyAlignment="1">
      <alignment horizontal="center" vertical="center"/>
    </xf>
    <xf numFmtId="185" fontId="16" fillId="0" borderId="0" xfId="2" applyNumberFormat="1" applyFont="1" applyFill="1" applyBorder="1" applyAlignment="1">
      <alignment horizontal="center" vertical="center"/>
    </xf>
    <xf numFmtId="185" fontId="16" fillId="0" borderId="0" xfId="2" applyNumberFormat="1" applyFont="1" applyFill="1" applyBorder="1" applyAlignment="1">
      <alignment horizontal="center" vertical="center" wrapText="1"/>
    </xf>
    <xf numFmtId="0" fontId="16" fillId="0" borderId="0" xfId="3" applyFont="1" applyFill="1" applyBorder="1" applyAlignment="1">
      <alignment vertical="center" wrapText="1"/>
    </xf>
    <xf numFmtId="0" fontId="36" fillId="0" borderId="3" xfId="0" applyFont="1" applyBorder="1" applyAlignment="1">
      <alignment horizontal="left" vertical="center" wrapText="1" readingOrder="1"/>
    </xf>
    <xf numFmtId="0" fontId="16" fillId="0" borderId="0" xfId="3" applyFont="1" applyFill="1" applyBorder="1" applyAlignment="1">
      <alignment horizontal="center" vertical="center" wrapText="1"/>
    </xf>
    <xf numFmtId="179" fontId="16" fillId="0" borderId="0" xfId="0" applyNumberFormat="1" applyFont="1" applyFill="1" applyBorder="1" applyAlignment="1">
      <alignment horizontal="center" vertical="center"/>
    </xf>
    <xf numFmtId="0" fontId="37" fillId="0" borderId="3" xfId="0" applyFont="1" applyBorder="1" applyAlignment="1"/>
    <xf numFmtId="0" fontId="37" fillId="0" borderId="3" xfId="0" applyFont="1" applyBorder="1" applyAlignment="1">
      <alignment vertical="center" wrapText="1"/>
    </xf>
    <xf numFmtId="0" fontId="16" fillId="0" borderId="3" xfId="5" applyFont="1" applyFill="1" applyBorder="1" applyAlignment="1">
      <alignment horizontal="center" vertical="center" wrapText="1"/>
    </xf>
    <xf numFmtId="0" fontId="16" fillId="0" borderId="0" xfId="5" applyFont="1" applyFill="1" applyBorder="1" applyAlignment="1">
      <alignment horizontal="left" vertical="center" wrapText="1"/>
    </xf>
    <xf numFmtId="0" fontId="37" fillId="0" borderId="3" xfId="0" applyFont="1" applyBorder="1" applyAlignment="1">
      <alignment horizontal="left"/>
    </xf>
    <xf numFmtId="0" fontId="37" fillId="0" borderId="3" xfId="0" applyFont="1" applyBorder="1" applyAlignment="1">
      <alignment horizontal="left" vertical="center" wrapText="1"/>
    </xf>
    <xf numFmtId="9" fontId="16" fillId="0" borderId="3" xfId="1" applyFont="1" applyFill="1" applyBorder="1" applyAlignment="1">
      <alignment horizontal="center" vertical="center"/>
    </xf>
    <xf numFmtId="9" fontId="16" fillId="0" borderId="0" xfId="1" applyFont="1">
      <alignment vertical="center"/>
    </xf>
    <xf numFmtId="9" fontId="20" fillId="2" borderId="0" xfId="1" applyFont="1" applyFill="1" applyAlignment="1">
      <alignment horizontal="centerContinuous" vertical="center"/>
    </xf>
    <xf numFmtId="9" fontId="16" fillId="2" borderId="0" xfId="1" applyFont="1" applyFill="1" applyAlignment="1">
      <alignment horizontal="centerContinuous" vertical="center"/>
    </xf>
    <xf numFmtId="9" fontId="16" fillId="2" borderId="0" xfId="1" applyFont="1" applyFill="1">
      <alignment vertical="center"/>
    </xf>
    <xf numFmtId="9" fontId="20" fillId="2" borderId="0" xfId="1" applyFont="1" applyFill="1" applyAlignment="1">
      <alignment horizontal="center" vertical="center"/>
    </xf>
    <xf numFmtId="9" fontId="19" fillId="2" borderId="0" xfId="1" applyFont="1" applyFill="1" applyAlignment="1">
      <alignment horizontal="right"/>
    </xf>
    <xf numFmtId="9" fontId="17" fillId="2" borderId="0" xfId="1" applyFont="1" applyFill="1">
      <alignment vertical="center"/>
    </xf>
    <xf numFmtId="9" fontId="17" fillId="2" borderId="0" xfId="1" applyFont="1" applyFill="1" applyAlignment="1">
      <alignment horizontal="center" vertical="center"/>
    </xf>
    <xf numFmtId="9" fontId="16" fillId="2" borderId="0" xfId="1" quotePrefix="1" applyFont="1" applyFill="1" applyAlignment="1">
      <alignment horizontal="right" vertical="center"/>
    </xf>
    <xf numFmtId="9" fontId="16" fillId="0" borderId="0" xfId="1" applyFont="1" applyAlignment="1">
      <alignment horizontal="center" vertical="center"/>
    </xf>
    <xf numFmtId="181" fontId="16" fillId="0" borderId="4" xfId="1" applyNumberFormat="1" applyFont="1" applyBorder="1" applyAlignment="1">
      <alignment horizontal="right" vertical="center"/>
    </xf>
    <xf numFmtId="181" fontId="16" fillId="2" borderId="5" xfId="1" applyNumberFormat="1" applyFont="1" applyFill="1" applyBorder="1" applyAlignment="1">
      <alignment horizontal="right" vertical="center"/>
    </xf>
    <xf numFmtId="9" fontId="20" fillId="2" borderId="0" xfId="1" applyFont="1" applyFill="1" applyBorder="1">
      <alignment vertical="center"/>
    </xf>
    <xf numFmtId="9" fontId="20" fillId="2" borderId="0" xfId="1" applyFont="1" applyFill="1" applyBorder="1" applyAlignment="1">
      <alignment horizontal="center" vertical="center"/>
    </xf>
    <xf numFmtId="178" fontId="16" fillId="0" borderId="4" xfId="1" applyNumberFormat="1" applyFont="1" applyBorder="1" applyAlignment="1">
      <alignment horizontal="right" vertical="center"/>
    </xf>
    <xf numFmtId="9" fontId="16" fillId="2" borderId="0" xfId="1" applyFont="1" applyFill="1" applyBorder="1" applyAlignment="1">
      <alignment horizontal="center" vertical="center"/>
    </xf>
    <xf numFmtId="9" fontId="17" fillId="2" borderId="0" xfId="1" applyFont="1" applyFill="1" applyBorder="1">
      <alignment vertical="center"/>
    </xf>
    <xf numFmtId="9" fontId="17" fillId="2" borderId="0" xfId="1" applyFont="1" applyFill="1" applyBorder="1" applyAlignment="1">
      <alignment horizontal="center" vertical="center"/>
    </xf>
    <xf numFmtId="9" fontId="26" fillId="2" borderId="0" xfId="1" applyFont="1" applyFill="1" applyBorder="1" applyAlignment="1">
      <alignment vertical="center" wrapText="1"/>
    </xf>
    <xf numFmtId="9" fontId="26" fillId="2" borderId="0" xfId="1" applyFont="1" applyFill="1" applyBorder="1" applyAlignment="1">
      <alignment horizontal="center" vertical="center" wrapText="1"/>
    </xf>
    <xf numFmtId="9" fontId="16" fillId="0" borderId="0" xfId="1" applyFont="1" applyFill="1" applyBorder="1">
      <alignment vertical="center"/>
    </xf>
    <xf numFmtId="9" fontId="26" fillId="0" borderId="0" xfId="1" applyFont="1" applyFill="1" applyBorder="1" applyAlignment="1">
      <alignment vertical="center" wrapText="1"/>
    </xf>
    <xf numFmtId="9" fontId="26" fillId="0" borderId="0" xfId="1" applyFont="1" applyFill="1" applyBorder="1" applyAlignment="1">
      <alignment horizontal="center" vertical="center" wrapText="1"/>
    </xf>
    <xf numFmtId="9" fontId="20" fillId="0" borderId="0" xfId="1" applyFont="1">
      <alignment vertical="center"/>
    </xf>
    <xf numFmtId="9" fontId="20" fillId="0" borderId="0" xfId="1" applyFont="1" applyAlignment="1">
      <alignment horizontal="center" vertical="center"/>
    </xf>
    <xf numFmtId="0" fontId="21" fillId="2" borderId="0" xfId="0" applyFont="1" applyFill="1" applyAlignment="1">
      <alignment horizontal="centerContinuous" vertical="center"/>
    </xf>
    <xf numFmtId="0" fontId="21" fillId="2" borderId="0" xfId="0" applyFont="1" applyFill="1">
      <alignment vertical="center"/>
    </xf>
    <xf numFmtId="0" fontId="21" fillId="0" borderId="0" xfId="0" applyFont="1">
      <alignment vertical="center"/>
    </xf>
    <xf numFmtId="0" fontId="21" fillId="2" borderId="0" xfId="0" applyFont="1" applyFill="1" applyAlignment="1">
      <alignment horizontal="center" vertical="center"/>
    </xf>
    <xf numFmtId="0" fontId="23" fillId="2" borderId="0" xfId="4" applyFont="1" applyFill="1" applyAlignment="1">
      <alignment horizontal="right"/>
    </xf>
    <xf numFmtId="0" fontId="24" fillId="0" borderId="0" xfId="0" applyFont="1" applyAlignment="1">
      <alignment vertical="center"/>
    </xf>
    <xf numFmtId="0" fontId="24" fillId="2" borderId="0" xfId="0" applyFont="1" applyFill="1" applyAlignment="1">
      <alignment vertical="center"/>
    </xf>
    <xf numFmtId="0" fontId="24" fillId="2" borderId="0" xfId="0" applyFont="1" applyFill="1" applyAlignment="1">
      <alignment horizontal="center" vertical="center"/>
    </xf>
    <xf numFmtId="9" fontId="21" fillId="2" borderId="0" xfId="0" applyNumberFormat="1" applyFont="1" applyFill="1" applyAlignment="1">
      <alignment horizontal="right" vertical="center"/>
    </xf>
    <xf numFmtId="0" fontId="21" fillId="2" borderId="0" xfId="0" applyFont="1" applyFill="1" applyAlignment="1">
      <alignment vertical="center"/>
    </xf>
    <xf numFmtId="0" fontId="16" fillId="0" borderId="0" xfId="0" applyFont="1" applyAlignment="1">
      <alignment vertical="center"/>
    </xf>
    <xf numFmtId="0" fontId="22" fillId="3" borderId="6" xfId="0" applyFont="1" applyFill="1" applyBorder="1" applyAlignment="1">
      <alignment vertical="center"/>
    </xf>
    <xf numFmtId="0" fontId="22" fillId="3" borderId="7" xfId="0" applyFont="1" applyFill="1" applyBorder="1" applyAlignment="1">
      <alignment vertical="center"/>
    </xf>
    <xf numFmtId="0" fontId="22" fillId="3" borderId="8" xfId="0" applyFont="1" applyFill="1" applyBorder="1" applyAlignment="1">
      <alignment horizontal="center" vertical="center"/>
    </xf>
    <xf numFmtId="0" fontId="22" fillId="3" borderId="9" xfId="0" applyFont="1" applyFill="1" applyBorder="1" applyAlignment="1">
      <alignment horizontal="center" vertical="center"/>
    </xf>
    <xf numFmtId="0" fontId="22" fillId="3" borderId="10" xfId="0" applyFont="1" applyFill="1" applyBorder="1" applyAlignment="1">
      <alignment vertical="center"/>
    </xf>
    <xf numFmtId="49" fontId="22" fillId="3" borderId="11" xfId="0" quotePrefix="1" applyNumberFormat="1" applyFont="1" applyFill="1" applyBorder="1" applyAlignment="1">
      <alignment horizontal="center" vertical="center"/>
    </xf>
    <xf numFmtId="49" fontId="22" fillId="3" borderId="8" xfId="0" quotePrefix="1" applyNumberFormat="1" applyFont="1" applyFill="1" applyBorder="1" applyAlignment="1">
      <alignment horizontal="center" vertical="center"/>
    </xf>
    <xf numFmtId="49" fontId="22" fillId="3" borderId="9" xfId="0" quotePrefix="1" applyNumberFormat="1" applyFont="1" applyFill="1" applyBorder="1" applyAlignment="1">
      <alignment horizontal="center" vertical="center"/>
    </xf>
    <xf numFmtId="49" fontId="22" fillId="3" borderId="6" xfId="0" quotePrefix="1" applyNumberFormat="1" applyFont="1" applyFill="1" applyBorder="1" applyAlignment="1">
      <alignment horizontal="center" vertical="center"/>
    </xf>
    <xf numFmtId="0" fontId="21" fillId="2" borderId="12" xfId="0" applyFont="1" applyFill="1" applyBorder="1" applyAlignment="1">
      <alignment horizontal="center" vertical="center" wrapText="1"/>
    </xf>
    <xf numFmtId="178" fontId="21" fillId="0" borderId="13" xfId="1" applyNumberFormat="1" applyFont="1" applyFill="1" applyBorder="1" applyAlignment="1">
      <alignment horizontal="right" vertical="center"/>
    </xf>
    <xf numFmtId="178" fontId="21" fillId="0" borderId="14" xfId="1" applyNumberFormat="1" applyFont="1" applyFill="1" applyBorder="1" applyAlignment="1">
      <alignment horizontal="right" vertical="center"/>
    </xf>
    <xf numFmtId="178" fontId="21" fillId="0" borderId="15" xfId="1" applyNumberFormat="1" applyFont="1" applyFill="1" applyBorder="1" applyAlignment="1">
      <alignment horizontal="right" vertical="center"/>
    </xf>
    <xf numFmtId="178" fontId="21" fillId="0" borderId="12" xfId="1" applyNumberFormat="1" applyFont="1" applyFill="1" applyBorder="1" applyAlignment="1">
      <alignment horizontal="right" vertical="center"/>
    </xf>
    <xf numFmtId="0" fontId="21" fillId="2" borderId="16" xfId="0" applyFont="1" applyFill="1" applyBorder="1" applyAlignment="1">
      <alignment horizontal="center" vertical="center" wrapText="1"/>
    </xf>
    <xf numFmtId="178" fontId="21" fillId="0" borderId="17" xfId="1" applyNumberFormat="1" applyFont="1" applyFill="1" applyBorder="1" applyAlignment="1">
      <alignment horizontal="right" vertical="center"/>
    </xf>
    <xf numFmtId="178" fontId="21" fillId="0" borderId="3" xfId="1" applyNumberFormat="1" applyFont="1" applyFill="1" applyBorder="1" applyAlignment="1">
      <alignment horizontal="right" vertical="center"/>
    </xf>
    <xf numFmtId="178" fontId="21" fillId="0" borderId="18" xfId="1" applyNumberFormat="1" applyFont="1" applyFill="1" applyBorder="1" applyAlignment="1">
      <alignment horizontal="right" vertical="center"/>
    </xf>
    <xf numFmtId="178" fontId="21" fillId="0" borderId="16" xfId="1" applyNumberFormat="1" applyFont="1" applyFill="1" applyBorder="1" applyAlignment="1">
      <alignment horizontal="right" vertical="center"/>
    </xf>
    <xf numFmtId="0" fontId="21" fillId="2" borderId="19" xfId="0" applyFont="1" applyFill="1" applyBorder="1" applyAlignment="1">
      <alignment horizontal="center" vertical="center" wrapText="1"/>
    </xf>
    <xf numFmtId="178" fontId="21" fillId="0" borderId="20" xfId="1" applyNumberFormat="1" applyFont="1" applyFill="1" applyBorder="1" applyAlignment="1">
      <alignment horizontal="right" vertical="center"/>
    </xf>
    <xf numFmtId="178" fontId="21" fillId="0" borderId="21" xfId="1" applyNumberFormat="1" applyFont="1" applyFill="1" applyBorder="1" applyAlignment="1">
      <alignment horizontal="right" vertical="center"/>
    </xf>
    <xf numFmtId="178" fontId="21" fillId="0" borderId="22" xfId="1" applyNumberFormat="1" applyFont="1" applyFill="1" applyBorder="1" applyAlignment="1">
      <alignment horizontal="right" vertical="center"/>
    </xf>
    <xf numFmtId="178" fontId="21" fillId="0" borderId="19" xfId="1" applyNumberFormat="1" applyFont="1" applyFill="1" applyBorder="1" applyAlignment="1">
      <alignment horizontal="right" vertical="center"/>
    </xf>
    <xf numFmtId="178" fontId="21" fillId="2" borderId="11" xfId="1" applyNumberFormat="1" applyFont="1" applyFill="1" applyBorder="1" applyAlignment="1">
      <alignment horizontal="right" vertical="center"/>
    </xf>
    <xf numFmtId="178" fontId="21" fillId="2" borderId="8" xfId="1" applyNumberFormat="1" applyFont="1" applyFill="1" applyBorder="1" applyAlignment="1">
      <alignment horizontal="right" vertical="center"/>
    </xf>
    <xf numFmtId="178" fontId="21" fillId="2" borderId="9" xfId="1" applyNumberFormat="1" applyFont="1" applyFill="1" applyBorder="1" applyAlignment="1">
      <alignment horizontal="right" vertical="center"/>
    </xf>
    <xf numFmtId="178" fontId="21" fillId="0" borderId="23" xfId="1" applyNumberFormat="1" applyFont="1" applyFill="1" applyBorder="1" applyAlignment="1">
      <alignment horizontal="right" vertical="center"/>
    </xf>
    <xf numFmtId="0" fontId="21" fillId="2" borderId="0" xfId="0" applyFont="1" applyFill="1" applyBorder="1" applyAlignment="1">
      <alignment vertical="center"/>
    </xf>
    <xf numFmtId="178" fontId="21" fillId="2" borderId="0" xfId="1" applyNumberFormat="1" applyFont="1" applyFill="1" applyBorder="1" applyAlignment="1">
      <alignment horizontal="center" vertical="center"/>
    </xf>
    <xf numFmtId="0" fontId="22" fillId="3" borderId="6" xfId="0" applyFont="1" applyFill="1" applyBorder="1" applyAlignment="1">
      <alignment horizontal="left" vertical="center"/>
    </xf>
    <xf numFmtId="0" fontId="22" fillId="3" borderId="7" xfId="0" applyFont="1" applyFill="1" applyBorder="1" applyAlignment="1">
      <alignment horizontal="left" vertical="center"/>
    </xf>
    <xf numFmtId="0" fontId="21" fillId="2" borderId="24" xfId="0" applyFont="1" applyFill="1" applyBorder="1" applyAlignment="1">
      <alignment vertical="center"/>
    </xf>
    <xf numFmtId="0" fontId="21" fillId="2" borderId="25" xfId="0" applyFont="1" applyFill="1" applyBorder="1" applyAlignment="1">
      <alignment vertical="center"/>
    </xf>
    <xf numFmtId="0" fontId="21" fillId="2" borderId="26" xfId="0" applyFont="1" applyFill="1" applyBorder="1" applyAlignment="1">
      <alignment vertical="center"/>
    </xf>
    <xf numFmtId="0" fontId="21" fillId="2" borderId="27" xfId="0" applyFont="1" applyFill="1" applyBorder="1" applyAlignment="1">
      <alignment vertical="center"/>
    </xf>
    <xf numFmtId="9" fontId="20" fillId="0" borderId="0" xfId="1" applyFont="1" applyBorder="1">
      <alignment vertical="center"/>
    </xf>
    <xf numFmtId="178" fontId="16" fillId="0" borderId="0" xfId="1" applyNumberFormat="1" applyFont="1" applyBorder="1" applyAlignment="1">
      <alignment horizontal="right" vertical="center"/>
    </xf>
    <xf numFmtId="9" fontId="20" fillId="3" borderId="28" xfId="1" applyFont="1" applyFill="1" applyBorder="1">
      <alignment vertical="center"/>
    </xf>
    <xf numFmtId="178" fontId="16" fillId="2" borderId="29" xfId="1" quotePrefix="1" applyNumberFormat="1" applyFont="1" applyFill="1" applyBorder="1" applyAlignment="1">
      <alignment horizontal="right" vertical="center"/>
    </xf>
    <xf numFmtId="181" fontId="16" fillId="2" borderId="30" xfId="1" applyNumberFormat="1" applyFont="1" applyFill="1" applyBorder="1" applyAlignment="1">
      <alignment horizontal="right" vertical="center"/>
    </xf>
    <xf numFmtId="178" fontId="16" fillId="0" borderId="31" xfId="1" applyNumberFormat="1" applyFont="1" applyBorder="1" applyAlignment="1">
      <alignment horizontal="right" vertical="center"/>
    </xf>
    <xf numFmtId="9" fontId="20" fillId="0" borderId="32" xfId="1" applyFont="1" applyBorder="1">
      <alignment vertical="center"/>
    </xf>
    <xf numFmtId="9" fontId="16" fillId="0" borderId="33" xfId="1" applyFont="1" applyFill="1" applyBorder="1">
      <alignment vertical="center"/>
    </xf>
    <xf numFmtId="9" fontId="26" fillId="4" borderId="0" xfId="1" applyFont="1" applyFill="1" applyBorder="1" applyAlignment="1">
      <alignment horizontal="center" vertical="center" wrapText="1"/>
    </xf>
    <xf numFmtId="9" fontId="26" fillId="4" borderId="0" xfId="1" applyFont="1" applyFill="1" applyBorder="1" applyAlignment="1">
      <alignment vertical="center" wrapText="1"/>
    </xf>
    <xf numFmtId="178" fontId="16" fillId="4" borderId="0" xfId="1" applyNumberFormat="1" applyFont="1" applyFill="1" applyBorder="1" applyAlignment="1">
      <alignment horizontal="right" vertical="center"/>
    </xf>
    <xf numFmtId="177" fontId="13" fillId="0" borderId="3" xfId="2" applyNumberFormat="1" applyFont="1" applyFill="1" applyBorder="1" applyAlignment="1">
      <alignment horizontal="center" vertical="center"/>
    </xf>
    <xf numFmtId="0" fontId="7" fillId="4" borderId="0" xfId="0" applyFont="1" applyFill="1">
      <alignment vertical="center"/>
    </xf>
    <xf numFmtId="0" fontId="7" fillId="4" borderId="0" xfId="0" applyFont="1" applyFill="1" applyAlignment="1">
      <alignment vertical="center"/>
    </xf>
    <xf numFmtId="0" fontId="15" fillId="4" borderId="0" xfId="0" applyFont="1" applyFill="1" applyAlignment="1">
      <alignment vertical="center"/>
    </xf>
    <xf numFmtId="177" fontId="13" fillId="0" borderId="34" xfId="2" applyNumberFormat="1" applyFont="1" applyFill="1" applyBorder="1" applyAlignment="1">
      <alignment horizontal="center" vertical="center"/>
    </xf>
    <xf numFmtId="185" fontId="7" fillId="0" borderId="29" xfId="1" applyNumberFormat="1" applyFont="1" applyBorder="1" applyAlignment="1">
      <alignment vertical="center"/>
    </xf>
    <xf numFmtId="185" fontId="7" fillId="0" borderId="35" xfId="1" applyNumberFormat="1" applyFont="1" applyBorder="1" applyAlignment="1">
      <alignment vertical="center"/>
    </xf>
    <xf numFmtId="0" fontId="11" fillId="0" borderId="0" xfId="0" applyFont="1">
      <alignment vertical="center"/>
    </xf>
    <xf numFmtId="49" fontId="8" fillId="3" borderId="36" xfId="1" applyNumberFormat="1" applyFont="1" applyFill="1" applyBorder="1" applyAlignment="1">
      <alignment horizontal="center" vertical="center"/>
    </xf>
    <xf numFmtId="0" fontId="8" fillId="3" borderId="37" xfId="0" applyFont="1" applyFill="1" applyBorder="1" applyAlignment="1">
      <alignment vertical="center"/>
    </xf>
    <xf numFmtId="0" fontId="8" fillId="3" borderId="38" xfId="0" applyFont="1" applyFill="1" applyBorder="1" applyAlignment="1">
      <alignment vertical="center"/>
    </xf>
    <xf numFmtId="0" fontId="14" fillId="4" borderId="0" xfId="0" applyFont="1" applyFill="1" applyBorder="1" applyAlignment="1">
      <alignment horizontal="center" vertical="center"/>
    </xf>
    <xf numFmtId="180" fontId="7" fillId="4" borderId="0" xfId="2" applyNumberFormat="1" applyFont="1" applyFill="1" applyBorder="1" applyAlignment="1">
      <alignment horizontal="center" vertical="center"/>
    </xf>
    <xf numFmtId="0" fontId="39" fillId="5" borderId="3" xfId="0" applyFont="1" applyFill="1" applyBorder="1" applyAlignment="1">
      <alignment horizontal="center" vertical="center"/>
    </xf>
    <xf numFmtId="0" fontId="39" fillId="0" borderId="3" xfId="0" applyFont="1" applyBorder="1" applyAlignment="1">
      <alignment horizontal="center" vertical="center"/>
    </xf>
    <xf numFmtId="185" fontId="7" fillId="0" borderId="36" xfId="2" applyNumberFormat="1" applyFont="1" applyFill="1" applyBorder="1" applyAlignment="1">
      <alignment horizontal="right" vertical="center"/>
    </xf>
    <xf numFmtId="185" fontId="7" fillId="0" borderId="39" xfId="2" applyNumberFormat="1" applyFont="1" applyFill="1" applyBorder="1" applyAlignment="1">
      <alignment horizontal="right" vertical="center"/>
    </xf>
    <xf numFmtId="185" fontId="7" fillId="0" borderId="3" xfId="2" applyNumberFormat="1" applyFont="1" applyFill="1" applyBorder="1" applyAlignment="1">
      <alignment horizontal="right" vertical="center"/>
    </xf>
    <xf numFmtId="185" fontId="7" fillId="0" borderId="34" xfId="2" applyNumberFormat="1" applyFont="1" applyFill="1" applyBorder="1" applyAlignment="1">
      <alignment horizontal="right" vertical="center"/>
    </xf>
    <xf numFmtId="185" fontId="7" fillId="0" borderId="29" xfId="2" applyNumberFormat="1" applyFont="1" applyFill="1" applyBorder="1" applyAlignment="1">
      <alignment horizontal="right" vertical="center"/>
    </xf>
    <xf numFmtId="185" fontId="7" fillId="0" borderId="35" xfId="2" applyNumberFormat="1" applyFont="1" applyFill="1" applyBorder="1" applyAlignment="1">
      <alignment horizontal="right" vertical="center"/>
    </xf>
    <xf numFmtId="0" fontId="27" fillId="2" borderId="0" xfId="0" applyFont="1" applyFill="1">
      <alignment vertical="center"/>
    </xf>
    <xf numFmtId="0" fontId="27" fillId="0" borderId="0" xfId="0" applyFont="1">
      <alignment vertical="center"/>
    </xf>
    <xf numFmtId="0" fontId="27" fillId="2" borderId="0" xfId="0" applyFont="1" applyFill="1" applyAlignment="1">
      <alignment horizontal="left" vertical="center"/>
    </xf>
    <xf numFmtId="0" fontId="22" fillId="2" borderId="0" xfId="0" applyFont="1" applyFill="1">
      <alignment vertical="center"/>
    </xf>
    <xf numFmtId="0" fontId="24" fillId="2" borderId="0" xfId="0" applyFont="1" applyFill="1" applyBorder="1" applyAlignment="1">
      <alignment vertical="center"/>
    </xf>
    <xf numFmtId="0" fontId="23" fillId="2" borderId="0" xfId="0" applyFont="1" applyFill="1" applyAlignment="1">
      <alignment vertical="center"/>
    </xf>
    <xf numFmtId="0" fontId="21" fillId="2" borderId="3" xfId="3" applyFont="1" applyFill="1" applyBorder="1" applyAlignment="1">
      <alignment vertical="center" wrapText="1"/>
    </xf>
    <xf numFmtId="0" fontId="21" fillId="4" borderId="0" xfId="0" applyFont="1" applyFill="1" applyBorder="1" applyAlignment="1">
      <alignment horizontal="center" vertical="center" wrapText="1"/>
    </xf>
    <xf numFmtId="0" fontId="22" fillId="4" borderId="0" xfId="0" applyFont="1" applyFill="1" applyBorder="1" applyAlignment="1">
      <alignment vertical="center"/>
    </xf>
    <xf numFmtId="0" fontId="21" fillId="4" borderId="0" xfId="0" applyFont="1" applyFill="1">
      <alignment vertical="center"/>
    </xf>
    <xf numFmtId="178" fontId="23" fillId="2" borderId="3" xfId="2" applyNumberFormat="1" applyFont="1" applyFill="1" applyBorder="1" applyAlignment="1">
      <alignment horizontal="right" vertical="center"/>
    </xf>
    <xf numFmtId="178" fontId="23" fillId="2" borderId="34" xfId="2" applyNumberFormat="1" applyFont="1" applyFill="1" applyBorder="1" applyAlignment="1">
      <alignment horizontal="right" vertical="center"/>
    </xf>
    <xf numFmtId="0" fontId="22" fillId="2" borderId="29" xfId="0" applyFont="1" applyFill="1" applyBorder="1" applyAlignment="1">
      <alignment vertical="center"/>
    </xf>
    <xf numFmtId="178" fontId="23" fillId="2" borderId="40" xfId="2" applyNumberFormat="1" applyFont="1" applyFill="1" applyBorder="1" applyAlignment="1">
      <alignment horizontal="right" vertical="center"/>
    </xf>
    <xf numFmtId="178" fontId="23" fillId="4" borderId="3" xfId="1" applyNumberFormat="1" applyFont="1" applyFill="1" applyBorder="1" applyAlignment="1">
      <alignment horizontal="right" vertical="center"/>
    </xf>
    <xf numFmtId="0" fontId="16" fillId="0" borderId="0" xfId="3" applyFont="1" applyFill="1" applyAlignment="1"/>
    <xf numFmtId="0" fontId="16" fillId="0" borderId="0" xfId="3" applyFont="1" applyFill="1" applyBorder="1" applyAlignment="1">
      <alignment horizontal="center" wrapText="1"/>
    </xf>
    <xf numFmtId="180" fontId="16" fillId="0" borderId="0" xfId="3" applyNumberFormat="1" applyFont="1" applyFill="1" applyBorder="1" applyAlignment="1">
      <alignment horizontal="left"/>
    </xf>
    <xf numFmtId="177" fontId="16" fillId="0" borderId="0" xfId="2" applyNumberFormat="1" applyFont="1" applyFill="1" applyBorder="1" applyAlignment="1">
      <alignment horizontal="center" vertical="center"/>
    </xf>
    <xf numFmtId="9" fontId="16" fillId="0" borderId="0" xfId="1" applyFont="1" applyFill="1" applyBorder="1" applyAlignment="1">
      <alignment horizontal="center" vertical="center"/>
    </xf>
    <xf numFmtId="0" fontId="17" fillId="0" borderId="0" xfId="0" applyFont="1" applyFill="1" applyBorder="1" applyAlignment="1">
      <alignment vertical="center"/>
    </xf>
    <xf numFmtId="179" fontId="16" fillId="0" borderId="0" xfId="0" applyNumberFormat="1" applyFont="1" applyFill="1" applyAlignment="1">
      <alignment horizontal="center" vertical="center"/>
    </xf>
    <xf numFmtId="0" fontId="16" fillId="0" borderId="0" xfId="0" applyFont="1" applyFill="1" applyAlignment="1">
      <alignment horizontal="center" vertical="center"/>
    </xf>
    <xf numFmtId="0" fontId="16" fillId="0" borderId="3" xfId="3" applyFont="1" applyFill="1" applyBorder="1" applyAlignment="1">
      <alignment horizontal="center" vertical="center" readingOrder="1"/>
    </xf>
    <xf numFmtId="0" fontId="16" fillId="0" borderId="3" xfId="3" applyFont="1" applyFill="1" applyBorder="1" applyAlignment="1">
      <alignment horizontal="center" vertical="center" wrapText="1"/>
    </xf>
    <xf numFmtId="49" fontId="16" fillId="0" borderId="3" xfId="3" applyNumberFormat="1" applyFont="1" applyFill="1" applyBorder="1" applyAlignment="1">
      <alignment horizontal="center" vertical="center"/>
    </xf>
    <xf numFmtId="180" fontId="16" fillId="0" borderId="3" xfId="2" applyNumberFormat="1" applyFont="1" applyFill="1" applyBorder="1" applyAlignment="1">
      <alignment horizontal="left" vertical="center"/>
    </xf>
    <xf numFmtId="0" fontId="16" fillId="0" borderId="3" xfId="3" applyFont="1" applyFill="1" applyBorder="1" applyAlignment="1">
      <alignment horizontal="left" vertical="center" wrapText="1"/>
    </xf>
    <xf numFmtId="185" fontId="16" fillId="0" borderId="3" xfId="2" applyNumberFormat="1" applyFont="1" applyFill="1" applyBorder="1" applyAlignment="1">
      <alignment horizontal="right" vertical="center"/>
    </xf>
    <xf numFmtId="0" fontId="16" fillId="0" borderId="0" xfId="0" applyFont="1" applyFill="1" applyAlignment="1">
      <alignment horizontal="right" vertical="center"/>
    </xf>
    <xf numFmtId="185" fontId="16" fillId="0" borderId="3" xfId="2" applyNumberFormat="1" applyFont="1" applyFill="1" applyBorder="1" applyAlignment="1">
      <alignment vertical="center"/>
    </xf>
    <xf numFmtId="178" fontId="21" fillId="0" borderId="36" xfId="1" applyNumberFormat="1" applyFont="1" applyBorder="1" applyAlignment="1">
      <alignment horizontal="right" vertical="center"/>
    </xf>
    <xf numFmtId="178" fontId="21" fillId="0" borderId="29" xfId="1" applyNumberFormat="1" applyFont="1" applyBorder="1" applyAlignment="1">
      <alignment horizontal="right" vertical="center"/>
    </xf>
    <xf numFmtId="178" fontId="21" fillId="0" borderId="41" xfId="1" applyNumberFormat="1" applyFont="1" applyBorder="1" applyAlignment="1">
      <alignment horizontal="right" vertical="center"/>
    </xf>
    <xf numFmtId="178" fontId="21" fillId="0" borderId="39" xfId="1" applyNumberFormat="1" applyFont="1" applyBorder="1" applyAlignment="1">
      <alignment horizontal="right" vertical="center"/>
    </xf>
    <xf numFmtId="178" fontId="21" fillId="0" borderId="42" xfId="1" applyNumberFormat="1" applyFont="1" applyBorder="1" applyAlignment="1">
      <alignment horizontal="right" vertical="center"/>
    </xf>
    <xf numFmtId="178" fontId="21" fillId="0" borderId="35" xfId="1" applyNumberFormat="1" applyFont="1" applyBorder="1" applyAlignment="1">
      <alignment horizontal="right" vertical="center"/>
    </xf>
    <xf numFmtId="0" fontId="11" fillId="4" borderId="0" xfId="0" applyFont="1" applyFill="1" applyAlignment="1">
      <alignment horizontal="center" vertical="center"/>
    </xf>
    <xf numFmtId="0" fontId="7" fillId="4" borderId="0" xfId="0" applyFont="1" applyFill="1" applyAlignment="1">
      <alignment horizontal="centerContinuous" vertical="center"/>
    </xf>
    <xf numFmtId="0" fontId="11" fillId="4" borderId="0" xfId="0" applyFont="1" applyFill="1" applyAlignment="1">
      <alignment horizontal="left" vertical="center"/>
    </xf>
    <xf numFmtId="0" fontId="39" fillId="4" borderId="3" xfId="0" applyFont="1" applyFill="1" applyBorder="1" applyAlignment="1">
      <alignment horizontal="left" vertical="center" readingOrder="1"/>
    </xf>
    <xf numFmtId="0" fontId="42" fillId="4" borderId="3" xfId="0" applyFont="1" applyFill="1" applyBorder="1" applyAlignment="1"/>
    <xf numFmtId="178" fontId="23" fillId="2" borderId="29" xfId="2" applyNumberFormat="1" applyFont="1" applyFill="1" applyBorder="1" applyAlignment="1">
      <alignment horizontal="right" vertical="center"/>
    </xf>
    <xf numFmtId="178" fontId="23" fillId="2" borderId="35" xfId="2" applyNumberFormat="1" applyFont="1" applyFill="1" applyBorder="1" applyAlignment="1">
      <alignment horizontal="right" vertical="center"/>
    </xf>
    <xf numFmtId="178" fontId="23" fillId="2" borderId="43" xfId="2" applyNumberFormat="1" applyFont="1" applyFill="1" applyBorder="1" applyAlignment="1">
      <alignment horizontal="right" vertical="center"/>
    </xf>
    <xf numFmtId="0" fontId="22" fillId="2" borderId="44" xfId="0" applyFont="1" applyFill="1" applyBorder="1" applyAlignment="1">
      <alignment vertical="center"/>
    </xf>
    <xf numFmtId="178" fontId="23" fillId="4" borderId="34" xfId="1" applyNumberFormat="1" applyFont="1" applyFill="1" applyBorder="1" applyAlignment="1">
      <alignment horizontal="right" vertical="center"/>
    </xf>
    <xf numFmtId="181" fontId="23" fillId="3" borderId="3" xfId="0" applyNumberFormat="1" applyFont="1" applyFill="1" applyBorder="1" applyAlignment="1">
      <alignment horizontal="right" vertical="center"/>
    </xf>
    <xf numFmtId="181" fontId="23" fillId="3" borderId="34" xfId="0" applyNumberFormat="1" applyFont="1" applyFill="1" applyBorder="1" applyAlignment="1">
      <alignment horizontal="right" vertical="center"/>
    </xf>
    <xf numFmtId="0" fontId="23" fillId="3" borderId="3" xfId="0" applyNumberFormat="1" applyFont="1" applyFill="1" applyBorder="1" applyAlignment="1">
      <alignment horizontal="right" vertical="center"/>
    </xf>
    <xf numFmtId="0" fontId="27" fillId="2" borderId="0" xfId="0" applyFont="1" applyFill="1" applyAlignment="1">
      <alignment horizontal="right" vertical="center"/>
    </xf>
    <xf numFmtId="0" fontId="21" fillId="2" borderId="0" xfId="0" applyFont="1" applyFill="1" applyAlignment="1">
      <alignment horizontal="right" vertical="center"/>
    </xf>
    <xf numFmtId="177" fontId="23" fillId="2" borderId="0" xfId="2" applyNumberFormat="1" applyFont="1" applyFill="1" applyBorder="1" applyAlignment="1">
      <alignment horizontal="right" vertical="center"/>
    </xf>
    <xf numFmtId="49" fontId="21" fillId="3" borderId="36" xfId="0" quotePrefix="1" applyNumberFormat="1" applyFont="1" applyFill="1" applyBorder="1" applyAlignment="1">
      <alignment horizontal="right" vertical="center"/>
    </xf>
    <xf numFmtId="0" fontId="21" fillId="9" borderId="36" xfId="0" quotePrefix="1" applyNumberFormat="1" applyFont="1" applyFill="1" applyBorder="1" applyAlignment="1">
      <alignment horizontal="right" vertical="center"/>
    </xf>
    <xf numFmtId="178" fontId="23" fillId="4" borderId="0" xfId="2" applyNumberFormat="1" applyFont="1" applyFill="1" applyBorder="1" applyAlignment="1">
      <alignment horizontal="right" vertical="center"/>
    </xf>
    <xf numFmtId="178" fontId="21" fillId="2" borderId="0" xfId="0" applyNumberFormat="1" applyFont="1" applyFill="1" applyAlignment="1">
      <alignment horizontal="right" vertical="center"/>
    </xf>
    <xf numFmtId="0" fontId="22" fillId="2" borderId="21" xfId="0" applyFont="1" applyFill="1" applyBorder="1" applyAlignment="1">
      <alignment vertical="center"/>
    </xf>
    <xf numFmtId="0" fontId="22" fillId="2" borderId="45" xfId="0" applyFont="1" applyFill="1" applyBorder="1" applyAlignment="1">
      <alignment vertical="center"/>
    </xf>
    <xf numFmtId="178" fontId="23" fillId="2" borderId="21" xfId="2" applyNumberFormat="1" applyFont="1" applyFill="1" applyBorder="1" applyAlignment="1">
      <alignment horizontal="right" vertical="center"/>
    </xf>
    <xf numFmtId="178" fontId="23" fillId="2" borderId="46" xfId="2" applyNumberFormat="1" applyFont="1" applyFill="1" applyBorder="1" applyAlignment="1">
      <alignment horizontal="right" vertical="center"/>
    </xf>
    <xf numFmtId="49" fontId="21" fillId="3" borderId="14" xfId="0" quotePrefix="1" applyNumberFormat="1" applyFont="1" applyFill="1" applyBorder="1" applyAlignment="1">
      <alignment horizontal="right" vertical="center"/>
    </xf>
    <xf numFmtId="177" fontId="23" fillId="3" borderId="3" xfId="2" applyNumberFormat="1" applyFont="1" applyFill="1" applyBorder="1" applyAlignment="1">
      <alignment horizontal="right" vertical="center"/>
    </xf>
    <xf numFmtId="177" fontId="23" fillId="3" borderId="34" xfId="2" applyNumberFormat="1" applyFont="1" applyFill="1" applyBorder="1" applyAlignment="1">
      <alignment horizontal="right" vertical="center"/>
    </xf>
    <xf numFmtId="183" fontId="21" fillId="3" borderId="14" xfId="0" quotePrefix="1" applyNumberFormat="1" applyFont="1" applyFill="1" applyBorder="1" applyAlignment="1">
      <alignment horizontal="right" vertical="center"/>
    </xf>
    <xf numFmtId="176" fontId="43" fillId="3" borderId="3" xfId="2" applyNumberFormat="1" applyFont="1" applyFill="1" applyBorder="1" applyAlignment="1">
      <alignment horizontal="right" vertical="center"/>
    </xf>
    <xf numFmtId="177" fontId="43" fillId="3" borderId="3" xfId="2" applyNumberFormat="1" applyFont="1" applyFill="1" applyBorder="1" applyAlignment="1">
      <alignment horizontal="right" vertical="center"/>
    </xf>
    <xf numFmtId="177" fontId="23" fillId="2" borderId="0" xfId="2" applyNumberFormat="1" applyFont="1" applyFill="1" applyBorder="1" applyAlignment="1">
      <alignment horizontal="left" vertical="center"/>
    </xf>
    <xf numFmtId="184" fontId="44" fillId="3" borderId="3" xfId="2" applyNumberFormat="1" applyFont="1" applyFill="1" applyBorder="1" applyAlignment="1">
      <alignment horizontal="right" vertical="center"/>
    </xf>
    <xf numFmtId="184" fontId="44" fillId="3" borderId="34" xfId="2" applyNumberFormat="1" applyFont="1" applyFill="1" applyBorder="1" applyAlignment="1">
      <alignment horizontal="right" vertical="center"/>
    </xf>
    <xf numFmtId="176" fontId="43" fillId="3" borderId="34" xfId="2" applyNumberFormat="1" applyFont="1" applyFill="1" applyBorder="1" applyAlignment="1">
      <alignment horizontal="right" vertical="center"/>
    </xf>
    <xf numFmtId="183" fontId="21" fillId="3" borderId="47" xfId="0" quotePrefix="1" applyNumberFormat="1" applyFont="1" applyFill="1" applyBorder="1" applyAlignment="1">
      <alignment horizontal="right" vertical="center"/>
    </xf>
    <xf numFmtId="177" fontId="23" fillId="3" borderId="40" xfId="2" applyNumberFormat="1" applyFont="1" applyFill="1" applyBorder="1" applyAlignment="1">
      <alignment horizontal="right" vertical="center"/>
    </xf>
    <xf numFmtId="184" fontId="23" fillId="3" borderId="40" xfId="2" applyNumberFormat="1" applyFont="1" applyFill="1" applyBorder="1" applyAlignment="1">
      <alignment horizontal="right" vertical="center"/>
    </xf>
    <xf numFmtId="186" fontId="23" fillId="3" borderId="3" xfId="0" applyNumberFormat="1" applyFont="1" applyFill="1" applyBorder="1" applyAlignment="1">
      <alignment horizontal="right" vertical="center"/>
    </xf>
    <xf numFmtId="184" fontId="23" fillId="3" borderId="43" xfId="2" applyNumberFormat="1" applyFont="1" applyFill="1" applyBorder="1" applyAlignment="1">
      <alignment horizontal="right" vertical="center"/>
    </xf>
    <xf numFmtId="186" fontId="23" fillId="3" borderId="34" xfId="0" applyNumberFormat="1" applyFont="1" applyFill="1" applyBorder="1" applyAlignment="1">
      <alignment horizontal="right" vertical="center"/>
    </xf>
    <xf numFmtId="2" fontId="43" fillId="3" borderId="3" xfId="2" applyNumberFormat="1" applyFont="1" applyFill="1" applyBorder="1" applyAlignment="1">
      <alignment horizontal="right" vertical="center"/>
    </xf>
    <xf numFmtId="0" fontId="36" fillId="0" borderId="40" xfId="0" applyFont="1" applyBorder="1" applyAlignment="1">
      <alignment horizontal="left" vertical="center" wrapText="1" readingOrder="1"/>
    </xf>
    <xf numFmtId="0" fontId="22" fillId="2" borderId="48" xfId="0" applyFont="1" applyFill="1" applyBorder="1" applyAlignment="1">
      <alignment vertical="center"/>
    </xf>
    <xf numFmtId="183" fontId="23" fillId="3" borderId="40" xfId="0" applyNumberFormat="1" applyFont="1" applyFill="1" applyBorder="1" applyAlignment="1">
      <alignment horizontal="right" vertical="center"/>
    </xf>
    <xf numFmtId="183" fontId="23" fillId="3" borderId="43" xfId="0" applyNumberFormat="1" applyFont="1" applyFill="1" applyBorder="1" applyAlignment="1">
      <alignment horizontal="right" vertical="center"/>
    </xf>
    <xf numFmtId="178" fontId="23" fillId="4" borderId="29" xfId="1" applyNumberFormat="1" applyFont="1" applyFill="1" applyBorder="1" applyAlignment="1">
      <alignment horizontal="right" vertical="center"/>
    </xf>
    <xf numFmtId="178" fontId="23" fillId="4" borderId="35" xfId="1" applyNumberFormat="1" applyFont="1" applyFill="1" applyBorder="1" applyAlignment="1">
      <alignment horizontal="right" vertical="center"/>
    </xf>
    <xf numFmtId="182" fontId="43" fillId="3" borderId="3" xfId="2" applyNumberFormat="1" applyFont="1" applyFill="1" applyBorder="1" applyAlignment="1">
      <alignment horizontal="right" vertical="center"/>
    </xf>
    <xf numFmtId="9" fontId="16" fillId="4" borderId="0" xfId="1" applyFont="1" applyFill="1" applyAlignment="1">
      <alignment horizontal="left" vertical="center"/>
    </xf>
    <xf numFmtId="0" fontId="29" fillId="4" borderId="0" xfId="0" applyFont="1" applyFill="1" applyAlignment="1">
      <alignment horizontal="left" vertical="center"/>
    </xf>
    <xf numFmtId="0" fontId="29" fillId="0" borderId="0" xfId="0" applyFont="1" applyAlignment="1">
      <alignment vertical="center"/>
    </xf>
    <xf numFmtId="0" fontId="29" fillId="0" borderId="0" xfId="0" applyFont="1">
      <alignment vertical="center"/>
    </xf>
    <xf numFmtId="9" fontId="30" fillId="2" borderId="0" xfId="1" applyFont="1" applyFill="1" applyAlignment="1">
      <alignment horizontal="left" vertical="center"/>
    </xf>
    <xf numFmtId="9" fontId="31" fillId="2" borderId="0" xfId="1" applyFont="1" applyFill="1" applyAlignment="1">
      <alignment horizontal="left" vertical="center"/>
    </xf>
    <xf numFmtId="0" fontId="21" fillId="2" borderId="0" xfId="0" applyFont="1" applyFill="1" applyAlignment="1">
      <alignment horizontal="left" vertical="center"/>
    </xf>
    <xf numFmtId="0" fontId="30" fillId="2" borderId="0" xfId="0" applyFont="1" applyFill="1" applyAlignment="1">
      <alignment horizontal="left" vertical="center"/>
    </xf>
    <xf numFmtId="0" fontId="31" fillId="2" borderId="0" xfId="0" applyFont="1" applyFill="1" applyAlignment="1">
      <alignment horizontal="right" vertical="center"/>
    </xf>
    <xf numFmtId="0" fontId="31" fillId="2" borderId="0" xfId="0" applyFont="1" applyFill="1">
      <alignment vertical="center"/>
    </xf>
    <xf numFmtId="0" fontId="32" fillId="4" borderId="0" xfId="0" applyFont="1" applyFill="1" applyAlignment="1">
      <alignment horizontal="center" vertical="center"/>
    </xf>
    <xf numFmtId="0" fontId="34" fillId="0" borderId="0" xfId="0" applyFont="1">
      <alignment vertical="center"/>
    </xf>
    <xf numFmtId="0" fontId="28" fillId="2" borderId="0" xfId="0" applyFont="1" applyFill="1" applyAlignment="1">
      <alignment horizontal="left" vertical="center"/>
    </xf>
    <xf numFmtId="9" fontId="33" fillId="2" borderId="0" xfId="1" applyFont="1" applyFill="1" applyBorder="1" applyAlignment="1">
      <alignment horizontal="center" vertical="center" wrapText="1"/>
    </xf>
    <xf numFmtId="9" fontId="33" fillId="2" borderId="0" xfId="1" applyFont="1" applyFill="1" applyBorder="1" applyAlignment="1">
      <alignment vertical="center" wrapText="1"/>
    </xf>
    <xf numFmtId="0" fontId="34" fillId="0" borderId="0" xfId="0" applyFont="1" applyBorder="1">
      <alignment vertical="center"/>
    </xf>
    <xf numFmtId="0" fontId="34" fillId="2" borderId="0" xfId="0" applyFont="1" applyFill="1" applyAlignment="1">
      <alignment horizontal="left" vertical="center"/>
    </xf>
    <xf numFmtId="181" fontId="16" fillId="0" borderId="49" xfId="1" applyNumberFormat="1" applyFont="1" applyBorder="1" applyAlignment="1">
      <alignment horizontal="right" vertical="center"/>
    </xf>
    <xf numFmtId="181" fontId="16" fillId="2" borderId="50" xfId="1" applyNumberFormat="1" applyFont="1" applyFill="1" applyBorder="1" applyAlignment="1">
      <alignment horizontal="right" vertical="center"/>
    </xf>
    <xf numFmtId="178" fontId="16" fillId="0" borderId="49" xfId="1" applyNumberFormat="1" applyFont="1" applyBorder="1" applyAlignment="1">
      <alignment horizontal="right" vertical="center"/>
    </xf>
    <xf numFmtId="49" fontId="20" fillId="3" borderId="1" xfId="1" applyNumberFormat="1" applyFont="1" applyFill="1" applyBorder="1" applyAlignment="1">
      <alignment horizontal="center" vertical="center"/>
    </xf>
    <xf numFmtId="181" fontId="16" fillId="2" borderId="14" xfId="1" applyNumberFormat="1" applyFont="1" applyFill="1" applyBorder="1" applyAlignment="1">
      <alignment horizontal="right" vertical="center"/>
    </xf>
    <xf numFmtId="181" fontId="16" fillId="0" borderId="51" xfId="1" applyNumberFormat="1" applyFont="1" applyBorder="1" applyAlignment="1">
      <alignment horizontal="right" vertical="center"/>
    </xf>
    <xf numFmtId="181" fontId="16" fillId="0" borderId="8" xfId="1" applyNumberFormat="1" applyFont="1" applyBorder="1" applyAlignment="1">
      <alignment horizontal="right" vertical="center"/>
    </xf>
    <xf numFmtId="9" fontId="16" fillId="0" borderId="52" xfId="1" applyFont="1" applyFill="1" applyBorder="1">
      <alignment vertical="center"/>
    </xf>
    <xf numFmtId="181" fontId="16" fillId="2" borderId="53" xfId="1" applyNumberFormat="1" applyFont="1" applyFill="1" applyBorder="1" applyAlignment="1">
      <alignment horizontal="right" vertical="center"/>
    </xf>
    <xf numFmtId="181" fontId="16" fillId="2" borderId="54" xfId="1" applyNumberFormat="1" applyFont="1" applyFill="1" applyBorder="1" applyAlignment="1">
      <alignment horizontal="right" vertical="center"/>
    </xf>
    <xf numFmtId="181" fontId="16" fillId="2" borderId="55" xfId="1" applyNumberFormat="1" applyFont="1" applyFill="1" applyBorder="1" applyAlignment="1">
      <alignment horizontal="right" vertical="center"/>
    </xf>
    <xf numFmtId="181" fontId="16" fillId="2" borderId="21" xfId="1" applyNumberFormat="1" applyFont="1" applyFill="1" applyBorder="1" applyAlignment="1">
      <alignment horizontal="right" vertical="center"/>
    </xf>
    <xf numFmtId="178" fontId="16" fillId="0" borderId="8" xfId="1" applyNumberFormat="1" applyFont="1" applyBorder="1" applyAlignment="1">
      <alignment horizontal="right" vertical="center"/>
    </xf>
    <xf numFmtId="0" fontId="45" fillId="4" borderId="0" xfId="0" applyFont="1" applyFill="1" applyAlignment="1">
      <alignment horizontal="center" vertical="center"/>
    </xf>
    <xf numFmtId="9" fontId="46" fillId="4" borderId="0" xfId="1" applyFont="1" applyFill="1" applyBorder="1" applyAlignment="1">
      <alignment vertical="center" wrapText="1"/>
    </xf>
    <xf numFmtId="0" fontId="34" fillId="4" borderId="0" xfId="0" applyFont="1" applyFill="1">
      <alignment vertical="center"/>
    </xf>
    <xf numFmtId="9" fontId="33" fillId="4" borderId="0" xfId="1" applyFont="1" applyFill="1" applyBorder="1" applyAlignment="1">
      <alignment vertical="center" wrapText="1"/>
    </xf>
    <xf numFmtId="0" fontId="28" fillId="4" borderId="0" xfId="0" applyFont="1" applyFill="1" applyAlignment="1">
      <alignment horizontal="center" vertical="center"/>
    </xf>
    <xf numFmtId="9" fontId="33" fillId="4" borderId="0" xfId="1" applyFont="1" applyFill="1" applyBorder="1" applyAlignment="1">
      <alignment horizontal="center" vertical="center" wrapText="1"/>
    </xf>
    <xf numFmtId="9" fontId="34" fillId="4" borderId="0" xfId="1" applyFont="1" applyFill="1" applyAlignment="1">
      <alignment horizontal="center" vertical="center"/>
    </xf>
    <xf numFmtId="9" fontId="46" fillId="6" borderId="56" xfId="1" applyFont="1" applyFill="1" applyBorder="1" applyAlignment="1">
      <alignment horizontal="center" vertical="center" wrapText="1"/>
    </xf>
    <xf numFmtId="0" fontId="31" fillId="2" borderId="0" xfId="0" applyFont="1" applyFill="1" applyAlignment="1">
      <alignment horizontal="left" vertical="center"/>
    </xf>
    <xf numFmtId="0" fontId="31" fillId="0" borderId="0" xfId="0" applyFont="1" applyAlignment="1">
      <alignment horizontal="left" vertical="center"/>
    </xf>
    <xf numFmtId="49" fontId="20" fillId="3" borderId="57" xfId="1" applyNumberFormat="1" applyFont="1" applyFill="1" applyBorder="1" applyAlignment="1">
      <alignment horizontal="center" vertical="center"/>
    </xf>
    <xf numFmtId="49" fontId="20" fillId="9" borderId="57" xfId="1" applyNumberFormat="1" applyFont="1" applyFill="1" applyBorder="1" applyAlignment="1">
      <alignment horizontal="center" vertical="center"/>
    </xf>
    <xf numFmtId="9" fontId="20" fillId="0" borderId="58" xfId="1" applyFont="1" applyBorder="1">
      <alignment vertical="center"/>
    </xf>
    <xf numFmtId="179" fontId="16" fillId="0" borderId="59" xfId="1" applyNumberFormat="1" applyFont="1" applyBorder="1" applyAlignment="1">
      <alignment horizontal="right" vertical="center"/>
    </xf>
    <xf numFmtId="9" fontId="20" fillId="3" borderId="6" xfId="1" applyFont="1" applyFill="1" applyBorder="1">
      <alignment vertical="center"/>
    </xf>
    <xf numFmtId="0" fontId="21" fillId="10" borderId="36" xfId="0" quotePrefix="1" applyNumberFormat="1" applyFont="1" applyFill="1" applyBorder="1" applyAlignment="1">
      <alignment horizontal="right" vertical="center"/>
    </xf>
    <xf numFmtId="0" fontId="21" fillId="10" borderId="39" xfId="0" quotePrefix="1" applyNumberFormat="1" applyFont="1" applyFill="1" applyBorder="1" applyAlignment="1">
      <alignment horizontal="right" vertical="center"/>
    </xf>
    <xf numFmtId="49" fontId="21" fillId="10" borderId="36" xfId="0" quotePrefix="1" applyNumberFormat="1" applyFont="1" applyFill="1" applyBorder="1" applyAlignment="1">
      <alignment horizontal="right" vertical="center"/>
    </xf>
    <xf numFmtId="49" fontId="21" fillId="10" borderId="39" xfId="0" quotePrefix="1" applyNumberFormat="1" applyFont="1" applyFill="1" applyBorder="1" applyAlignment="1">
      <alignment horizontal="right" vertical="center"/>
    </xf>
    <xf numFmtId="0" fontId="22" fillId="10" borderId="32" xfId="0" applyFont="1" applyFill="1" applyBorder="1" applyAlignment="1">
      <alignment horizontal="center" vertical="center"/>
    </xf>
    <xf numFmtId="0" fontId="22" fillId="10" borderId="32" xfId="0" quotePrefix="1" applyNumberFormat="1" applyFont="1" applyFill="1" applyBorder="1" applyAlignment="1">
      <alignment horizontal="center" vertical="center"/>
    </xf>
    <xf numFmtId="0" fontId="8" fillId="10" borderId="36" xfId="1" applyNumberFormat="1" applyFont="1" applyFill="1" applyBorder="1" applyAlignment="1">
      <alignment horizontal="center" vertical="center"/>
    </xf>
    <xf numFmtId="0" fontId="8" fillId="10" borderId="1" xfId="1" applyNumberFormat="1" applyFont="1" applyFill="1" applyBorder="1" applyAlignment="1">
      <alignment horizontal="center" vertical="center"/>
    </xf>
    <xf numFmtId="49" fontId="8" fillId="10" borderId="1" xfId="1" applyNumberFormat="1" applyFont="1" applyFill="1" applyBorder="1" applyAlignment="1">
      <alignment horizontal="center" vertical="center"/>
    </xf>
    <xf numFmtId="49" fontId="20" fillId="10" borderId="57" xfId="1" applyNumberFormat="1" applyFont="1" applyFill="1" applyBorder="1" applyAlignment="1">
      <alignment horizontal="center" vertical="center"/>
    </xf>
    <xf numFmtId="49" fontId="20" fillId="9" borderId="1" xfId="1" applyNumberFormat="1" applyFont="1" applyFill="1" applyBorder="1" applyAlignment="1">
      <alignment horizontal="center" vertical="center"/>
    </xf>
    <xf numFmtId="49" fontId="20" fillId="9" borderId="60" xfId="1" applyNumberFormat="1" applyFont="1" applyFill="1" applyBorder="1" applyAlignment="1">
      <alignment horizontal="center" vertical="center"/>
    </xf>
    <xf numFmtId="49" fontId="20" fillId="10" borderId="61" xfId="1" applyNumberFormat="1" applyFont="1" applyFill="1" applyBorder="1" applyAlignment="1">
      <alignment horizontal="center" vertical="center"/>
    </xf>
    <xf numFmtId="0" fontId="8" fillId="10" borderId="2" xfId="0" quotePrefix="1" applyFont="1" applyFill="1" applyBorder="1" applyAlignment="1">
      <alignment horizontal="center" vertical="center"/>
    </xf>
    <xf numFmtId="0" fontId="8" fillId="10" borderId="62" xfId="0" quotePrefix="1" applyFont="1" applyFill="1" applyBorder="1" applyAlignment="1">
      <alignment horizontal="center" vertical="center"/>
    </xf>
    <xf numFmtId="181" fontId="16" fillId="4" borderId="23" xfId="1" applyNumberFormat="1" applyFont="1" applyFill="1" applyBorder="1" applyAlignment="1">
      <alignment horizontal="right" vertical="center"/>
    </xf>
    <xf numFmtId="181" fontId="16" fillId="4" borderId="47" xfId="1" applyNumberFormat="1" applyFont="1" applyFill="1" applyBorder="1" applyAlignment="1">
      <alignment horizontal="right" vertical="center"/>
    </xf>
    <xf numFmtId="181" fontId="16" fillId="4" borderId="46" xfId="1" applyNumberFormat="1" applyFont="1" applyFill="1" applyBorder="1" applyAlignment="1">
      <alignment horizontal="right" vertical="center"/>
    </xf>
    <xf numFmtId="178" fontId="16" fillId="4" borderId="23" xfId="1" applyNumberFormat="1" applyFont="1" applyFill="1" applyBorder="1" applyAlignment="1">
      <alignment horizontal="right" vertical="center"/>
    </xf>
    <xf numFmtId="9" fontId="16" fillId="4" borderId="0" xfId="1" applyFont="1" applyFill="1">
      <alignment vertical="center"/>
    </xf>
    <xf numFmtId="179" fontId="16" fillId="4" borderId="63" xfId="1" applyNumberFormat="1" applyFont="1" applyFill="1" applyBorder="1" applyAlignment="1">
      <alignment horizontal="right" vertical="center"/>
    </xf>
    <xf numFmtId="9" fontId="16" fillId="4" borderId="0" xfId="1" applyFont="1" applyFill="1" applyBorder="1">
      <alignment vertical="center"/>
    </xf>
    <xf numFmtId="9" fontId="16" fillId="4" borderId="0" xfId="1" applyFont="1" applyFill="1" applyBorder="1" applyAlignment="1">
      <alignment horizontal="centerContinuous" vertical="center"/>
    </xf>
    <xf numFmtId="9" fontId="16" fillId="4" borderId="0" xfId="1" applyFont="1" applyFill="1" applyBorder="1" applyAlignment="1">
      <alignment horizontal="left" vertical="center"/>
    </xf>
    <xf numFmtId="49" fontId="20" fillId="4" borderId="0" xfId="1" applyNumberFormat="1" applyFont="1" applyFill="1" applyBorder="1" applyAlignment="1">
      <alignment horizontal="center" vertical="center"/>
    </xf>
    <xf numFmtId="0" fontId="16" fillId="0" borderId="3" xfId="0" applyFont="1" applyBorder="1" applyAlignment="1">
      <alignment horizontal="center" vertical="center"/>
    </xf>
    <xf numFmtId="49" fontId="20" fillId="3" borderId="60" xfId="1" applyNumberFormat="1" applyFont="1" applyFill="1" applyBorder="1" applyAlignment="1">
      <alignment horizontal="center" vertical="center"/>
    </xf>
    <xf numFmtId="49" fontId="20" fillId="3" borderId="56" xfId="1" applyNumberFormat="1" applyFont="1" applyFill="1" applyBorder="1" applyAlignment="1">
      <alignment horizontal="center" vertical="center"/>
    </xf>
    <xf numFmtId="49" fontId="20" fillId="9" borderId="56" xfId="1" applyNumberFormat="1" applyFont="1" applyFill="1" applyBorder="1" applyAlignment="1">
      <alignment horizontal="center" vertical="center"/>
    </xf>
    <xf numFmtId="49" fontId="20" fillId="10" borderId="56" xfId="1" applyNumberFormat="1" applyFont="1" applyFill="1" applyBorder="1" applyAlignment="1">
      <alignment horizontal="center" vertical="center"/>
    </xf>
    <xf numFmtId="49" fontId="20" fillId="10" borderId="64" xfId="1" applyNumberFormat="1" applyFont="1" applyFill="1" applyBorder="1" applyAlignment="1">
      <alignment horizontal="center" vertical="center"/>
    </xf>
    <xf numFmtId="9" fontId="16" fillId="2" borderId="41" xfId="1" applyFont="1" applyFill="1" applyBorder="1" applyAlignment="1">
      <alignment vertical="center" wrapText="1"/>
    </xf>
    <xf numFmtId="9" fontId="16" fillId="0" borderId="17" xfId="1" applyFont="1" applyBorder="1">
      <alignment vertical="center"/>
    </xf>
    <xf numFmtId="9" fontId="20" fillId="2" borderId="42" xfId="1" applyFont="1" applyFill="1" applyBorder="1" applyAlignment="1">
      <alignment vertical="center" wrapText="1"/>
    </xf>
    <xf numFmtId="178" fontId="16" fillId="4" borderId="35" xfId="1" quotePrefix="1" applyNumberFormat="1" applyFont="1" applyFill="1" applyBorder="1" applyAlignment="1">
      <alignment horizontal="right" vertical="center"/>
    </xf>
    <xf numFmtId="9" fontId="20" fillId="2" borderId="20" xfId="1" applyFont="1" applyFill="1" applyBorder="1" applyAlignment="1">
      <alignment vertical="center" wrapText="1"/>
    </xf>
    <xf numFmtId="178" fontId="16" fillId="2" borderId="21" xfId="1" quotePrefix="1" applyNumberFormat="1" applyFont="1" applyFill="1" applyBorder="1" applyAlignment="1">
      <alignment horizontal="right" vertical="center"/>
    </xf>
    <xf numFmtId="178" fontId="16" fillId="4" borderId="46" xfId="1" quotePrefix="1" applyNumberFormat="1" applyFont="1" applyFill="1" applyBorder="1" applyAlignment="1">
      <alignment horizontal="right" vertical="center"/>
    </xf>
    <xf numFmtId="9" fontId="16" fillId="2" borderId="17" xfId="1" applyFont="1" applyFill="1" applyBorder="1" applyAlignment="1">
      <alignment vertical="center" wrapText="1"/>
    </xf>
    <xf numFmtId="177" fontId="16" fillId="0" borderId="36" xfId="2" applyNumberFormat="1" applyFont="1" applyBorder="1">
      <alignment vertical="center"/>
    </xf>
    <xf numFmtId="177" fontId="16" fillId="2" borderId="3" xfId="2" quotePrefix="1" applyNumberFormat="1" applyFont="1" applyFill="1" applyBorder="1" applyAlignment="1">
      <alignment horizontal="right" vertical="center"/>
    </xf>
    <xf numFmtId="177" fontId="16" fillId="2" borderId="36" xfId="2" quotePrefix="1" applyNumberFormat="1" applyFont="1" applyFill="1" applyBorder="1" applyAlignment="1">
      <alignment horizontal="right" vertical="center"/>
    </xf>
    <xf numFmtId="177" fontId="16" fillId="0" borderId="39" xfId="2" applyNumberFormat="1" applyFont="1" applyBorder="1">
      <alignment vertical="center"/>
    </xf>
    <xf numFmtId="177" fontId="16" fillId="2" borderId="34" xfId="2" quotePrefix="1" applyNumberFormat="1" applyFont="1" applyFill="1" applyBorder="1" applyAlignment="1">
      <alignment horizontal="right" vertical="center"/>
    </xf>
    <xf numFmtId="177" fontId="16" fillId="2" borderId="39" xfId="2" quotePrefix="1" applyNumberFormat="1" applyFont="1" applyFill="1" applyBorder="1" applyAlignment="1">
      <alignment horizontal="right" vertical="center"/>
    </xf>
    <xf numFmtId="2" fontId="8" fillId="4" borderId="0" xfId="2" applyNumberFormat="1" applyFont="1" applyFill="1" applyBorder="1" applyAlignment="1">
      <alignment horizontal="left" vertical="center"/>
    </xf>
    <xf numFmtId="0" fontId="14" fillId="4" borderId="0" xfId="0" applyFont="1" applyFill="1" applyBorder="1" applyAlignment="1">
      <alignment vertical="center"/>
    </xf>
    <xf numFmtId="2" fontId="7" fillId="4" borderId="0" xfId="2" applyNumberFormat="1" applyFont="1" applyFill="1" applyBorder="1" applyAlignment="1">
      <alignment vertical="center"/>
    </xf>
    <xf numFmtId="177" fontId="7" fillId="4" borderId="0" xfId="2" applyNumberFormat="1" applyFont="1" applyFill="1" applyBorder="1" applyAlignment="1">
      <alignment vertical="center"/>
    </xf>
    <xf numFmtId="49" fontId="8" fillId="10" borderId="64" xfId="1" applyNumberFormat="1" applyFont="1" applyFill="1" applyBorder="1" applyAlignment="1">
      <alignment horizontal="center" vertical="center"/>
    </xf>
    <xf numFmtId="0" fontId="8" fillId="10" borderId="65" xfId="1" applyNumberFormat="1" applyFont="1" applyFill="1" applyBorder="1" applyAlignment="1">
      <alignment horizontal="center" vertical="center"/>
    </xf>
    <xf numFmtId="177" fontId="13" fillId="0" borderId="36" xfId="2" applyNumberFormat="1" applyFont="1" applyFill="1" applyBorder="1" applyAlignment="1">
      <alignment horizontal="center" vertical="center"/>
    </xf>
    <xf numFmtId="177" fontId="13" fillId="0" borderId="39" xfId="2" applyNumberFormat="1" applyFont="1" applyFill="1" applyBorder="1" applyAlignment="1">
      <alignment horizontal="center" vertical="center"/>
    </xf>
    <xf numFmtId="0" fontId="8" fillId="10" borderId="39" xfId="1" applyNumberFormat="1" applyFont="1" applyFill="1" applyBorder="1" applyAlignment="1">
      <alignment horizontal="center" vertical="center"/>
    </xf>
    <xf numFmtId="0" fontId="21" fillId="2" borderId="0" xfId="0" applyFont="1" applyFill="1" applyBorder="1" applyAlignment="1">
      <alignment horizontal="center" vertical="center"/>
    </xf>
    <xf numFmtId="178" fontId="21" fillId="2" borderId="0" xfId="1" applyNumberFormat="1" applyFont="1" applyFill="1" applyBorder="1" applyAlignment="1">
      <alignment horizontal="right" vertical="center"/>
    </xf>
    <xf numFmtId="178" fontId="21" fillId="0" borderId="0" xfId="1" applyNumberFormat="1" applyFont="1" applyFill="1" applyBorder="1" applyAlignment="1">
      <alignment horizontal="right" vertical="center"/>
    </xf>
    <xf numFmtId="0" fontId="21" fillId="2" borderId="0" xfId="0" applyFont="1" applyFill="1" applyBorder="1" applyAlignment="1">
      <alignment horizontal="left" vertical="center"/>
    </xf>
    <xf numFmtId="0" fontId="16" fillId="4" borderId="0" xfId="0" applyFont="1" applyFill="1">
      <alignment vertical="center"/>
    </xf>
    <xf numFmtId="0" fontId="16" fillId="4" borderId="0" xfId="0" applyFont="1" applyFill="1" applyAlignment="1">
      <alignment horizontal="center" vertical="center"/>
    </xf>
    <xf numFmtId="0" fontId="16" fillId="0" borderId="3" xfId="5" applyFont="1" applyFill="1" applyBorder="1" applyAlignment="1">
      <alignment horizontal="left" vertical="center"/>
    </xf>
    <xf numFmtId="177" fontId="16" fillId="0" borderId="3" xfId="2" applyNumberFormat="1" applyFont="1" applyFill="1" applyBorder="1" applyAlignment="1">
      <alignment horizontal="center" vertical="center"/>
    </xf>
    <xf numFmtId="49" fontId="22" fillId="3" borderId="8" xfId="0" applyNumberFormat="1" applyFont="1" applyFill="1" applyBorder="1" applyAlignment="1">
      <alignment horizontal="center" vertical="center"/>
    </xf>
    <xf numFmtId="0" fontId="36" fillId="0" borderId="3" xfId="0" applyFont="1" applyBorder="1" applyAlignment="1">
      <alignment horizontal="left" vertical="center" readingOrder="1"/>
    </xf>
    <xf numFmtId="0" fontId="39" fillId="8" borderId="3" xfId="0" applyFont="1" applyFill="1" applyBorder="1" applyAlignment="1">
      <alignment horizontal="center" vertical="center"/>
    </xf>
    <xf numFmtId="0" fontId="49" fillId="8" borderId="11" xfId="0" applyFont="1" applyFill="1" applyBorder="1" applyAlignment="1">
      <alignment horizontal="center" vertical="top"/>
    </xf>
    <xf numFmtId="0" fontId="49" fillId="8" borderId="8" xfId="0" applyFont="1" applyFill="1" applyBorder="1" applyAlignment="1">
      <alignment horizontal="center" vertical="top"/>
    </xf>
    <xf numFmtId="0" fontId="49" fillId="8" borderId="23" xfId="0" applyFont="1" applyFill="1" applyBorder="1" applyAlignment="1">
      <alignment horizontal="center" vertical="top"/>
    </xf>
    <xf numFmtId="0" fontId="0" fillId="0" borderId="13" xfId="0" applyBorder="1" applyAlignment="1"/>
    <xf numFmtId="0" fontId="0" fillId="0" borderId="14" xfId="0" applyBorder="1" applyAlignment="1"/>
    <xf numFmtId="0" fontId="0" fillId="0" borderId="47" xfId="0" applyBorder="1" applyAlignment="1"/>
    <xf numFmtId="0" fontId="0" fillId="0" borderId="17" xfId="0" applyBorder="1" applyAlignment="1"/>
    <xf numFmtId="0" fontId="0" fillId="0" borderId="3" xfId="0" applyBorder="1" applyAlignment="1"/>
    <xf numFmtId="0" fontId="0" fillId="0" borderId="34" xfId="0" applyBorder="1" applyAlignment="1"/>
    <xf numFmtId="0" fontId="0" fillId="0" borderId="42" xfId="0" applyBorder="1" applyAlignment="1"/>
    <xf numFmtId="0" fontId="0" fillId="0" borderId="29" xfId="0" applyBorder="1" applyAlignment="1"/>
    <xf numFmtId="0" fontId="0" fillId="0" borderId="35" xfId="0" applyBorder="1" applyAlignment="1"/>
    <xf numFmtId="0" fontId="0" fillId="0" borderId="3" xfId="0" applyFill="1" applyBorder="1" applyAlignment="1"/>
    <xf numFmtId="0" fontId="0" fillId="0" borderId="34" xfId="0" applyFill="1" applyBorder="1" applyAlignment="1"/>
    <xf numFmtId="10" fontId="16" fillId="0" borderId="3" xfId="1" applyNumberFormat="1" applyFont="1" applyFill="1" applyBorder="1" applyAlignment="1">
      <alignment horizontal="right" vertical="center"/>
    </xf>
    <xf numFmtId="0" fontId="51" fillId="0" borderId="0" xfId="0" applyFont="1">
      <alignment vertical="center"/>
    </xf>
    <xf numFmtId="49" fontId="51" fillId="3" borderId="36" xfId="0" quotePrefix="1" applyNumberFormat="1" applyFont="1" applyFill="1" applyBorder="1" applyAlignment="1">
      <alignment horizontal="right" vertical="center"/>
    </xf>
    <xf numFmtId="178" fontId="51" fillId="0" borderId="3" xfId="1" applyNumberFormat="1" applyFont="1" applyFill="1" applyBorder="1" applyAlignment="1">
      <alignment horizontal="right" vertical="center"/>
    </xf>
    <xf numFmtId="49" fontId="52" fillId="3" borderId="36" xfId="1" applyNumberFormat="1" applyFont="1" applyFill="1" applyBorder="1" applyAlignment="1">
      <alignment horizontal="center" vertical="center"/>
    </xf>
    <xf numFmtId="178" fontId="51" fillId="0" borderId="0" xfId="1" applyNumberFormat="1" applyFont="1" applyBorder="1" applyAlignment="1">
      <alignment horizontal="right" vertical="center"/>
    </xf>
    <xf numFmtId="9" fontId="52" fillId="6" borderId="56" xfId="1" applyFont="1" applyFill="1" applyBorder="1" applyAlignment="1">
      <alignment horizontal="center" vertical="center" wrapText="1"/>
    </xf>
    <xf numFmtId="0" fontId="54" fillId="0" borderId="0" xfId="6" applyFont="1"/>
    <xf numFmtId="0" fontId="53" fillId="0" borderId="3" xfId="6" applyFont="1" applyBorder="1" applyAlignment="1">
      <alignment horizontal="center" vertical="center"/>
    </xf>
    <xf numFmtId="0" fontId="53" fillId="0" borderId="14" xfId="6" applyFont="1" applyBorder="1" applyAlignment="1">
      <alignment horizontal="center" vertical="center"/>
    </xf>
    <xf numFmtId="0" fontId="55" fillId="0" borderId="3" xfId="6" applyFont="1" applyBorder="1" applyAlignment="1">
      <alignment horizontal="center"/>
    </xf>
    <xf numFmtId="0" fontId="53" fillId="0" borderId="14" xfId="6" applyFont="1" applyBorder="1" applyAlignment="1">
      <alignment horizontal="left" vertical="center"/>
    </xf>
    <xf numFmtId="0" fontId="53" fillId="0" borderId="3" xfId="6" applyFont="1" applyBorder="1" applyAlignment="1">
      <alignment horizontal="center"/>
    </xf>
    <xf numFmtId="0" fontId="53" fillId="0" borderId="3" xfId="6" applyFont="1" applyBorder="1" applyAlignment="1">
      <alignment horizontal="left"/>
    </xf>
    <xf numFmtId="0" fontId="54" fillId="0" borderId="3" xfId="6" applyFont="1" applyBorder="1" applyAlignment="1">
      <alignment horizontal="center"/>
    </xf>
    <xf numFmtId="0" fontId="54" fillId="0" borderId="3" xfId="6" applyFont="1" applyBorder="1"/>
    <xf numFmtId="0" fontId="54" fillId="0" borderId="3" xfId="6" applyFont="1" applyBorder="1" applyAlignment="1">
      <alignment horizontal="left" indent="2"/>
    </xf>
    <xf numFmtId="0" fontId="54" fillId="0" borderId="0" xfId="6" applyFont="1" applyAlignment="1">
      <alignment horizontal="center"/>
    </xf>
    <xf numFmtId="0" fontId="54" fillId="0" borderId="0" xfId="6" applyFont="1" applyAlignment="1">
      <alignment horizontal="left"/>
    </xf>
    <xf numFmtId="180" fontId="16" fillId="0" borderId="3" xfId="3" applyNumberFormat="1" applyFont="1" applyFill="1" applyBorder="1" applyAlignment="1">
      <alignment horizontal="center"/>
    </xf>
    <xf numFmtId="0" fontId="56" fillId="0" borderId="3" xfId="6" applyFont="1" applyBorder="1" applyAlignment="1">
      <alignment horizontal="left" indent="2"/>
    </xf>
    <xf numFmtId="0" fontId="16" fillId="0" borderId="0" xfId="3" applyFont="1" applyFill="1" applyAlignment="1">
      <alignment horizontal="center" vertical="center"/>
    </xf>
    <xf numFmtId="177" fontId="16" fillId="0" borderId="3" xfId="2" applyNumberFormat="1" applyFont="1" applyFill="1" applyBorder="1" applyAlignment="1">
      <alignment horizontal="center"/>
    </xf>
    <xf numFmtId="0" fontId="16" fillId="0" borderId="0" xfId="3" applyFont="1" applyFill="1" applyAlignment="1">
      <alignment vertical="center"/>
    </xf>
    <xf numFmtId="0" fontId="47" fillId="0" borderId="3" xfId="6" applyFont="1" applyBorder="1" applyAlignment="1">
      <alignment horizontal="center"/>
    </xf>
    <xf numFmtId="0" fontId="47" fillId="0" borderId="3" xfId="6" applyFont="1" applyBorder="1" applyAlignment="1">
      <alignment horizontal="left"/>
    </xf>
    <xf numFmtId="0" fontId="56" fillId="0" borderId="3" xfId="6" applyFont="1" applyBorder="1" applyAlignment="1">
      <alignment horizontal="center"/>
    </xf>
    <xf numFmtId="0" fontId="56" fillId="0" borderId="3" xfId="6" applyFont="1" applyBorder="1"/>
    <xf numFmtId="0" fontId="56" fillId="0" borderId="0" xfId="6" applyFont="1"/>
    <xf numFmtId="0" fontId="58" fillId="0" borderId="0" xfId="0" applyFont="1" applyAlignment="1"/>
    <xf numFmtId="10" fontId="40" fillId="0" borderId="3" xfId="1" applyNumberFormat="1" applyFont="1" applyFill="1" applyBorder="1" applyAlignment="1">
      <alignment horizontal="right" vertical="center"/>
    </xf>
    <xf numFmtId="185" fontId="40" fillId="0" borderId="3" xfId="2" applyNumberFormat="1" applyFont="1" applyFill="1" applyBorder="1" applyAlignment="1">
      <alignment horizontal="right" vertical="center"/>
    </xf>
    <xf numFmtId="0" fontId="58" fillId="0" borderId="0" xfId="0" applyFont="1" applyAlignment="1">
      <alignment horizontal="center"/>
    </xf>
    <xf numFmtId="3" fontId="58" fillId="0" borderId="0" xfId="0" applyNumberFormat="1" applyFont="1" applyAlignment="1">
      <alignment horizontal="center"/>
    </xf>
    <xf numFmtId="185" fontId="16" fillId="0" borderId="0" xfId="2" applyNumberFormat="1" applyFont="1" applyFill="1" applyBorder="1" applyAlignment="1">
      <alignment horizontal="right" vertical="center"/>
    </xf>
    <xf numFmtId="9" fontId="18" fillId="7" borderId="3" xfId="1" applyFont="1" applyFill="1" applyBorder="1" applyAlignment="1">
      <alignment horizontal="left" vertical="center"/>
    </xf>
    <xf numFmtId="0" fontId="34" fillId="0" borderId="3" xfId="0" applyFont="1" applyFill="1" applyBorder="1" applyAlignment="1">
      <alignment horizontal="center" vertical="center" wrapText="1" readingOrder="1"/>
    </xf>
    <xf numFmtId="185" fontId="40" fillId="0" borderId="3" xfId="2" applyNumberFormat="1" applyFont="1" applyFill="1" applyBorder="1" applyAlignment="1">
      <alignment vertical="center"/>
    </xf>
    <xf numFmtId="10" fontId="16" fillId="0" borderId="3" xfId="17" applyNumberFormat="1" applyFont="1" applyBorder="1"/>
    <xf numFmtId="188" fontId="16" fillId="0" borderId="3" xfId="18" applyNumberFormat="1" applyFont="1" applyBorder="1"/>
    <xf numFmtId="0" fontId="38" fillId="0" borderId="0" xfId="16" applyFont="1"/>
    <xf numFmtId="0" fontId="38" fillId="0" borderId="3" xfId="16" applyFont="1" applyBorder="1"/>
    <xf numFmtId="0" fontId="41" fillId="0" borderId="3" xfId="16" applyFont="1" applyBorder="1"/>
    <xf numFmtId="9" fontId="41" fillId="0" borderId="3" xfId="16" applyNumberFormat="1" applyFont="1" applyBorder="1"/>
    <xf numFmtId="188" fontId="41" fillId="0" borderId="3" xfId="18" applyNumberFormat="1" applyFont="1" applyBorder="1"/>
    <xf numFmtId="10" fontId="41" fillId="0" borderId="3" xfId="17" applyNumberFormat="1" applyFont="1" applyBorder="1"/>
    <xf numFmtId="10" fontId="41" fillId="0" borderId="3" xfId="16" applyNumberFormat="1" applyFont="1" applyBorder="1"/>
    <xf numFmtId="10" fontId="38" fillId="0" borderId="3" xfId="16" applyNumberFormat="1" applyFont="1" applyBorder="1"/>
    <xf numFmtId="185" fontId="16" fillId="0" borderId="0" xfId="2" applyNumberFormat="1" applyFont="1" applyFill="1" applyBorder="1" applyAlignment="1">
      <alignment vertical="center"/>
    </xf>
    <xf numFmtId="0" fontId="63" fillId="7" borderId="3" xfId="3" applyFont="1" applyFill="1" applyBorder="1" applyAlignment="1"/>
    <xf numFmtId="0" fontId="20" fillId="0" borderId="0" xfId="3" applyFont="1" applyFill="1" applyAlignment="1">
      <alignment horizontal="left"/>
    </xf>
    <xf numFmtId="180" fontId="63" fillId="7" borderId="3" xfId="3" applyNumberFormat="1" applyFont="1" applyFill="1" applyBorder="1" applyAlignment="1">
      <alignment horizontal="left"/>
    </xf>
    <xf numFmtId="0" fontId="20" fillId="0" borderId="0" xfId="3" applyFont="1" applyFill="1" applyAlignment="1">
      <alignment horizontal="center" vertical="center"/>
    </xf>
    <xf numFmtId="0" fontId="20" fillId="0" borderId="0" xfId="3" applyFont="1" applyFill="1" applyBorder="1" applyAlignment="1">
      <alignment vertical="center"/>
    </xf>
    <xf numFmtId="0" fontId="16" fillId="0" borderId="0" xfId="3" applyFont="1" applyFill="1" applyBorder="1" applyAlignment="1">
      <alignment vertical="center"/>
    </xf>
    <xf numFmtId="9" fontId="16" fillId="7" borderId="3" xfId="1" applyFont="1" applyFill="1" applyBorder="1" applyAlignment="1">
      <alignment horizontal="left" vertical="center"/>
    </xf>
    <xf numFmtId="49" fontId="16" fillId="7" borderId="3" xfId="0" applyNumberFormat="1" applyFont="1" applyFill="1" applyBorder="1" applyAlignment="1">
      <alignment horizontal="center" vertical="center"/>
    </xf>
    <xf numFmtId="0" fontId="16" fillId="10" borderId="3" xfId="0" quotePrefix="1" applyFont="1" applyFill="1" applyBorder="1" applyAlignment="1">
      <alignment horizontal="center" vertical="center"/>
    </xf>
    <xf numFmtId="10" fontId="16" fillId="0" borderId="3" xfId="1" applyNumberFormat="1" applyFont="1" applyFill="1" applyBorder="1" applyAlignment="1">
      <alignment horizontal="center" vertical="center"/>
    </xf>
    <xf numFmtId="0" fontId="16" fillId="7" borderId="3" xfId="0" quotePrefix="1" applyFont="1" applyFill="1" applyBorder="1" applyAlignment="1">
      <alignment horizontal="center" vertical="center"/>
    </xf>
    <xf numFmtId="0" fontId="16" fillId="7" borderId="0" xfId="0" quotePrefix="1" applyFont="1" applyFill="1" applyBorder="1" applyAlignment="1">
      <alignment horizontal="center" vertical="center"/>
    </xf>
    <xf numFmtId="0" fontId="16" fillId="0" borderId="0" xfId="3" applyFont="1" applyFill="1" applyBorder="1" applyAlignment="1">
      <alignment horizontal="center" vertical="center"/>
    </xf>
    <xf numFmtId="185" fontId="16" fillId="0" borderId="3" xfId="3" applyNumberFormat="1" applyFont="1" applyFill="1" applyBorder="1" applyAlignment="1">
      <alignment horizontal="right" vertical="center"/>
    </xf>
    <xf numFmtId="185" fontId="16" fillId="0" borderId="0" xfId="3" applyNumberFormat="1" applyFont="1" applyFill="1" applyBorder="1" applyAlignment="1">
      <alignment horizontal="right" vertical="center"/>
    </xf>
    <xf numFmtId="0" fontId="20" fillId="7" borderId="0" xfId="3" applyFont="1" applyFill="1" applyBorder="1" applyAlignment="1">
      <alignment horizontal="left" vertical="center"/>
    </xf>
    <xf numFmtId="0" fontId="20" fillId="0" borderId="0" xfId="0" applyFont="1" applyFill="1" applyBorder="1" applyAlignment="1">
      <alignment vertical="center"/>
    </xf>
    <xf numFmtId="0" fontId="34" fillId="0" borderId="3" xfId="0" applyFont="1" applyFill="1" applyBorder="1" applyAlignment="1">
      <alignment horizontal="left" vertical="center" wrapText="1" readingOrder="1"/>
    </xf>
    <xf numFmtId="0" fontId="16" fillId="0" borderId="3" xfId="0" applyFont="1" applyFill="1" applyBorder="1" applyAlignment="1">
      <alignment horizontal="left" vertical="center" wrapText="1" readingOrder="1"/>
    </xf>
    <xf numFmtId="0" fontId="16" fillId="0" borderId="3" xfId="0" applyFont="1" applyFill="1" applyBorder="1">
      <alignment vertical="center"/>
    </xf>
    <xf numFmtId="0" fontId="1" fillId="0" borderId="0" xfId="0" applyFont="1" applyAlignment="1"/>
    <xf numFmtId="0" fontId="1" fillId="0" borderId="0" xfId="0" applyFont="1" applyAlignment="1">
      <alignment horizontal="center"/>
    </xf>
    <xf numFmtId="0" fontId="57" fillId="0" borderId="0" xfId="3" applyFont="1" applyFill="1" applyBorder="1" applyAlignment="1">
      <alignment vertical="center"/>
    </xf>
    <xf numFmtId="9" fontId="16" fillId="10" borderId="3" xfId="1" applyFont="1" applyFill="1" applyBorder="1" applyAlignment="1">
      <alignment horizontal="left" vertical="center"/>
    </xf>
    <xf numFmtId="10" fontId="16" fillId="0" borderId="0" xfId="1" applyNumberFormat="1" applyFont="1" applyFill="1" applyBorder="1" applyAlignment="1">
      <alignment horizontal="right" vertical="center"/>
    </xf>
    <xf numFmtId="188" fontId="20" fillId="0" borderId="3" xfId="18" applyNumberFormat="1" applyFont="1" applyBorder="1"/>
    <xf numFmtId="0" fontId="41" fillId="7" borderId="0" xfId="16" applyFont="1" applyFill="1"/>
    <xf numFmtId="177" fontId="41" fillId="0" borderId="3" xfId="2" applyNumberFormat="1" applyFont="1" applyBorder="1" applyAlignment="1"/>
    <xf numFmtId="10" fontId="20" fillId="0" borderId="3" xfId="17" applyNumberFormat="1" applyFont="1" applyBorder="1"/>
    <xf numFmtId="0" fontId="53" fillId="0" borderId="21" xfId="6" applyFont="1" applyBorder="1" applyAlignment="1">
      <alignment horizontal="center" vertical="center"/>
    </xf>
    <xf numFmtId="0" fontId="53" fillId="0" borderId="45" xfId="6" applyFont="1" applyBorder="1" applyAlignment="1">
      <alignment horizontal="center" vertical="center"/>
    </xf>
    <xf numFmtId="0" fontId="53" fillId="0" borderId="14" xfId="6" applyFont="1" applyBorder="1" applyAlignment="1">
      <alignment horizontal="center" vertical="center"/>
    </xf>
    <xf numFmtId="0" fontId="53" fillId="0" borderId="18" xfId="6" applyFont="1" applyBorder="1" applyAlignment="1">
      <alignment horizontal="center" vertical="center"/>
    </xf>
    <xf numFmtId="0" fontId="53" fillId="0" borderId="66" xfId="6" applyFont="1" applyBorder="1" applyAlignment="1">
      <alignment horizontal="center" vertical="center"/>
    </xf>
    <xf numFmtId="0" fontId="53" fillId="0" borderId="40" xfId="6" applyFont="1" applyBorder="1" applyAlignment="1">
      <alignment horizontal="center" vertical="center"/>
    </xf>
    <xf numFmtId="0" fontId="53" fillId="0" borderId="3" xfId="6" applyFont="1" applyBorder="1" applyAlignment="1">
      <alignment horizontal="center" vertical="center"/>
    </xf>
    <xf numFmtId="185" fontId="16" fillId="0" borderId="21" xfId="2" applyNumberFormat="1" applyFont="1" applyFill="1" applyBorder="1" applyAlignment="1">
      <alignment horizontal="center" vertical="center"/>
    </xf>
    <xf numFmtId="185" fontId="16" fillId="0" borderId="45" xfId="2" applyNumberFormat="1" applyFont="1" applyFill="1" applyBorder="1" applyAlignment="1">
      <alignment horizontal="center" vertical="center"/>
    </xf>
    <xf numFmtId="185" fontId="16" fillId="0" borderId="14" xfId="2" applyNumberFormat="1" applyFont="1" applyFill="1" applyBorder="1" applyAlignment="1">
      <alignment horizontal="center" vertical="center"/>
    </xf>
    <xf numFmtId="185" fontId="16" fillId="0" borderId="3" xfId="2" applyNumberFormat="1" applyFont="1" applyFill="1" applyBorder="1" applyAlignment="1">
      <alignment horizontal="center" vertical="center" wrapText="1"/>
    </xf>
    <xf numFmtId="185" fontId="16" fillId="0" borderId="21" xfId="2" applyNumberFormat="1" applyFont="1" applyFill="1" applyBorder="1" applyAlignment="1">
      <alignment horizontal="center" vertical="center" wrapText="1"/>
    </xf>
    <xf numFmtId="185" fontId="16" fillId="0" borderId="45" xfId="2" applyNumberFormat="1" applyFont="1" applyFill="1" applyBorder="1" applyAlignment="1">
      <alignment horizontal="center" vertical="center" wrapText="1"/>
    </xf>
    <xf numFmtId="185" fontId="16" fillId="0" borderId="14" xfId="2" applyNumberFormat="1" applyFont="1" applyFill="1" applyBorder="1" applyAlignment="1">
      <alignment horizontal="center" vertical="center" wrapText="1"/>
    </xf>
    <xf numFmtId="0" fontId="30" fillId="2" borderId="0" xfId="0" applyFont="1" applyFill="1" applyAlignment="1">
      <alignment horizontal="center" vertical="center"/>
    </xf>
    <xf numFmtId="9" fontId="31" fillId="2" borderId="0" xfId="1" applyFont="1" applyFill="1" applyAlignment="1">
      <alignment horizontal="center" vertical="center"/>
    </xf>
    <xf numFmtId="9" fontId="37" fillId="11" borderId="18" xfId="1" applyFont="1" applyFill="1" applyBorder="1" applyAlignment="1">
      <alignment horizontal="center" vertical="center" wrapText="1"/>
    </xf>
    <xf numFmtId="9" fontId="37" fillId="11" borderId="40" xfId="1" applyFont="1" applyFill="1" applyBorder="1" applyAlignment="1">
      <alignment horizontal="center" vertical="center" wrapText="1"/>
    </xf>
    <xf numFmtId="0" fontId="37" fillId="2" borderId="18" xfId="0" applyFont="1" applyFill="1" applyBorder="1" applyAlignment="1">
      <alignment horizontal="left" vertical="center"/>
    </xf>
    <xf numFmtId="0" fontId="37" fillId="2" borderId="40" xfId="0" applyFont="1" applyFill="1" applyBorder="1" applyAlignment="1">
      <alignment horizontal="left" vertical="center"/>
    </xf>
    <xf numFmtId="0" fontId="34" fillId="4" borderId="0" xfId="0" applyFont="1" applyFill="1" applyAlignment="1">
      <alignment horizontal="left" vertical="center" wrapText="1"/>
    </xf>
    <xf numFmtId="9" fontId="34" fillId="4" borderId="0" xfId="1" applyFont="1" applyFill="1" applyBorder="1" applyAlignment="1">
      <alignment horizontal="left" vertical="center" wrapText="1"/>
    </xf>
    <xf numFmtId="0" fontId="37" fillId="2" borderId="3" xfId="0" applyFont="1" applyFill="1" applyBorder="1" applyAlignment="1">
      <alignment horizontal="left" vertical="center"/>
    </xf>
    <xf numFmtId="9" fontId="37" fillId="11" borderId="3" xfId="1" applyFont="1" applyFill="1" applyBorder="1" applyAlignment="1">
      <alignment horizontal="center" vertical="center" wrapText="1"/>
    </xf>
    <xf numFmtId="0" fontId="37" fillId="2" borderId="66" xfId="0" applyFont="1" applyFill="1" applyBorder="1" applyAlignment="1">
      <alignment horizontal="left" vertical="center"/>
    </xf>
    <xf numFmtId="0" fontId="8" fillId="3" borderId="69" xfId="0" applyFont="1" applyFill="1" applyBorder="1" applyAlignment="1">
      <alignment horizontal="right" vertical="center"/>
    </xf>
    <xf numFmtId="0" fontId="8" fillId="3" borderId="60" xfId="0" applyFont="1" applyFill="1" applyBorder="1" applyAlignment="1">
      <alignment horizontal="right" vertical="center"/>
    </xf>
    <xf numFmtId="0" fontId="39" fillId="5" borderId="24" xfId="0" applyFont="1" applyFill="1" applyBorder="1" applyAlignment="1">
      <alignment horizontal="left" vertical="center" wrapText="1"/>
    </xf>
    <xf numFmtId="0" fontId="39" fillId="5" borderId="67" xfId="0" applyFont="1" applyFill="1" applyBorder="1" applyAlignment="1">
      <alignment horizontal="left" vertical="center" wrapText="1"/>
    </xf>
    <xf numFmtId="0" fontId="39" fillId="5" borderId="68" xfId="0" applyFont="1" applyFill="1" applyBorder="1" applyAlignment="1">
      <alignment horizontal="left" vertical="center" wrapText="1"/>
    </xf>
    <xf numFmtId="0" fontId="39" fillId="5" borderId="40" xfId="0" applyFont="1" applyFill="1" applyBorder="1" applyAlignment="1">
      <alignment horizontal="left" vertical="center" wrapText="1"/>
    </xf>
    <xf numFmtId="0" fontId="8" fillId="3" borderId="24" xfId="0" applyFont="1" applyFill="1" applyBorder="1" applyAlignment="1">
      <alignment horizontal="left" vertical="center"/>
    </xf>
    <xf numFmtId="0" fontId="8" fillId="3" borderId="67" xfId="0" applyFont="1" applyFill="1" applyBorder="1" applyAlignment="1">
      <alignment horizontal="left" vertical="center"/>
    </xf>
    <xf numFmtId="0" fontId="48" fillId="0" borderId="68" xfId="0" applyFont="1" applyBorder="1" applyAlignment="1">
      <alignment horizontal="center" vertical="center" wrapText="1"/>
    </xf>
    <xf numFmtId="0" fontId="9" fillId="0" borderId="40" xfId="0" applyFont="1" applyBorder="1" applyAlignment="1">
      <alignment horizontal="center" vertical="center" wrapText="1"/>
    </xf>
    <xf numFmtId="2" fontId="8" fillId="0" borderId="26" xfId="0" applyNumberFormat="1" applyFont="1" applyBorder="1" applyAlignment="1">
      <alignment horizontal="center" vertical="center"/>
    </xf>
    <xf numFmtId="2" fontId="8" fillId="0" borderId="48" xfId="0" applyNumberFormat="1" applyFont="1" applyBorder="1" applyAlignment="1">
      <alignment horizontal="center" vertical="center"/>
    </xf>
    <xf numFmtId="0" fontId="39" fillId="5" borderId="26" xfId="0" applyFont="1" applyFill="1" applyBorder="1" applyAlignment="1">
      <alignment horizontal="left" vertical="center" wrapText="1"/>
    </xf>
    <xf numFmtId="0" fontId="39" fillId="5" borderId="48" xfId="0" applyFont="1" applyFill="1" applyBorder="1" applyAlignment="1">
      <alignment horizontal="left" vertical="center" wrapText="1"/>
    </xf>
    <xf numFmtId="0" fontId="39" fillId="0" borderId="68" xfId="0" applyFont="1" applyBorder="1" applyAlignment="1">
      <alignment horizontal="left" vertical="center" wrapText="1"/>
    </xf>
    <xf numFmtId="0" fontId="39" fillId="0" borderId="40" xfId="0" applyFont="1" applyBorder="1" applyAlignment="1">
      <alignment horizontal="left" vertical="center" wrapText="1"/>
    </xf>
    <xf numFmtId="49" fontId="21" fillId="0" borderId="69" xfId="0" applyNumberFormat="1" applyFont="1" applyBorder="1" applyAlignment="1">
      <alignment vertical="center" wrapText="1"/>
    </xf>
    <xf numFmtId="0" fontId="16" fillId="0" borderId="70" xfId="0" applyFont="1" applyBorder="1">
      <alignment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5" fillId="3" borderId="18" xfId="0" applyFont="1" applyFill="1" applyBorder="1" applyAlignment="1">
      <alignment horizontal="center" vertical="center"/>
    </xf>
    <xf numFmtId="0" fontId="25" fillId="3" borderId="40" xfId="0" applyFont="1" applyFill="1" applyBorder="1" applyAlignment="1">
      <alignment horizontal="center" vertical="center"/>
    </xf>
    <xf numFmtId="0" fontId="25" fillId="3" borderId="66" xfId="0" applyFont="1" applyFill="1" applyBorder="1" applyAlignment="1">
      <alignment horizontal="center" vertical="center"/>
    </xf>
    <xf numFmtId="0" fontId="25" fillId="3" borderId="73" xfId="0" applyFont="1" applyFill="1" applyBorder="1" applyAlignment="1">
      <alignment horizontal="center" vertical="center"/>
    </xf>
    <xf numFmtId="0" fontId="25" fillId="3" borderId="67" xfId="0" applyFont="1" applyFill="1" applyBorder="1" applyAlignment="1">
      <alignment horizontal="center" vertical="center"/>
    </xf>
    <xf numFmtId="0" fontId="25" fillId="3" borderId="75" xfId="0" applyFont="1" applyFill="1" applyBorder="1" applyAlignment="1">
      <alignment horizontal="center" vertical="center" wrapText="1"/>
    </xf>
    <xf numFmtId="0" fontId="21" fillId="3" borderId="75" xfId="0" applyFont="1" applyFill="1" applyBorder="1" applyAlignment="1">
      <alignment horizontal="center" vertical="center" wrapText="1"/>
    </xf>
    <xf numFmtId="0" fontId="21" fillId="3" borderId="76" xfId="0" applyFont="1" applyFill="1" applyBorder="1" applyAlignment="1">
      <alignment horizontal="center" vertical="center" wrapText="1"/>
    </xf>
    <xf numFmtId="0" fontId="25" fillId="3" borderId="77" xfId="0" applyFont="1" applyFill="1" applyBorder="1" applyAlignment="1">
      <alignment horizontal="center" vertical="center"/>
    </xf>
    <xf numFmtId="0" fontId="25" fillId="3" borderId="74" xfId="0" applyFont="1" applyFill="1" applyBorder="1" applyAlignment="1">
      <alignment horizontal="center" vertical="center" wrapText="1"/>
    </xf>
    <xf numFmtId="0" fontId="25" fillId="3" borderId="28"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1" fillId="3" borderId="71" xfId="0" applyFont="1" applyFill="1" applyBorder="1" applyAlignment="1">
      <alignment horizontal="center" vertical="center" wrapText="1"/>
    </xf>
    <xf numFmtId="0" fontId="21" fillId="3" borderId="72" xfId="0" applyFont="1" applyFill="1" applyBorder="1" applyAlignment="1">
      <alignment horizontal="center" vertical="center" wrapText="1"/>
    </xf>
    <xf numFmtId="0" fontId="38" fillId="8" borderId="3" xfId="16" applyFont="1" applyFill="1" applyBorder="1"/>
    <xf numFmtId="188" fontId="16" fillId="8" borderId="3" xfId="18" applyNumberFormat="1" applyFont="1" applyFill="1" applyBorder="1"/>
    <xf numFmtId="10" fontId="16" fillId="8" borderId="3" xfId="17" applyNumberFormat="1" applyFont="1" applyFill="1" applyBorder="1"/>
  </cellXfs>
  <cellStyles count="19">
    <cellStyle name="百分比" xfId="1" builtinId="5"/>
    <cellStyle name="百分比 2" xfId="9" xr:uid="{32EBE700-FEB9-454A-85D5-47CE7B947EFB}"/>
    <cellStyle name="百分比 2 2" xfId="11" xr:uid="{340BE8DE-7EEB-4788-A325-0EA7738F6547}"/>
    <cellStyle name="百分比 3" xfId="17" xr:uid="{35AAC8FB-A32A-4C4A-8A63-CFDDCDC1B01B}"/>
    <cellStyle name="常规" xfId="0" builtinId="0"/>
    <cellStyle name="常规 2" xfId="6" xr:uid="{8D8EA5D6-CD75-4B99-B9B9-218F6E99D21D}"/>
    <cellStyle name="常规 2 2" xfId="8" xr:uid="{04B4932D-DA77-4468-8B47-6E34C892F1F6}"/>
    <cellStyle name="常规 2 3" xfId="12" xr:uid="{C876DA21-6D08-4360-996F-469201AA7011}"/>
    <cellStyle name="常规 3" xfId="7" xr:uid="{C761864C-8CFA-4520-8F5C-656C71CD79CF}"/>
    <cellStyle name="常规 3 2" xfId="10" xr:uid="{DC3D9D35-49F4-408D-9C64-03EF88FF77F7}"/>
    <cellStyle name="常规 4" xfId="13" xr:uid="{1DB77AE1-5DD2-4C43-BC8D-780DCA4D8EA4}"/>
    <cellStyle name="常规 4 2" xfId="14" xr:uid="{12B0EB08-BCD4-437E-BCEA-DBEF6994F69F}"/>
    <cellStyle name="常规 5" xfId="16" xr:uid="{C812255F-5AC5-405C-A358-2BCD694F90E9}"/>
    <cellStyle name="千位分隔" xfId="2" builtinId="3"/>
    <cellStyle name="千位分隔 2" xfId="15" xr:uid="{A1DA3445-B829-4B84-A716-B73762B41215}"/>
    <cellStyle name="千位分隔 3" xfId="18" xr:uid="{ADA0771F-25DD-49E6-B022-CA8C569E91E6}"/>
    <cellStyle name="一般_(James) Trackinig - Personal Loan - Revolving - 0607" xfId="3" xr:uid="{00000000-0005-0000-0000-000003000000}"/>
    <cellStyle name="一般_Cash Card Monitor Report-Front End" xfId="4" xr:uid="{00000000-0005-0000-0000-000004000000}"/>
    <cellStyle name="一般_Occupation" xfId="5" xr:uid="{00000000-0005-0000-0000-00000500000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14B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Province Distri By Application</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0"/>
          <c:order val="0"/>
          <c:tx>
            <c:strRef>
              <c:f>Concentration_analysis!$D$155</c:f>
              <c:strCache>
                <c:ptCount val="1"/>
                <c:pt idx="0">
                  <c:v>Loan Account (%)</c:v>
                </c:pt>
              </c:strCache>
            </c:strRef>
          </c:tx>
          <c:spPr>
            <a:solidFill>
              <a:srgbClr val="014B2A"/>
            </a:solidFill>
            <a:ln>
              <a:noFill/>
            </a:ln>
            <a:effectLst/>
          </c:spPr>
          <c:invertIfNegative val="0"/>
          <c:cat>
            <c:strRef>
              <c:f>Concentration_analysis!$B$156:$B$186</c:f>
              <c:strCache>
                <c:ptCount val="31"/>
                <c:pt idx="0">
                  <c:v>广东省</c:v>
                </c:pt>
                <c:pt idx="1">
                  <c:v>河南省</c:v>
                </c:pt>
                <c:pt idx="2">
                  <c:v>云南省</c:v>
                </c:pt>
                <c:pt idx="3">
                  <c:v>广西省</c:v>
                </c:pt>
                <c:pt idx="4">
                  <c:v>湖南省</c:v>
                </c:pt>
                <c:pt idx="5">
                  <c:v>辽宁省</c:v>
                </c:pt>
                <c:pt idx="6">
                  <c:v>四川省</c:v>
                </c:pt>
                <c:pt idx="7">
                  <c:v>山东省</c:v>
                </c:pt>
                <c:pt idx="8">
                  <c:v>山西省</c:v>
                </c:pt>
                <c:pt idx="9">
                  <c:v>湖北省</c:v>
                </c:pt>
                <c:pt idx="10">
                  <c:v>江西省</c:v>
                </c:pt>
                <c:pt idx="11">
                  <c:v>内蒙古</c:v>
                </c:pt>
                <c:pt idx="12">
                  <c:v>贵州省</c:v>
                </c:pt>
                <c:pt idx="13">
                  <c:v>吉林省</c:v>
                </c:pt>
                <c:pt idx="14">
                  <c:v>河北省</c:v>
                </c:pt>
                <c:pt idx="15">
                  <c:v>陕西省</c:v>
                </c:pt>
                <c:pt idx="16">
                  <c:v>甘肃省</c:v>
                </c:pt>
                <c:pt idx="17">
                  <c:v>江苏省</c:v>
                </c:pt>
                <c:pt idx="18">
                  <c:v>重庆市</c:v>
                </c:pt>
                <c:pt idx="19">
                  <c:v>黑龙江省</c:v>
                </c:pt>
                <c:pt idx="20">
                  <c:v>安徽省</c:v>
                </c:pt>
                <c:pt idx="21">
                  <c:v>浙江省</c:v>
                </c:pt>
                <c:pt idx="22">
                  <c:v>福建省</c:v>
                </c:pt>
                <c:pt idx="23">
                  <c:v>宁夏</c:v>
                </c:pt>
                <c:pt idx="24">
                  <c:v>海南省</c:v>
                </c:pt>
                <c:pt idx="25">
                  <c:v>青海省</c:v>
                </c:pt>
                <c:pt idx="26">
                  <c:v>天津市</c:v>
                </c:pt>
                <c:pt idx="27">
                  <c:v>上海市</c:v>
                </c:pt>
                <c:pt idx="28">
                  <c:v>北京市</c:v>
                </c:pt>
                <c:pt idx="29">
                  <c:v>西藏</c:v>
                </c:pt>
                <c:pt idx="30">
                  <c:v>新疆</c:v>
                </c:pt>
              </c:strCache>
            </c:strRef>
          </c:cat>
          <c:val>
            <c:numRef>
              <c:f>Concentration_analysis!$D$156:$D$186</c:f>
              <c:numCache>
                <c:formatCode>0.00%</c:formatCode>
                <c:ptCount val="31"/>
                <c:pt idx="0">
                  <c:v>0.1624093153691398</c:v>
                </c:pt>
                <c:pt idx="1">
                  <c:v>6.5780649881119313E-2</c:v>
                </c:pt>
                <c:pt idx="2">
                  <c:v>6.2427604706456134E-2</c:v>
                </c:pt>
                <c:pt idx="3">
                  <c:v>5.6209230018898979E-2</c:v>
                </c:pt>
                <c:pt idx="4">
                  <c:v>4.7857099311101631E-2</c:v>
                </c:pt>
                <c:pt idx="5">
                  <c:v>4.1394866792659878E-2</c:v>
                </c:pt>
                <c:pt idx="6">
                  <c:v>4.060232884228495E-2</c:v>
                </c:pt>
                <c:pt idx="7">
                  <c:v>4.0053648722794613E-2</c:v>
                </c:pt>
                <c:pt idx="8">
                  <c:v>3.883435956837164E-2</c:v>
                </c:pt>
                <c:pt idx="9">
                  <c:v>3.8468572822044751E-2</c:v>
                </c:pt>
                <c:pt idx="10">
                  <c:v>3.8041821617996706E-2</c:v>
                </c:pt>
                <c:pt idx="11">
                  <c:v>3.7493141498506369E-2</c:v>
                </c:pt>
                <c:pt idx="12">
                  <c:v>3.7432177040785219E-2</c:v>
                </c:pt>
                <c:pt idx="13">
                  <c:v>3.6761568005852591E-2</c:v>
                </c:pt>
                <c:pt idx="14">
                  <c:v>3.4383954154727794E-2</c:v>
                </c:pt>
                <c:pt idx="15">
                  <c:v>2.5300249954276658E-2</c:v>
                </c:pt>
                <c:pt idx="16">
                  <c:v>2.511735658111321E-2</c:v>
                </c:pt>
                <c:pt idx="17">
                  <c:v>2.4629640919344022E-2</c:v>
                </c:pt>
                <c:pt idx="18">
                  <c:v>2.3593245138084497E-2</c:v>
                </c:pt>
                <c:pt idx="19">
                  <c:v>1.8838017435834908E-2</c:v>
                </c:pt>
                <c:pt idx="20">
                  <c:v>1.7191977077363897E-2</c:v>
                </c:pt>
                <c:pt idx="21">
                  <c:v>1.6277510211546668E-2</c:v>
                </c:pt>
                <c:pt idx="22">
                  <c:v>1.5545936718892886E-2</c:v>
                </c:pt>
                <c:pt idx="23">
                  <c:v>1.2436749375114308E-2</c:v>
                </c:pt>
                <c:pt idx="24">
                  <c:v>1.0607815643479851E-2</c:v>
                </c:pt>
                <c:pt idx="25">
                  <c:v>1.0485886728037554E-2</c:v>
                </c:pt>
                <c:pt idx="26">
                  <c:v>9.6323843199414734E-3</c:v>
                </c:pt>
                <c:pt idx="27">
                  <c:v>6.0354813143937086E-3</c:v>
                </c:pt>
                <c:pt idx="28">
                  <c:v>5.54776565262452E-3</c:v>
                </c:pt>
                <c:pt idx="29">
                  <c:v>3.657867463268914E-4</c:v>
                </c:pt>
                <c:pt idx="30">
                  <c:v>2.4385783088459427E-4</c:v>
                </c:pt>
              </c:numCache>
            </c:numRef>
          </c:val>
          <c:extLst xmlns:c15="http://schemas.microsoft.com/office/drawing/2012/chart">
            <c:ext xmlns:c16="http://schemas.microsoft.com/office/drawing/2014/chart" uri="{C3380CC4-5D6E-409C-BE32-E72D297353CC}">
              <c16:uniqueId val="{00000004-AF91-41BE-BDAB-AD532F723B77}"/>
            </c:ext>
          </c:extLst>
        </c:ser>
        <c:dLbls>
          <c:showLegendKey val="0"/>
          <c:showVal val="0"/>
          <c:showCatName val="0"/>
          <c:showSerName val="0"/>
          <c:showPercent val="0"/>
          <c:showBubbleSize val="0"/>
        </c:dLbls>
        <c:gapWidth val="75"/>
        <c:overlap val="-25"/>
        <c:axId val="322138224"/>
        <c:axId val="322134896"/>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vert="eaVert"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0.30000000000000004"/>
          <c:min val="0"/>
        </c:scaling>
        <c:delete val="0"/>
        <c:axPos val="l"/>
        <c:numFmt formatCode="0%" sourceLinked="0"/>
        <c:majorTickMark val="none"/>
        <c:minorTickMark val="none"/>
        <c:tickLblPos val="nextTo"/>
        <c:spPr>
          <a:noFill/>
          <a:ln w="2540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1"/>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New/Used car  By Diseburment</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1"/>
          <c:order val="1"/>
          <c:tx>
            <c:strRef>
              <c:f>Concentration_analysis!$L$712</c:f>
              <c:strCache>
                <c:ptCount val="1"/>
                <c:pt idx="0">
                  <c:v>Disbursement Amout (%)</c:v>
                </c:pt>
              </c:strCache>
            </c:strRef>
          </c:tx>
          <c:spPr>
            <a:solidFill>
              <a:srgbClr val="014B2A"/>
            </a:solidFill>
            <a:ln>
              <a:noFill/>
            </a:ln>
            <a:effectLst/>
          </c:spPr>
          <c:invertIfNegative val="0"/>
          <c:cat>
            <c:strRef>
              <c:f>Concentration_analysis!$G$713:$G$714</c:f>
              <c:strCache>
                <c:ptCount val="2"/>
                <c:pt idx="0">
                  <c:v>Used</c:v>
                </c:pt>
                <c:pt idx="1">
                  <c:v>New</c:v>
                </c:pt>
              </c:strCache>
            </c:strRef>
          </c:cat>
          <c:val>
            <c:numRef>
              <c:f>Concentration_analysis!$L$713:$L$714</c:f>
              <c:numCache>
                <c:formatCode>0.00%</c:formatCode>
                <c:ptCount val="2"/>
                <c:pt idx="0">
                  <c:v>0.56173550662804739</c:v>
                </c:pt>
                <c:pt idx="1">
                  <c:v>0.43826449337195272</c:v>
                </c:pt>
              </c:numCache>
            </c:numRef>
          </c:val>
          <c:extLst>
            <c:ext xmlns:c16="http://schemas.microsoft.com/office/drawing/2014/chart" uri="{C3380CC4-5D6E-409C-BE32-E72D297353CC}">
              <c16:uniqueId val="{00000004-53A3-4EFD-884F-08341D8EE216}"/>
            </c:ext>
          </c:extLst>
        </c:ser>
        <c:ser>
          <c:idx val="2"/>
          <c:order val="2"/>
          <c:tx>
            <c:strRef>
              <c:f>Concentration_analysis!$M$712</c:f>
              <c:strCache>
                <c:ptCount val="1"/>
                <c:pt idx="0">
                  <c:v>Loan Outstanding  (%)</c:v>
                </c:pt>
              </c:strCache>
            </c:strRef>
          </c:tx>
          <c:spPr>
            <a:solidFill>
              <a:srgbClr val="92D050"/>
            </a:solidFill>
            <a:ln>
              <a:noFill/>
            </a:ln>
            <a:effectLst/>
          </c:spPr>
          <c:invertIfNegative val="0"/>
          <c:cat>
            <c:strRef>
              <c:f>Concentration_analysis!$G$713:$G$714</c:f>
              <c:strCache>
                <c:ptCount val="2"/>
                <c:pt idx="0">
                  <c:v>Used</c:v>
                </c:pt>
                <c:pt idx="1">
                  <c:v>New</c:v>
                </c:pt>
              </c:strCache>
            </c:strRef>
          </c:cat>
          <c:val>
            <c:numRef>
              <c:f>Concentration_analysis!$M$713:$M$714</c:f>
              <c:numCache>
                <c:formatCode>0.00%</c:formatCode>
                <c:ptCount val="2"/>
                <c:pt idx="0">
                  <c:v>0.56076870696941095</c:v>
                </c:pt>
                <c:pt idx="1">
                  <c:v>0.439231293030589</c:v>
                </c:pt>
              </c:numCache>
            </c:numRef>
          </c:val>
          <c:extLst>
            <c:ext xmlns:c16="http://schemas.microsoft.com/office/drawing/2014/chart" uri="{C3380CC4-5D6E-409C-BE32-E72D297353CC}">
              <c16:uniqueId val="{00000005-53A3-4EFD-884F-08341D8EE216}"/>
            </c:ext>
          </c:extLst>
        </c:ser>
        <c:dLbls>
          <c:showLegendKey val="0"/>
          <c:showVal val="0"/>
          <c:showCatName val="0"/>
          <c:showSerName val="0"/>
          <c:showPercent val="0"/>
          <c:showBubbleSize val="0"/>
        </c:dLbls>
        <c:gapWidth val="294"/>
        <c:axId val="1178420559"/>
        <c:axId val="1178421807"/>
      </c:barChart>
      <c:lineChart>
        <c:grouping val="standard"/>
        <c:varyColors val="0"/>
        <c:ser>
          <c:idx val="0"/>
          <c:order val="0"/>
          <c:tx>
            <c:strRef>
              <c:f>Concentration_analysis!$K$712</c:f>
              <c:strCache>
                <c:ptCount val="1"/>
                <c:pt idx="0">
                  <c:v>Loan Account (%)</c:v>
                </c:pt>
              </c:strCache>
            </c:strRef>
          </c:tx>
          <c:spPr>
            <a:ln w="28575" cap="rnd" cmpd="sng" algn="ctr">
              <a:solidFill>
                <a:srgbClr val="FFC000"/>
              </a:solidFill>
              <a:prstDash val="solid"/>
              <a:round/>
            </a:ln>
            <a:effectLst/>
          </c:spPr>
          <c:marker>
            <c:symbol val="none"/>
          </c:marker>
          <c:cat>
            <c:strRef>
              <c:f>Concentration_analysis!$G$713:$G$714</c:f>
              <c:strCache>
                <c:ptCount val="2"/>
                <c:pt idx="0">
                  <c:v>Used</c:v>
                </c:pt>
                <c:pt idx="1">
                  <c:v>New</c:v>
                </c:pt>
              </c:strCache>
            </c:strRef>
          </c:cat>
          <c:val>
            <c:numRef>
              <c:f>Concentration_analysis!$K$713:$K$714</c:f>
              <c:numCache>
                <c:formatCode>0.00%</c:formatCode>
                <c:ptCount val="2"/>
                <c:pt idx="0">
                  <c:v>0.58032814191721493</c:v>
                </c:pt>
                <c:pt idx="1">
                  <c:v>0.41975514283334719</c:v>
                </c:pt>
              </c:numCache>
            </c:numRef>
          </c:val>
          <c:smooth val="0"/>
          <c:extLst xmlns:c15="http://schemas.microsoft.com/office/drawing/2012/chart">
            <c:ext xmlns:c16="http://schemas.microsoft.com/office/drawing/2014/chart" uri="{C3380CC4-5D6E-409C-BE32-E72D297353CC}">
              <c16:uniqueId val="{00000002-53A3-4EFD-884F-08341D8EE216}"/>
            </c:ext>
          </c:extLst>
        </c:ser>
        <c:dLbls>
          <c:showLegendKey val="0"/>
          <c:showVal val="0"/>
          <c:showCatName val="0"/>
          <c:showSerName val="0"/>
          <c:showPercent val="0"/>
          <c:showBubbleSize val="0"/>
        </c:dLbls>
        <c:marker val="1"/>
        <c:smooth val="0"/>
        <c:axId val="1140258591"/>
        <c:axId val="1140258175"/>
      </c:lineChart>
      <c:valAx>
        <c:axId val="1178421807"/>
        <c:scaling>
          <c:orientation val="minMax"/>
          <c:max val="0.8"/>
        </c:scaling>
        <c:delete val="0"/>
        <c:axPos val="l"/>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78420559"/>
        <c:crosses val="autoZero"/>
        <c:crossBetween val="between"/>
        <c:majorUnit val="0.2"/>
      </c:valAx>
      <c:catAx>
        <c:axId val="1178420559"/>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78421807"/>
        <c:crosses val="autoZero"/>
        <c:auto val="1"/>
        <c:lblAlgn val="ctr"/>
        <c:lblOffset val="100"/>
        <c:noMultiLvlLbl val="0"/>
      </c:catAx>
      <c:valAx>
        <c:axId val="1140258175"/>
        <c:scaling>
          <c:orientation val="minMax"/>
          <c:max val="0.8"/>
        </c:scaling>
        <c:delete val="0"/>
        <c:axPos val="r"/>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40258591"/>
        <c:crosses val="max"/>
        <c:crossBetween val="between"/>
        <c:majorUnit val="0.2"/>
      </c:valAx>
      <c:catAx>
        <c:axId val="1140258591"/>
        <c:scaling>
          <c:orientation val="minMax"/>
        </c:scaling>
        <c:delete val="1"/>
        <c:axPos val="b"/>
        <c:numFmt formatCode="General" sourceLinked="1"/>
        <c:majorTickMark val="out"/>
        <c:minorTickMark val="none"/>
        <c:tickLblPos val="nextTo"/>
        <c:crossAx val="1140258175"/>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Verified_monthly_income By Application</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0"/>
          <c:order val="0"/>
          <c:tx>
            <c:strRef>
              <c:f>Concentration_analysis!$D$561</c:f>
              <c:strCache>
                <c:ptCount val="1"/>
                <c:pt idx="0">
                  <c:v>Loan Account (%)</c:v>
                </c:pt>
              </c:strCache>
            </c:strRef>
          </c:tx>
          <c:spPr>
            <a:solidFill>
              <a:srgbClr val="014B2A"/>
            </a:solidFill>
            <a:ln>
              <a:noFill/>
            </a:ln>
            <a:effectLst/>
          </c:spPr>
          <c:invertIfNegative val="0"/>
          <c:dPt>
            <c:idx val="1"/>
            <c:invertIfNegative val="0"/>
            <c:bubble3D val="0"/>
            <c:spPr>
              <a:solidFill>
                <a:srgbClr val="014B2A"/>
              </a:solidFill>
              <a:ln>
                <a:noFill/>
              </a:ln>
              <a:effectLst/>
            </c:spPr>
            <c:extLst>
              <c:ext xmlns:c16="http://schemas.microsoft.com/office/drawing/2014/chart" uri="{C3380CC4-5D6E-409C-BE32-E72D297353CC}">
                <c16:uniqueId val="{00000001-9611-4756-AEDB-B6A17FC87A2F}"/>
              </c:ext>
            </c:extLst>
          </c:dPt>
          <c:cat>
            <c:strRef>
              <c:f>Concentration_analysis!$B$562:$B$567</c:f>
              <c:strCache>
                <c:ptCount val="6"/>
                <c:pt idx="0">
                  <c:v>&lt;=5000</c:v>
                </c:pt>
                <c:pt idx="1">
                  <c:v>5000-10000</c:v>
                </c:pt>
                <c:pt idx="2">
                  <c:v>10000-20000</c:v>
                </c:pt>
                <c:pt idx="3">
                  <c:v>20000-30000</c:v>
                </c:pt>
                <c:pt idx="4">
                  <c:v>30000-50000</c:v>
                </c:pt>
                <c:pt idx="5">
                  <c:v>&gt;50000</c:v>
                </c:pt>
              </c:strCache>
            </c:strRef>
          </c:cat>
          <c:val>
            <c:numRef>
              <c:f>Concentration_analysis!$D$562:$D$567</c:f>
              <c:numCache>
                <c:formatCode>0.00%</c:formatCode>
                <c:ptCount val="6"/>
                <c:pt idx="0">
                  <c:v>2.4873498750228616E-2</c:v>
                </c:pt>
                <c:pt idx="1">
                  <c:v>0.35944644272389198</c:v>
                </c:pt>
                <c:pt idx="2">
                  <c:v>0.33841370481009569</c:v>
                </c:pt>
                <c:pt idx="3">
                  <c:v>0.13808449673840151</c:v>
                </c:pt>
                <c:pt idx="4">
                  <c:v>0.10217643114064501</c:v>
                </c:pt>
                <c:pt idx="5">
                  <c:v>3.7005425836737181E-2</c:v>
                </c:pt>
              </c:numCache>
            </c:numRef>
          </c:val>
          <c:extLst xmlns:c15="http://schemas.microsoft.com/office/drawing/2012/chart">
            <c:ext xmlns:c16="http://schemas.microsoft.com/office/drawing/2014/chart" uri="{C3380CC4-5D6E-409C-BE32-E72D297353CC}">
              <c16:uniqueId val="{00000002-9611-4756-AEDB-B6A17FC87A2F}"/>
            </c:ext>
          </c:extLst>
        </c:ser>
        <c:dLbls>
          <c:showLegendKey val="0"/>
          <c:showVal val="0"/>
          <c:showCatName val="0"/>
          <c:showSerName val="0"/>
          <c:showPercent val="0"/>
          <c:showBubbleSize val="0"/>
        </c:dLbls>
        <c:gapWidth val="144"/>
        <c:axId val="322138224"/>
        <c:axId val="322134896"/>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0.60000000000000009"/>
          <c:min val="0"/>
        </c:scaling>
        <c:delete val="0"/>
        <c:axPos val="l"/>
        <c:numFmt formatCode="0%" sourceLinked="0"/>
        <c:majorTickMark val="none"/>
        <c:minorTickMark val="none"/>
        <c:tickLblPos val="nextTo"/>
        <c:spPr>
          <a:noFill/>
          <a:ln w="2540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Verified_monthly_income By Diseburment</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1"/>
          <c:order val="1"/>
          <c:tx>
            <c:strRef>
              <c:f>Concentration_analysis!$L$561</c:f>
              <c:strCache>
                <c:ptCount val="1"/>
                <c:pt idx="0">
                  <c:v>Disbursement Amout (%)</c:v>
                </c:pt>
              </c:strCache>
            </c:strRef>
          </c:tx>
          <c:spPr>
            <a:solidFill>
              <a:srgbClr val="014B2A"/>
            </a:solidFill>
            <a:ln>
              <a:noFill/>
            </a:ln>
            <a:effectLst/>
          </c:spPr>
          <c:invertIfNegative val="0"/>
          <c:cat>
            <c:strRef>
              <c:f>Concentration_analysis!$G$562:$G$567</c:f>
              <c:strCache>
                <c:ptCount val="6"/>
                <c:pt idx="0">
                  <c:v>&lt;=5000</c:v>
                </c:pt>
                <c:pt idx="1">
                  <c:v>5000-10000</c:v>
                </c:pt>
                <c:pt idx="2">
                  <c:v>10000-20000</c:v>
                </c:pt>
                <c:pt idx="3">
                  <c:v>20000-30000</c:v>
                </c:pt>
                <c:pt idx="4">
                  <c:v>30000-50000</c:v>
                </c:pt>
                <c:pt idx="5">
                  <c:v>&gt;50000</c:v>
                </c:pt>
              </c:strCache>
            </c:strRef>
          </c:cat>
          <c:val>
            <c:numRef>
              <c:f>Concentration_analysis!$L$562:$L$567</c:f>
              <c:numCache>
                <c:formatCode>0.00%</c:formatCode>
                <c:ptCount val="6"/>
                <c:pt idx="0">
                  <c:v>8.937640831945648E-3</c:v>
                </c:pt>
                <c:pt idx="1">
                  <c:v>0.30026116576165168</c:v>
                </c:pt>
                <c:pt idx="2">
                  <c:v>0.35355032281839982</c:v>
                </c:pt>
                <c:pt idx="3">
                  <c:v>0.16558163206664328</c:v>
                </c:pt>
                <c:pt idx="4">
                  <c:v>0.1240128831830485</c:v>
                </c:pt>
                <c:pt idx="5">
                  <c:v>4.7656355338311175E-2</c:v>
                </c:pt>
              </c:numCache>
            </c:numRef>
          </c:val>
          <c:extLst>
            <c:ext xmlns:c16="http://schemas.microsoft.com/office/drawing/2014/chart" uri="{C3380CC4-5D6E-409C-BE32-E72D297353CC}">
              <c16:uniqueId val="{00000004-A0FD-4A6C-B3E3-AB8F796284AD}"/>
            </c:ext>
          </c:extLst>
        </c:ser>
        <c:ser>
          <c:idx val="2"/>
          <c:order val="2"/>
          <c:tx>
            <c:strRef>
              <c:f>Concentration_analysis!$M$561</c:f>
              <c:strCache>
                <c:ptCount val="1"/>
                <c:pt idx="0">
                  <c:v>Loan Outstanding  (%)</c:v>
                </c:pt>
              </c:strCache>
            </c:strRef>
          </c:tx>
          <c:spPr>
            <a:solidFill>
              <a:srgbClr val="92D050"/>
            </a:solidFill>
            <a:ln>
              <a:noFill/>
            </a:ln>
            <a:effectLst/>
          </c:spPr>
          <c:invertIfNegative val="0"/>
          <c:cat>
            <c:strRef>
              <c:f>Concentration_analysis!$G$562:$G$567</c:f>
              <c:strCache>
                <c:ptCount val="6"/>
                <c:pt idx="0">
                  <c:v>&lt;=5000</c:v>
                </c:pt>
                <c:pt idx="1">
                  <c:v>5000-10000</c:v>
                </c:pt>
                <c:pt idx="2">
                  <c:v>10000-20000</c:v>
                </c:pt>
                <c:pt idx="3">
                  <c:v>20000-30000</c:v>
                </c:pt>
                <c:pt idx="4">
                  <c:v>30000-50000</c:v>
                </c:pt>
                <c:pt idx="5">
                  <c:v>&gt;50000</c:v>
                </c:pt>
              </c:strCache>
            </c:strRef>
          </c:cat>
          <c:val>
            <c:numRef>
              <c:f>Concentration_analysis!$M$562:$M$567</c:f>
              <c:numCache>
                <c:formatCode>0.00%</c:formatCode>
                <c:ptCount val="6"/>
                <c:pt idx="0">
                  <c:v>8.9645426758124015E-3</c:v>
                </c:pt>
                <c:pt idx="1">
                  <c:v>0.30112499225162837</c:v>
                </c:pt>
                <c:pt idx="2">
                  <c:v>0.35380268531108972</c:v>
                </c:pt>
                <c:pt idx="3">
                  <c:v>0.16531045347622803</c:v>
                </c:pt>
                <c:pt idx="4">
                  <c:v>0.12316203037240941</c:v>
                </c:pt>
                <c:pt idx="5">
                  <c:v>4.7635295912832068E-2</c:v>
                </c:pt>
              </c:numCache>
            </c:numRef>
          </c:val>
          <c:extLst>
            <c:ext xmlns:c16="http://schemas.microsoft.com/office/drawing/2014/chart" uri="{C3380CC4-5D6E-409C-BE32-E72D297353CC}">
              <c16:uniqueId val="{00000005-A0FD-4A6C-B3E3-AB8F796284AD}"/>
            </c:ext>
          </c:extLst>
        </c:ser>
        <c:dLbls>
          <c:showLegendKey val="0"/>
          <c:showVal val="0"/>
          <c:showCatName val="0"/>
          <c:showSerName val="0"/>
          <c:showPercent val="0"/>
          <c:showBubbleSize val="0"/>
        </c:dLbls>
        <c:gapWidth val="150"/>
        <c:axId val="1140258591"/>
        <c:axId val="1140258175"/>
      </c:barChart>
      <c:lineChart>
        <c:grouping val="standard"/>
        <c:varyColors val="0"/>
        <c:ser>
          <c:idx val="0"/>
          <c:order val="0"/>
          <c:tx>
            <c:strRef>
              <c:f>Concentration_analysis!$K$561</c:f>
              <c:strCache>
                <c:ptCount val="1"/>
                <c:pt idx="0">
                  <c:v>Disbursement Account (%)</c:v>
                </c:pt>
              </c:strCache>
            </c:strRef>
          </c:tx>
          <c:spPr>
            <a:ln w="28575" cap="rnd" cmpd="sng" algn="ctr">
              <a:solidFill>
                <a:srgbClr val="FFC000"/>
              </a:solidFill>
              <a:prstDash val="solid"/>
              <a:round/>
            </a:ln>
            <a:effectLst/>
          </c:spPr>
          <c:marker>
            <c:symbol val="none"/>
          </c:marker>
          <c:cat>
            <c:strRef>
              <c:f>Concentration_analysis!$G$562:$G$567</c:f>
              <c:strCache>
                <c:ptCount val="6"/>
                <c:pt idx="0">
                  <c:v>&lt;=5000</c:v>
                </c:pt>
                <c:pt idx="1">
                  <c:v>5000-10000</c:v>
                </c:pt>
                <c:pt idx="2">
                  <c:v>10000-20000</c:v>
                </c:pt>
                <c:pt idx="3">
                  <c:v>20000-30000</c:v>
                </c:pt>
                <c:pt idx="4">
                  <c:v>30000-50000</c:v>
                </c:pt>
                <c:pt idx="5">
                  <c:v>&gt;50000</c:v>
                </c:pt>
              </c:strCache>
            </c:strRef>
          </c:cat>
          <c:val>
            <c:numRef>
              <c:f>Concentration_analysis!$K$562:$K$567</c:f>
              <c:numCache>
                <c:formatCode>0.00%</c:formatCode>
                <c:ptCount val="6"/>
                <c:pt idx="0">
                  <c:v>1.5824102606812693E-2</c:v>
                </c:pt>
                <c:pt idx="1">
                  <c:v>0.35346048138585823</c:v>
                </c:pt>
                <c:pt idx="2">
                  <c:v>0.34280003331390024</c:v>
                </c:pt>
                <c:pt idx="3">
                  <c:v>0.14358290996918463</c:v>
                </c:pt>
                <c:pt idx="4">
                  <c:v>0.10668776547014241</c:v>
                </c:pt>
                <c:pt idx="5">
                  <c:v>3.7727992004663945E-2</c:v>
                </c:pt>
              </c:numCache>
            </c:numRef>
          </c:val>
          <c:smooth val="0"/>
          <c:extLst xmlns:c15="http://schemas.microsoft.com/office/drawing/2012/chart">
            <c:ext xmlns:c16="http://schemas.microsoft.com/office/drawing/2014/chart" uri="{C3380CC4-5D6E-409C-BE32-E72D297353CC}">
              <c16:uniqueId val="{00000002-A0FD-4A6C-B3E3-AB8F796284AD}"/>
            </c:ext>
          </c:extLst>
        </c:ser>
        <c:dLbls>
          <c:showLegendKey val="0"/>
          <c:showVal val="0"/>
          <c:showCatName val="0"/>
          <c:showSerName val="0"/>
          <c:showPercent val="0"/>
          <c:showBubbleSize val="0"/>
        </c:dLbls>
        <c:marker val="1"/>
        <c:smooth val="0"/>
        <c:axId val="1183249823"/>
        <c:axId val="1183249407"/>
      </c:lineChart>
      <c:valAx>
        <c:axId val="1140258175"/>
        <c:scaling>
          <c:orientation val="minMax"/>
          <c:max val="0.8"/>
        </c:scaling>
        <c:delete val="0"/>
        <c:axPos val="r"/>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40258591"/>
        <c:crosses val="max"/>
        <c:crossBetween val="between"/>
        <c:majorUnit val="0.2"/>
      </c:valAx>
      <c:catAx>
        <c:axId val="1140258591"/>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40258175"/>
        <c:crosses val="autoZero"/>
        <c:auto val="1"/>
        <c:lblAlgn val="ctr"/>
        <c:lblOffset val="100"/>
        <c:noMultiLvlLbl val="0"/>
      </c:catAx>
      <c:valAx>
        <c:axId val="1183249407"/>
        <c:scaling>
          <c:orientation val="minMax"/>
        </c:scaling>
        <c:delete val="0"/>
        <c:axPos val="l"/>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83249823"/>
        <c:crosses val="autoZero"/>
        <c:crossBetween val="between"/>
        <c:majorUnit val="0.1"/>
      </c:valAx>
      <c:catAx>
        <c:axId val="1183249823"/>
        <c:scaling>
          <c:orientation val="minMax"/>
        </c:scaling>
        <c:delete val="1"/>
        <c:axPos val="b"/>
        <c:numFmt formatCode="General" sourceLinked="1"/>
        <c:majorTickMark val="out"/>
        <c:minorTickMark val="none"/>
        <c:tickLblPos val="nextTo"/>
        <c:crossAx val="1183249407"/>
        <c:crosses val="autoZero"/>
        <c:auto val="1"/>
        <c:lblAlgn val="ctr"/>
        <c:lblOffset val="100"/>
        <c:noMultiLvlLbl val="0"/>
      </c:catAx>
      <c:spPr>
        <a:noFill/>
        <a:ln w="25400">
          <a:noFill/>
        </a:ln>
        <a:effectLst/>
      </c:spPr>
    </c:plotArea>
    <c:legend>
      <c:legendPos val="b"/>
      <c:layout>
        <c:manualLayout>
          <c:xMode val="edge"/>
          <c:yMode val="edge"/>
          <c:x val="0"/>
          <c:y val="0.80244957264957262"/>
          <c:w val="1"/>
          <c:h val="0.16498632478632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Appraisal_price By Application</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0"/>
          <c:order val="0"/>
          <c:tx>
            <c:strRef>
              <c:f>Concentration_analysis!$D$573</c:f>
              <c:strCache>
                <c:ptCount val="1"/>
                <c:pt idx="0">
                  <c:v>Loan Account (%)</c:v>
                </c:pt>
              </c:strCache>
            </c:strRef>
          </c:tx>
          <c:spPr>
            <a:solidFill>
              <a:srgbClr val="014B2A"/>
            </a:solidFill>
            <a:ln>
              <a:noFill/>
            </a:ln>
            <a:effectLst/>
          </c:spPr>
          <c:invertIfNegative val="0"/>
          <c:dPt>
            <c:idx val="1"/>
            <c:invertIfNegative val="0"/>
            <c:bubble3D val="0"/>
            <c:spPr>
              <a:solidFill>
                <a:srgbClr val="014B2A"/>
              </a:solidFill>
              <a:ln>
                <a:noFill/>
              </a:ln>
              <a:effectLst/>
            </c:spPr>
            <c:extLst>
              <c:ext xmlns:c16="http://schemas.microsoft.com/office/drawing/2014/chart" uri="{C3380CC4-5D6E-409C-BE32-E72D297353CC}">
                <c16:uniqueId val="{00000001-9EE4-4EEE-BA50-719AC96B4A6B}"/>
              </c:ext>
            </c:extLst>
          </c:dPt>
          <c:cat>
            <c:strRef>
              <c:f>Concentration_analysis!$B$574:$B$577</c:f>
              <c:strCache>
                <c:ptCount val="4"/>
                <c:pt idx="0">
                  <c:v>[-inf,50000.0)</c:v>
                </c:pt>
                <c:pt idx="1">
                  <c:v>[50000.0,100000.0)</c:v>
                </c:pt>
                <c:pt idx="2">
                  <c:v>[100000.0,200000.0)</c:v>
                </c:pt>
                <c:pt idx="3">
                  <c:v>[200000.0,inf)</c:v>
                </c:pt>
              </c:strCache>
            </c:strRef>
          </c:cat>
          <c:val>
            <c:numRef>
              <c:f>Concentration_analysis!$D$574:$D$577</c:f>
              <c:numCache>
                <c:formatCode>0.00%</c:formatCode>
                <c:ptCount val="4"/>
                <c:pt idx="0">
                  <c:v>0.12058769737243187</c:v>
                </c:pt>
                <c:pt idx="1">
                  <c:v>0.46326891422300798</c:v>
                </c:pt>
                <c:pt idx="2">
                  <c:v>0.33487776626226912</c:v>
                </c:pt>
                <c:pt idx="3">
                  <c:v>8.126562214229105E-2</c:v>
                </c:pt>
              </c:numCache>
            </c:numRef>
          </c:val>
          <c:extLst xmlns:c15="http://schemas.microsoft.com/office/drawing/2012/chart">
            <c:ext xmlns:c16="http://schemas.microsoft.com/office/drawing/2014/chart" uri="{C3380CC4-5D6E-409C-BE32-E72D297353CC}">
              <c16:uniqueId val="{00000002-9EE4-4EEE-BA50-719AC96B4A6B}"/>
            </c:ext>
          </c:extLst>
        </c:ser>
        <c:dLbls>
          <c:showLegendKey val="0"/>
          <c:showVal val="0"/>
          <c:showCatName val="0"/>
          <c:showSerName val="0"/>
          <c:showPercent val="0"/>
          <c:showBubbleSize val="0"/>
        </c:dLbls>
        <c:gapWidth val="236"/>
        <c:axId val="322138224"/>
        <c:axId val="322134896"/>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0.60000000000000009"/>
          <c:min val="0"/>
        </c:scaling>
        <c:delete val="0"/>
        <c:axPos val="l"/>
        <c:numFmt formatCode="0%" sourceLinked="0"/>
        <c:majorTickMark val="none"/>
        <c:minorTickMark val="none"/>
        <c:tickLblPos val="nextTo"/>
        <c:spPr>
          <a:noFill/>
          <a:ln w="2540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Appraisal_price By Diseburment</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1"/>
          <c:order val="1"/>
          <c:tx>
            <c:strRef>
              <c:f>Concentration_analysis!$L$573</c:f>
              <c:strCache>
                <c:ptCount val="1"/>
                <c:pt idx="0">
                  <c:v>Disbursement Amout (%)</c:v>
                </c:pt>
              </c:strCache>
            </c:strRef>
          </c:tx>
          <c:spPr>
            <a:solidFill>
              <a:srgbClr val="014B2A"/>
            </a:solidFill>
            <a:ln>
              <a:noFill/>
            </a:ln>
            <a:effectLst/>
          </c:spPr>
          <c:invertIfNegative val="0"/>
          <c:cat>
            <c:strRef>
              <c:f>Concentration_analysis!$G$574:$G$577</c:f>
              <c:strCache>
                <c:ptCount val="4"/>
                <c:pt idx="0">
                  <c:v>[-inf,50000.0)</c:v>
                </c:pt>
                <c:pt idx="1">
                  <c:v>[50000.0,100000.0)</c:v>
                </c:pt>
                <c:pt idx="2">
                  <c:v>[100000.0,200000.0)</c:v>
                </c:pt>
                <c:pt idx="3">
                  <c:v>[200000.0,inf)</c:v>
                </c:pt>
              </c:strCache>
            </c:strRef>
          </c:cat>
          <c:val>
            <c:numRef>
              <c:f>Concentration_analysis!$L$574:$L$577</c:f>
              <c:numCache>
                <c:formatCode>0.00%</c:formatCode>
                <c:ptCount val="4"/>
                <c:pt idx="0">
                  <c:v>5.9799398415764392E-2</c:v>
                </c:pt>
                <c:pt idx="1">
                  <c:v>0.37424264318418438</c:v>
                </c:pt>
                <c:pt idx="2">
                  <c:v>0.41307595568733474</c:v>
                </c:pt>
                <c:pt idx="3">
                  <c:v>0.15288200271271651</c:v>
                </c:pt>
              </c:numCache>
            </c:numRef>
          </c:val>
          <c:extLst>
            <c:ext xmlns:c16="http://schemas.microsoft.com/office/drawing/2014/chart" uri="{C3380CC4-5D6E-409C-BE32-E72D297353CC}">
              <c16:uniqueId val="{00000004-3082-4C5C-B96F-BACF83D22730}"/>
            </c:ext>
          </c:extLst>
        </c:ser>
        <c:ser>
          <c:idx val="2"/>
          <c:order val="2"/>
          <c:tx>
            <c:strRef>
              <c:f>Concentration_analysis!$M$573</c:f>
              <c:strCache>
                <c:ptCount val="1"/>
                <c:pt idx="0">
                  <c:v>Loan Outstanding  (%)</c:v>
                </c:pt>
              </c:strCache>
            </c:strRef>
          </c:tx>
          <c:spPr>
            <a:solidFill>
              <a:srgbClr val="92D050"/>
            </a:solidFill>
            <a:ln>
              <a:noFill/>
            </a:ln>
            <a:effectLst/>
          </c:spPr>
          <c:invertIfNegative val="0"/>
          <c:cat>
            <c:strRef>
              <c:f>Concentration_analysis!$G$574:$G$577</c:f>
              <c:strCache>
                <c:ptCount val="4"/>
                <c:pt idx="0">
                  <c:v>[-inf,50000.0)</c:v>
                </c:pt>
                <c:pt idx="1">
                  <c:v>[50000.0,100000.0)</c:v>
                </c:pt>
                <c:pt idx="2">
                  <c:v>[100000.0,200000.0)</c:v>
                </c:pt>
                <c:pt idx="3">
                  <c:v>[200000.0,inf)</c:v>
                </c:pt>
              </c:strCache>
            </c:strRef>
          </c:cat>
          <c:val>
            <c:numRef>
              <c:f>Concentration_analysis!$M$574:$M$577</c:f>
              <c:numCache>
                <c:formatCode>0.00%</c:formatCode>
                <c:ptCount val="4"/>
                <c:pt idx="0">
                  <c:v>5.9963642583953494E-2</c:v>
                </c:pt>
                <c:pt idx="1">
                  <c:v>0.37458520735928796</c:v>
                </c:pt>
                <c:pt idx="2">
                  <c:v>0.41402274510935294</c:v>
                </c:pt>
                <c:pt idx="3">
                  <c:v>0.15142840494740559</c:v>
                </c:pt>
              </c:numCache>
            </c:numRef>
          </c:val>
          <c:extLst>
            <c:ext xmlns:c16="http://schemas.microsoft.com/office/drawing/2014/chart" uri="{C3380CC4-5D6E-409C-BE32-E72D297353CC}">
              <c16:uniqueId val="{00000005-3082-4C5C-B96F-BACF83D22730}"/>
            </c:ext>
          </c:extLst>
        </c:ser>
        <c:dLbls>
          <c:showLegendKey val="0"/>
          <c:showVal val="0"/>
          <c:showCatName val="0"/>
          <c:showSerName val="0"/>
          <c:showPercent val="0"/>
          <c:showBubbleSize val="0"/>
        </c:dLbls>
        <c:gapWidth val="228"/>
        <c:axId val="1183249823"/>
        <c:axId val="1183249407"/>
      </c:barChart>
      <c:lineChart>
        <c:grouping val="standard"/>
        <c:varyColors val="0"/>
        <c:ser>
          <c:idx val="0"/>
          <c:order val="0"/>
          <c:tx>
            <c:strRef>
              <c:f>Concentration_analysis!$K$573</c:f>
              <c:strCache>
                <c:ptCount val="1"/>
                <c:pt idx="0">
                  <c:v>Disbursement Account (%)</c:v>
                </c:pt>
              </c:strCache>
            </c:strRef>
          </c:tx>
          <c:spPr>
            <a:ln w="28575" cap="rnd" cmpd="sng" algn="ctr">
              <a:solidFill>
                <a:srgbClr val="FFC000"/>
              </a:solidFill>
              <a:prstDash val="solid"/>
              <a:round/>
            </a:ln>
            <a:effectLst/>
          </c:spPr>
          <c:marker>
            <c:symbol val="none"/>
          </c:marker>
          <c:cat>
            <c:strRef>
              <c:f>Concentration_analysis!$G$574:$G$577</c:f>
              <c:strCache>
                <c:ptCount val="4"/>
                <c:pt idx="0">
                  <c:v>[-inf,50000.0)</c:v>
                </c:pt>
                <c:pt idx="1">
                  <c:v>[50000.0,100000.0)</c:v>
                </c:pt>
                <c:pt idx="2">
                  <c:v>[100000.0,200000.0)</c:v>
                </c:pt>
                <c:pt idx="3">
                  <c:v>[200000.0,inf)</c:v>
                </c:pt>
              </c:strCache>
            </c:strRef>
          </c:cat>
          <c:val>
            <c:numRef>
              <c:f>Concentration_analysis!$K$574:$K$577</c:f>
              <c:numCache>
                <c:formatCode>0.00%</c:formatCode>
                <c:ptCount val="4"/>
                <c:pt idx="0">
                  <c:v>0.12792537686349628</c:v>
                </c:pt>
                <c:pt idx="1">
                  <c:v>0.46955942366952613</c:v>
                </c:pt>
                <c:pt idx="2">
                  <c:v>0.32547680519696842</c:v>
                </c:pt>
                <c:pt idx="3">
                  <c:v>7.7121679020571335E-2</c:v>
                </c:pt>
              </c:numCache>
            </c:numRef>
          </c:val>
          <c:smooth val="0"/>
          <c:extLst xmlns:c15="http://schemas.microsoft.com/office/drawing/2012/chart">
            <c:ext xmlns:c16="http://schemas.microsoft.com/office/drawing/2014/chart" uri="{C3380CC4-5D6E-409C-BE32-E72D297353CC}">
              <c16:uniqueId val="{00000002-3082-4C5C-B96F-BACF83D22730}"/>
            </c:ext>
          </c:extLst>
        </c:ser>
        <c:dLbls>
          <c:showLegendKey val="0"/>
          <c:showVal val="0"/>
          <c:showCatName val="0"/>
          <c:showSerName val="0"/>
          <c:showPercent val="0"/>
          <c:showBubbleSize val="0"/>
        </c:dLbls>
        <c:marker val="1"/>
        <c:smooth val="0"/>
        <c:axId val="1455713119"/>
        <c:axId val="1455721023"/>
      </c:lineChart>
      <c:valAx>
        <c:axId val="1183249407"/>
        <c:scaling>
          <c:orientation val="minMax"/>
        </c:scaling>
        <c:delete val="0"/>
        <c:axPos val="l"/>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83249823"/>
        <c:crosses val="autoZero"/>
        <c:crossBetween val="between"/>
        <c:majorUnit val="0.1"/>
      </c:valAx>
      <c:catAx>
        <c:axId val="1183249823"/>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83249407"/>
        <c:crosses val="autoZero"/>
        <c:auto val="1"/>
        <c:lblAlgn val="ctr"/>
        <c:lblOffset val="100"/>
        <c:noMultiLvlLbl val="0"/>
      </c:catAx>
      <c:valAx>
        <c:axId val="1455721023"/>
        <c:scaling>
          <c:orientation val="minMax"/>
        </c:scaling>
        <c:delete val="0"/>
        <c:axPos val="r"/>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455713119"/>
        <c:crosses val="max"/>
        <c:crossBetween val="between"/>
      </c:valAx>
      <c:catAx>
        <c:axId val="1455713119"/>
        <c:scaling>
          <c:orientation val="minMax"/>
        </c:scaling>
        <c:delete val="1"/>
        <c:axPos val="b"/>
        <c:numFmt formatCode="General" sourceLinked="1"/>
        <c:majorTickMark val="out"/>
        <c:minorTickMark val="none"/>
        <c:tickLblPos val="nextTo"/>
        <c:crossAx val="1455721023"/>
        <c:crosses val="autoZero"/>
        <c:auto val="1"/>
        <c:lblAlgn val="ctr"/>
        <c:lblOffset val="100"/>
        <c:noMultiLvlLbl val="0"/>
      </c:catAx>
      <c:spPr>
        <a:noFill/>
        <a:ln w="25400">
          <a:noFill/>
        </a:ln>
        <a:effectLst/>
      </c:spPr>
    </c:plotArea>
    <c:legend>
      <c:legendPos val="b"/>
      <c:layout>
        <c:manualLayout>
          <c:xMode val="edge"/>
          <c:yMode val="edge"/>
          <c:x val="5.3240740740740741E-2"/>
          <c:y val="0.86757777777777778"/>
          <c:w val="0.9"/>
          <c:h val="8.65636752136752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Loan_Amount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1"/>
          <c:order val="1"/>
          <c:tx>
            <c:strRef>
              <c:f>'Monthly Distribution by App'!$B$136</c:f>
              <c:strCache>
                <c:ptCount val="1"/>
                <c:pt idx="0">
                  <c:v>&lt;=50000</c:v>
                </c:pt>
              </c:strCache>
            </c:strRef>
          </c:tx>
          <c:spPr>
            <a:solidFill>
              <a:srgbClr val="014B2A"/>
            </a:solidFill>
            <a:ln>
              <a:noFill/>
            </a:ln>
            <a:effectLst/>
          </c:spPr>
          <c:invertIfNegative val="0"/>
          <c:cat>
            <c:strRef>
              <c:f>'Monthly Distribution by App'!$C$135:$F$135</c:f>
              <c:strCache>
                <c:ptCount val="4"/>
                <c:pt idx="0">
                  <c:v>202103-05</c:v>
                </c:pt>
                <c:pt idx="1">
                  <c:v>202106</c:v>
                </c:pt>
                <c:pt idx="2">
                  <c:v>202107</c:v>
                </c:pt>
                <c:pt idx="3">
                  <c:v>202108</c:v>
                </c:pt>
              </c:strCache>
            </c:strRef>
          </c:cat>
          <c:val>
            <c:numRef>
              <c:f>'Monthly Distribution by App'!$C$136:$F$136</c:f>
              <c:numCache>
                <c:formatCode>0.00%</c:formatCode>
                <c:ptCount val="4"/>
                <c:pt idx="0">
                  <c:v>0.21572249589490969</c:v>
                </c:pt>
                <c:pt idx="1">
                  <c:v>0.24675324675324675</c:v>
                </c:pt>
                <c:pt idx="2">
                  <c:v>0.25797473774352386</c:v>
                </c:pt>
                <c:pt idx="3">
                  <c:v>0.25131525698097934</c:v>
                </c:pt>
              </c:numCache>
            </c:numRef>
          </c:val>
          <c:extLst>
            <c:ext xmlns:c16="http://schemas.microsoft.com/office/drawing/2014/chart" uri="{C3380CC4-5D6E-409C-BE32-E72D297353CC}">
              <c16:uniqueId val="{00000000-FFD7-4D12-9DBD-80F46EECCAAC}"/>
            </c:ext>
          </c:extLst>
        </c:ser>
        <c:ser>
          <c:idx val="2"/>
          <c:order val="2"/>
          <c:tx>
            <c:strRef>
              <c:f>'Monthly Distribution by App'!$B$137</c:f>
              <c:strCache>
                <c:ptCount val="1"/>
                <c:pt idx="0">
                  <c:v>50000-100000</c:v>
                </c:pt>
              </c:strCache>
            </c:strRef>
          </c:tx>
          <c:spPr>
            <a:solidFill>
              <a:schemeClr val="accent3">
                <a:lumMod val="75000"/>
              </a:schemeClr>
            </a:solidFill>
            <a:ln>
              <a:noFill/>
            </a:ln>
            <a:effectLst/>
          </c:spPr>
          <c:invertIfNegative val="0"/>
          <c:cat>
            <c:strRef>
              <c:f>'Monthly Distribution by App'!$C$135:$F$135</c:f>
              <c:strCache>
                <c:ptCount val="4"/>
                <c:pt idx="0">
                  <c:v>202103-05</c:v>
                </c:pt>
                <c:pt idx="1">
                  <c:v>202106</c:v>
                </c:pt>
                <c:pt idx="2">
                  <c:v>202107</c:v>
                </c:pt>
                <c:pt idx="3">
                  <c:v>202108</c:v>
                </c:pt>
              </c:strCache>
            </c:strRef>
          </c:cat>
          <c:val>
            <c:numRef>
              <c:f>'Monthly Distribution by App'!$C$137:$F$137</c:f>
              <c:numCache>
                <c:formatCode>0.00%</c:formatCode>
                <c:ptCount val="4"/>
                <c:pt idx="0">
                  <c:v>0.53715106732348117</c:v>
                </c:pt>
                <c:pt idx="1">
                  <c:v>0.53223969013442696</c:v>
                </c:pt>
                <c:pt idx="2">
                  <c:v>0.50952686790837076</c:v>
                </c:pt>
                <c:pt idx="3">
                  <c:v>0.50991501416430596</c:v>
                </c:pt>
              </c:numCache>
            </c:numRef>
          </c:val>
          <c:extLst>
            <c:ext xmlns:c16="http://schemas.microsoft.com/office/drawing/2014/chart" uri="{C3380CC4-5D6E-409C-BE32-E72D297353CC}">
              <c16:uniqueId val="{00000001-FFD7-4D12-9DBD-80F46EECCAAC}"/>
            </c:ext>
          </c:extLst>
        </c:ser>
        <c:ser>
          <c:idx val="3"/>
          <c:order val="3"/>
          <c:tx>
            <c:strRef>
              <c:f>'Monthly Distribution by App'!$B$138</c:f>
              <c:strCache>
                <c:ptCount val="1"/>
                <c:pt idx="0">
                  <c:v>100000-150000</c:v>
                </c:pt>
              </c:strCache>
            </c:strRef>
          </c:tx>
          <c:spPr>
            <a:solidFill>
              <a:schemeClr val="accent3">
                <a:tint val="77000"/>
              </a:schemeClr>
            </a:solidFill>
            <a:ln>
              <a:noFill/>
            </a:ln>
            <a:effectLst/>
          </c:spPr>
          <c:invertIfNegative val="0"/>
          <c:cat>
            <c:strRef>
              <c:f>'Monthly Distribution by App'!$C$135:$F$135</c:f>
              <c:strCache>
                <c:ptCount val="4"/>
                <c:pt idx="0">
                  <c:v>202103-05</c:v>
                </c:pt>
                <c:pt idx="1">
                  <c:v>202106</c:v>
                </c:pt>
                <c:pt idx="2">
                  <c:v>202107</c:v>
                </c:pt>
                <c:pt idx="3">
                  <c:v>202108</c:v>
                </c:pt>
              </c:strCache>
            </c:strRef>
          </c:cat>
          <c:val>
            <c:numRef>
              <c:f>'Monthly Distribution by App'!$C$138:$F$138</c:f>
              <c:numCache>
                <c:formatCode>0.00%</c:formatCode>
                <c:ptCount val="4"/>
                <c:pt idx="0">
                  <c:v>0.20155993431855501</c:v>
                </c:pt>
                <c:pt idx="1">
                  <c:v>0.17634996582365003</c:v>
                </c:pt>
                <c:pt idx="2">
                  <c:v>0.16998501391564974</c:v>
                </c:pt>
                <c:pt idx="3">
                  <c:v>0.19061108862808579</c:v>
                </c:pt>
              </c:numCache>
            </c:numRef>
          </c:val>
          <c:extLst>
            <c:ext xmlns:c16="http://schemas.microsoft.com/office/drawing/2014/chart" uri="{C3380CC4-5D6E-409C-BE32-E72D297353CC}">
              <c16:uniqueId val="{00000002-FFD7-4D12-9DBD-80F46EECCAAC}"/>
            </c:ext>
          </c:extLst>
        </c:ser>
        <c:ser>
          <c:idx val="4"/>
          <c:order val="4"/>
          <c:tx>
            <c:strRef>
              <c:f>'Monthly Distribution by App'!$B$139</c:f>
              <c:strCache>
                <c:ptCount val="1"/>
                <c:pt idx="0">
                  <c:v>150000-200000</c:v>
                </c:pt>
              </c:strCache>
            </c:strRef>
          </c:tx>
          <c:spPr>
            <a:solidFill>
              <a:schemeClr val="accent3">
                <a:tint val="54000"/>
              </a:schemeClr>
            </a:solidFill>
            <a:ln>
              <a:noFill/>
            </a:ln>
            <a:effectLst/>
          </c:spPr>
          <c:invertIfNegative val="0"/>
          <c:cat>
            <c:strRef>
              <c:f>'Monthly Distribution by App'!$C$135:$F$135</c:f>
              <c:strCache>
                <c:ptCount val="4"/>
                <c:pt idx="0">
                  <c:v>202103-05</c:v>
                </c:pt>
                <c:pt idx="1">
                  <c:v>202106</c:v>
                </c:pt>
                <c:pt idx="2">
                  <c:v>202107</c:v>
                </c:pt>
                <c:pt idx="3">
                  <c:v>202108</c:v>
                </c:pt>
              </c:strCache>
            </c:strRef>
          </c:cat>
          <c:val>
            <c:numRef>
              <c:f>'Monthly Distribution by App'!$C$139:$F$139</c:f>
              <c:numCache>
                <c:formatCode>0.00%</c:formatCode>
                <c:ptCount val="4"/>
                <c:pt idx="0">
                  <c:v>4.5566502463054187E-2</c:v>
                </c:pt>
                <c:pt idx="1">
                  <c:v>4.4657097288676235E-2</c:v>
                </c:pt>
                <c:pt idx="2">
                  <c:v>6.2513380432455579E-2</c:v>
                </c:pt>
                <c:pt idx="3">
                  <c:v>4.8158640226628892E-2</c:v>
                </c:pt>
              </c:numCache>
            </c:numRef>
          </c:val>
          <c:extLst>
            <c:ext xmlns:c16="http://schemas.microsoft.com/office/drawing/2014/chart" uri="{C3380CC4-5D6E-409C-BE32-E72D297353CC}">
              <c16:uniqueId val="{00000003-FFD7-4D12-9DBD-80F46EECCAAC}"/>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App'!$B$135</c15:sqref>
                        </c15:formulaRef>
                      </c:ext>
                    </c:extLst>
                    <c:strCache>
                      <c:ptCount val="1"/>
                      <c:pt idx="0">
                        <c:v>% of Applications</c:v>
                      </c:pt>
                    </c:strCache>
                  </c:strRef>
                </c:tx>
                <c:spPr>
                  <a:solidFill>
                    <a:schemeClr val="accent3">
                      <a:shade val="53000"/>
                    </a:schemeClr>
                  </a:solidFill>
                  <a:ln>
                    <a:noFill/>
                  </a:ln>
                  <a:effectLst/>
                </c:spPr>
                <c:invertIfNegative val="0"/>
                <c:cat>
                  <c:strRef>
                    <c:extLst>
                      <c:ext uri="{02D57815-91ED-43cb-92C2-25804820EDAC}">
                        <c15:formulaRef>
                          <c15:sqref>'Monthly Distribution by App'!$C$135:$F$135</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App'!$C$135:$F$135</c15:sqref>
                        </c15:formulaRef>
                      </c:ext>
                    </c:extLst>
                    <c:numCache>
                      <c:formatCode>@</c:formatCode>
                      <c:ptCount val="4"/>
                      <c:pt idx="0">
                        <c:v>0</c:v>
                      </c:pt>
                      <c:pt idx="1">
                        <c:v>202106</c:v>
                      </c:pt>
                      <c:pt idx="2">
                        <c:v>202107</c:v>
                      </c:pt>
                      <c:pt idx="3">
                        <c:v>202108</c:v>
                      </c:pt>
                    </c:numCache>
                  </c:numRef>
                </c:val>
                <c:extLst>
                  <c:ext xmlns:c16="http://schemas.microsoft.com/office/drawing/2014/chart" uri="{C3380CC4-5D6E-409C-BE32-E72D297353CC}">
                    <c16:uniqueId val="{00000008-FFD7-4D12-9DBD-80F46EECCAAC}"/>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Loan_rate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1"/>
          <c:order val="1"/>
          <c:tx>
            <c:strRef>
              <c:f>'Monthly Distribution by App'!$B$155</c:f>
              <c:strCache>
                <c:ptCount val="1"/>
                <c:pt idx="0">
                  <c:v>5%-7.5%</c:v>
                </c:pt>
              </c:strCache>
            </c:strRef>
          </c:tx>
          <c:spPr>
            <a:solidFill>
              <a:srgbClr val="014B2A"/>
            </a:solidFill>
            <a:ln>
              <a:noFill/>
            </a:ln>
            <a:effectLst/>
          </c:spPr>
          <c:invertIfNegative val="0"/>
          <c:cat>
            <c:strRef>
              <c:f>'Monthly Distribution by App'!$C$154:$F$154</c:f>
              <c:strCache>
                <c:ptCount val="4"/>
                <c:pt idx="0">
                  <c:v>202103-05</c:v>
                </c:pt>
                <c:pt idx="1">
                  <c:v>202106</c:v>
                </c:pt>
                <c:pt idx="2">
                  <c:v>202107</c:v>
                </c:pt>
                <c:pt idx="3">
                  <c:v>202108</c:v>
                </c:pt>
              </c:strCache>
            </c:strRef>
          </c:cat>
          <c:val>
            <c:numRef>
              <c:f>'Monthly Distribution by App'!$C$155:$F$155</c:f>
              <c:numCache>
                <c:formatCode>0.00%</c:formatCode>
                <c:ptCount val="4"/>
                <c:pt idx="0">
                  <c:v>0.35509031198686369</c:v>
                </c:pt>
                <c:pt idx="1">
                  <c:v>0.24333561175666438</c:v>
                </c:pt>
                <c:pt idx="2">
                  <c:v>0.16484692785270819</c:v>
                </c:pt>
                <c:pt idx="3">
                  <c:v>0.27519222986645081</c:v>
                </c:pt>
              </c:numCache>
            </c:numRef>
          </c:val>
          <c:extLst>
            <c:ext xmlns:c16="http://schemas.microsoft.com/office/drawing/2014/chart" uri="{C3380CC4-5D6E-409C-BE32-E72D297353CC}">
              <c16:uniqueId val="{00000000-09DA-4DAD-A10B-0322C8D342DF}"/>
            </c:ext>
          </c:extLst>
        </c:ser>
        <c:ser>
          <c:idx val="2"/>
          <c:order val="2"/>
          <c:tx>
            <c:strRef>
              <c:f>'Monthly Distribution by App'!$B$156</c:f>
              <c:strCache>
                <c:ptCount val="1"/>
                <c:pt idx="0">
                  <c:v>7.5%-10%</c:v>
                </c:pt>
              </c:strCache>
            </c:strRef>
          </c:tx>
          <c:spPr>
            <a:solidFill>
              <a:schemeClr val="accent3">
                <a:lumMod val="75000"/>
              </a:schemeClr>
            </a:solidFill>
            <a:ln>
              <a:noFill/>
            </a:ln>
            <a:effectLst/>
          </c:spPr>
          <c:invertIfNegative val="0"/>
          <c:cat>
            <c:strRef>
              <c:f>'Monthly Distribution by App'!$C$154:$F$154</c:f>
              <c:strCache>
                <c:ptCount val="4"/>
                <c:pt idx="0">
                  <c:v>202103-05</c:v>
                </c:pt>
                <c:pt idx="1">
                  <c:v>202106</c:v>
                </c:pt>
                <c:pt idx="2">
                  <c:v>202107</c:v>
                </c:pt>
                <c:pt idx="3">
                  <c:v>202108</c:v>
                </c:pt>
              </c:strCache>
            </c:strRef>
          </c:cat>
          <c:val>
            <c:numRef>
              <c:f>'Monthly Distribution by App'!$C$156:$F$156</c:f>
              <c:numCache>
                <c:formatCode>0.00%</c:formatCode>
                <c:ptCount val="4"/>
                <c:pt idx="0">
                  <c:v>0.16851395730706076</c:v>
                </c:pt>
                <c:pt idx="1">
                  <c:v>0.17862838915470494</c:v>
                </c:pt>
                <c:pt idx="2">
                  <c:v>0.15863840719332048</c:v>
                </c:pt>
                <c:pt idx="3">
                  <c:v>0.38122217725617158</c:v>
                </c:pt>
              </c:numCache>
            </c:numRef>
          </c:val>
          <c:extLst>
            <c:ext xmlns:c16="http://schemas.microsoft.com/office/drawing/2014/chart" uri="{C3380CC4-5D6E-409C-BE32-E72D297353CC}">
              <c16:uniqueId val="{00000001-09DA-4DAD-A10B-0322C8D342DF}"/>
            </c:ext>
          </c:extLst>
        </c:ser>
        <c:ser>
          <c:idx val="3"/>
          <c:order val="3"/>
          <c:tx>
            <c:strRef>
              <c:f>'Monthly Distribution by App'!$B$157</c:f>
              <c:strCache>
                <c:ptCount val="1"/>
                <c:pt idx="0">
                  <c:v>10%-12.5%</c:v>
                </c:pt>
              </c:strCache>
            </c:strRef>
          </c:tx>
          <c:spPr>
            <a:solidFill>
              <a:schemeClr val="accent3">
                <a:tint val="77000"/>
              </a:schemeClr>
            </a:solidFill>
            <a:ln>
              <a:noFill/>
            </a:ln>
            <a:effectLst/>
          </c:spPr>
          <c:invertIfNegative val="0"/>
          <c:cat>
            <c:strRef>
              <c:f>'Monthly Distribution by App'!$C$154:$F$154</c:f>
              <c:strCache>
                <c:ptCount val="4"/>
                <c:pt idx="0">
                  <c:v>202103-05</c:v>
                </c:pt>
                <c:pt idx="1">
                  <c:v>202106</c:v>
                </c:pt>
                <c:pt idx="2">
                  <c:v>202107</c:v>
                </c:pt>
                <c:pt idx="3">
                  <c:v>202108</c:v>
                </c:pt>
              </c:strCache>
            </c:strRef>
          </c:cat>
          <c:val>
            <c:numRef>
              <c:f>'Monthly Distribution by App'!$C$157:$F$157</c:f>
              <c:numCache>
                <c:formatCode>0.00%</c:formatCode>
                <c:ptCount val="4"/>
                <c:pt idx="0">
                  <c:v>9.6059113300492605E-2</c:v>
                </c:pt>
                <c:pt idx="1">
                  <c:v>0.12485759854180907</c:v>
                </c:pt>
                <c:pt idx="2">
                  <c:v>0.13508884607150504</c:v>
                </c:pt>
                <c:pt idx="3">
                  <c:v>0.10157830837717523</c:v>
                </c:pt>
              </c:numCache>
            </c:numRef>
          </c:val>
          <c:extLst>
            <c:ext xmlns:c16="http://schemas.microsoft.com/office/drawing/2014/chart" uri="{C3380CC4-5D6E-409C-BE32-E72D297353CC}">
              <c16:uniqueId val="{00000002-09DA-4DAD-A10B-0322C8D342DF}"/>
            </c:ext>
          </c:extLst>
        </c:ser>
        <c:ser>
          <c:idx val="4"/>
          <c:order val="4"/>
          <c:tx>
            <c:strRef>
              <c:f>'Monthly Distribution by App'!$B$158</c:f>
              <c:strCache>
                <c:ptCount val="1"/>
                <c:pt idx="0">
                  <c:v>&gt;12.5%</c:v>
                </c:pt>
              </c:strCache>
            </c:strRef>
          </c:tx>
          <c:spPr>
            <a:solidFill>
              <a:schemeClr val="accent3">
                <a:tint val="54000"/>
              </a:schemeClr>
            </a:solidFill>
            <a:ln>
              <a:noFill/>
            </a:ln>
            <a:effectLst/>
          </c:spPr>
          <c:invertIfNegative val="0"/>
          <c:cat>
            <c:strRef>
              <c:f>'Monthly Distribution by App'!$C$154:$F$154</c:f>
              <c:strCache>
                <c:ptCount val="4"/>
                <c:pt idx="0">
                  <c:v>202103-05</c:v>
                </c:pt>
                <c:pt idx="1">
                  <c:v>202106</c:v>
                </c:pt>
                <c:pt idx="2">
                  <c:v>202107</c:v>
                </c:pt>
                <c:pt idx="3">
                  <c:v>202108</c:v>
                </c:pt>
              </c:strCache>
            </c:strRef>
          </c:cat>
          <c:val>
            <c:numRef>
              <c:f>'Monthly Distribution by App'!$C$158:$F$158</c:f>
              <c:numCache>
                <c:formatCode>0.00%</c:formatCode>
                <c:ptCount val="4"/>
                <c:pt idx="0">
                  <c:v>0.38033661740558294</c:v>
                </c:pt>
                <c:pt idx="1">
                  <c:v>0.45317840054682162</c:v>
                </c:pt>
                <c:pt idx="2">
                  <c:v>0.54142581888246633</c:v>
                </c:pt>
                <c:pt idx="3">
                  <c:v>0.24200728450020234</c:v>
                </c:pt>
              </c:numCache>
            </c:numRef>
          </c:val>
          <c:extLst>
            <c:ext xmlns:c16="http://schemas.microsoft.com/office/drawing/2014/chart" uri="{C3380CC4-5D6E-409C-BE32-E72D297353CC}">
              <c16:uniqueId val="{00000003-09DA-4DAD-A10B-0322C8D342DF}"/>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App'!$B$154</c15:sqref>
                        </c15:formulaRef>
                      </c:ext>
                    </c:extLst>
                    <c:strCache>
                      <c:ptCount val="1"/>
                      <c:pt idx="0">
                        <c:v>% of Applications</c:v>
                      </c:pt>
                    </c:strCache>
                  </c:strRef>
                </c:tx>
                <c:spPr>
                  <a:solidFill>
                    <a:schemeClr val="accent3">
                      <a:shade val="53000"/>
                    </a:schemeClr>
                  </a:solidFill>
                  <a:ln>
                    <a:noFill/>
                  </a:ln>
                  <a:effectLst/>
                </c:spPr>
                <c:invertIfNegative val="0"/>
                <c:cat>
                  <c:strRef>
                    <c:extLst>
                      <c:ext uri="{02D57815-91ED-43cb-92C2-25804820EDAC}">
                        <c15:formulaRef>
                          <c15:sqref>'Monthly Distribution by App'!$C$154:$F$154</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App'!$C$154:$F$154</c15:sqref>
                        </c15:formulaRef>
                      </c:ext>
                    </c:extLst>
                    <c:numCache>
                      <c:formatCode>@</c:formatCode>
                      <c:ptCount val="4"/>
                      <c:pt idx="0">
                        <c:v>0</c:v>
                      </c:pt>
                      <c:pt idx="1">
                        <c:v>202106</c:v>
                      </c:pt>
                      <c:pt idx="2">
                        <c:v>202107</c:v>
                      </c:pt>
                      <c:pt idx="3">
                        <c:v>202108</c:v>
                      </c:pt>
                    </c:numCache>
                  </c:numRef>
                </c:val>
                <c:extLst>
                  <c:ext xmlns:c16="http://schemas.microsoft.com/office/drawing/2014/chart" uri="{C3380CC4-5D6E-409C-BE32-E72D297353CC}">
                    <c16:uniqueId val="{00000004-09DA-4DAD-A10B-0322C8D342DF}"/>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New_car_flag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2"/>
          <c:order val="2"/>
          <c:tx>
            <c:strRef>
              <c:f>'Monthly Distribution by App'!$B$175</c:f>
              <c:strCache>
                <c:ptCount val="1"/>
                <c:pt idx="0">
                  <c:v>New</c:v>
                </c:pt>
              </c:strCache>
            </c:strRef>
          </c:tx>
          <c:spPr>
            <a:solidFill>
              <a:srgbClr val="014B2A"/>
            </a:solidFill>
            <a:ln>
              <a:noFill/>
            </a:ln>
            <a:effectLst/>
          </c:spPr>
          <c:invertIfNegative val="0"/>
          <c:cat>
            <c:strRef>
              <c:f>'Monthly Distribution by App'!$C$173:$F$173</c:f>
              <c:strCache>
                <c:ptCount val="4"/>
                <c:pt idx="0">
                  <c:v>202103-05</c:v>
                </c:pt>
                <c:pt idx="1">
                  <c:v>202106</c:v>
                </c:pt>
                <c:pt idx="2">
                  <c:v>202107</c:v>
                </c:pt>
                <c:pt idx="3">
                  <c:v>202108</c:v>
                </c:pt>
              </c:strCache>
            </c:strRef>
          </c:cat>
          <c:val>
            <c:numRef>
              <c:f>'Monthly Distribution by App'!$C$175:$F$175</c:f>
              <c:numCache>
                <c:formatCode>0.00%</c:formatCode>
                <c:ptCount val="4"/>
                <c:pt idx="0">
                  <c:v>0.50369458128078815</c:v>
                </c:pt>
                <c:pt idx="1">
                  <c:v>0.41353383458646614</c:v>
                </c:pt>
                <c:pt idx="2">
                  <c:v>0.279383429672447</c:v>
                </c:pt>
                <c:pt idx="3">
                  <c:v>0.70659651962768111</c:v>
                </c:pt>
              </c:numCache>
            </c:numRef>
          </c:val>
          <c:extLst>
            <c:ext xmlns:c16="http://schemas.microsoft.com/office/drawing/2014/chart" uri="{C3380CC4-5D6E-409C-BE32-E72D297353CC}">
              <c16:uniqueId val="{00000000-69E9-4DD5-8F4A-7D201BD1AA73}"/>
            </c:ext>
          </c:extLst>
        </c:ser>
        <c:ser>
          <c:idx val="3"/>
          <c:order val="3"/>
          <c:tx>
            <c:strRef>
              <c:f>'Monthly Distribution by App'!$B$176</c:f>
              <c:strCache>
                <c:ptCount val="1"/>
                <c:pt idx="0">
                  <c:v>Used</c:v>
                </c:pt>
              </c:strCache>
            </c:strRef>
          </c:tx>
          <c:spPr>
            <a:solidFill>
              <a:schemeClr val="accent3">
                <a:lumMod val="75000"/>
              </a:schemeClr>
            </a:solidFill>
            <a:ln>
              <a:noFill/>
            </a:ln>
            <a:effectLst/>
          </c:spPr>
          <c:invertIfNegative val="0"/>
          <c:cat>
            <c:strRef>
              <c:f>'Monthly Distribution by App'!$C$173:$F$173</c:f>
              <c:strCache>
                <c:ptCount val="4"/>
                <c:pt idx="0">
                  <c:v>202103-05</c:v>
                </c:pt>
                <c:pt idx="1">
                  <c:v>202106</c:v>
                </c:pt>
                <c:pt idx="2">
                  <c:v>202107</c:v>
                </c:pt>
                <c:pt idx="3">
                  <c:v>202108</c:v>
                </c:pt>
              </c:strCache>
            </c:strRef>
          </c:cat>
          <c:val>
            <c:numRef>
              <c:f>'Monthly Distribution by App'!$C$176:$F$176</c:f>
              <c:numCache>
                <c:formatCode>0.00%</c:formatCode>
                <c:ptCount val="4"/>
                <c:pt idx="0">
                  <c:v>0.4963054187192118</c:v>
                </c:pt>
                <c:pt idx="1">
                  <c:v>0.5864661654135338</c:v>
                </c:pt>
                <c:pt idx="2">
                  <c:v>0.720616570327553</c:v>
                </c:pt>
                <c:pt idx="3">
                  <c:v>0.29340348037231889</c:v>
                </c:pt>
              </c:numCache>
            </c:numRef>
          </c:val>
          <c:extLst>
            <c:ext xmlns:c16="http://schemas.microsoft.com/office/drawing/2014/chart" uri="{C3380CC4-5D6E-409C-BE32-E72D297353CC}">
              <c16:uniqueId val="{00000001-69E9-4DD5-8F4A-7D201BD1AA73}"/>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App'!$B$173</c15:sqref>
                        </c15:formulaRef>
                      </c:ext>
                    </c:extLst>
                    <c:strCache>
                      <c:ptCount val="1"/>
                      <c:pt idx="0">
                        <c:v>% of Applications</c:v>
                      </c:pt>
                    </c:strCache>
                  </c:strRef>
                </c:tx>
                <c:spPr>
                  <a:solidFill>
                    <a:schemeClr val="accent3">
                      <a:shade val="58000"/>
                    </a:schemeClr>
                  </a:solidFill>
                  <a:ln>
                    <a:noFill/>
                  </a:ln>
                  <a:effectLst/>
                </c:spPr>
                <c:invertIfNegative val="0"/>
                <c:cat>
                  <c:strRef>
                    <c:extLst>
                      <c:ext uri="{02D57815-91ED-43cb-92C2-25804820EDAC}">
                        <c15:formulaRef>
                          <c15:sqref>'Monthly Distribution by App'!$C$173:$F$173</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App'!$C$173:$F$173</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2-69E9-4DD5-8F4A-7D201BD1AA7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 Distribution by App'!$B$174</c15:sqref>
                        </c15:formulaRef>
                      </c:ext>
                    </c:extLst>
                    <c:strCache>
                      <c:ptCount val="1"/>
                      <c:pt idx="0">
                        <c:v>missing</c:v>
                      </c:pt>
                    </c:strCache>
                  </c:strRef>
                </c:tx>
                <c:spPr>
                  <a:solidFill>
                    <a:schemeClr val="accent3">
                      <a:shade val="86000"/>
                    </a:schemeClr>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App'!$C$173:$F$173</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App'!$C$174:$F$174</c15:sqref>
                        </c15:formulaRef>
                      </c:ext>
                    </c:extLst>
                    <c:numCache>
                      <c:formatCode>0.00%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3-69E9-4DD5-8F4A-7D201BD1AA73}"/>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Verified_monthly_income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2"/>
          <c:order val="2"/>
          <c:tx>
            <c:strRef>
              <c:f>'Monthly Distribution by App'!$B$197</c:f>
              <c:strCache>
                <c:ptCount val="1"/>
                <c:pt idx="0">
                  <c:v>&lt;=5000</c:v>
                </c:pt>
              </c:strCache>
            </c:strRef>
          </c:tx>
          <c:spPr>
            <a:solidFill>
              <a:srgbClr val="014B2A"/>
            </a:solidFill>
            <a:ln>
              <a:noFill/>
            </a:ln>
            <a:effectLst/>
          </c:spPr>
          <c:invertIfNegative val="0"/>
          <c:cat>
            <c:strRef>
              <c:f>'Monthly Distribution by App'!$C$195:$F$195</c:f>
              <c:strCache>
                <c:ptCount val="4"/>
                <c:pt idx="0">
                  <c:v>202103-05</c:v>
                </c:pt>
                <c:pt idx="1">
                  <c:v>202106</c:v>
                </c:pt>
                <c:pt idx="2">
                  <c:v>202107</c:v>
                </c:pt>
                <c:pt idx="3">
                  <c:v>202108</c:v>
                </c:pt>
              </c:strCache>
            </c:strRef>
          </c:cat>
          <c:val>
            <c:numRef>
              <c:f>'Monthly Distribution by App'!$C$197:$F$197</c:f>
              <c:numCache>
                <c:formatCode>0.00%</c:formatCode>
                <c:ptCount val="4"/>
                <c:pt idx="0">
                  <c:v>2.3809523809523808E-2</c:v>
                </c:pt>
                <c:pt idx="1">
                  <c:v>2.7568922305764409E-2</c:v>
                </c:pt>
                <c:pt idx="2">
                  <c:v>2.6118604153286235E-2</c:v>
                </c:pt>
                <c:pt idx="3">
                  <c:v>1.9830028328611898E-2</c:v>
                </c:pt>
              </c:numCache>
            </c:numRef>
          </c:val>
          <c:extLst>
            <c:ext xmlns:c16="http://schemas.microsoft.com/office/drawing/2014/chart" uri="{C3380CC4-5D6E-409C-BE32-E72D297353CC}">
              <c16:uniqueId val="{00000000-379A-4CCF-8EE8-7B9044A35A72}"/>
            </c:ext>
          </c:extLst>
        </c:ser>
        <c:ser>
          <c:idx val="3"/>
          <c:order val="3"/>
          <c:tx>
            <c:strRef>
              <c:f>'Monthly Distribution by App'!$B$198</c:f>
              <c:strCache>
                <c:ptCount val="1"/>
                <c:pt idx="0">
                  <c:v>5000-10000</c:v>
                </c:pt>
              </c:strCache>
            </c:strRef>
          </c:tx>
          <c:spPr>
            <a:solidFill>
              <a:schemeClr val="accent3">
                <a:lumMod val="75000"/>
              </a:schemeClr>
            </a:solidFill>
            <a:ln>
              <a:noFill/>
            </a:ln>
            <a:effectLst/>
          </c:spPr>
          <c:invertIfNegative val="0"/>
          <c:cat>
            <c:strRef>
              <c:f>'Monthly Distribution by App'!$C$195:$F$195</c:f>
              <c:strCache>
                <c:ptCount val="4"/>
                <c:pt idx="0">
                  <c:v>202103-05</c:v>
                </c:pt>
                <c:pt idx="1">
                  <c:v>202106</c:v>
                </c:pt>
                <c:pt idx="2">
                  <c:v>202107</c:v>
                </c:pt>
                <c:pt idx="3">
                  <c:v>202108</c:v>
                </c:pt>
              </c:strCache>
            </c:strRef>
          </c:cat>
          <c:val>
            <c:numRef>
              <c:f>'Monthly Distribution by App'!$C$198:$F$198</c:f>
              <c:numCache>
                <c:formatCode>0.00%</c:formatCode>
                <c:ptCount val="4"/>
                <c:pt idx="0">
                  <c:v>0.3460591133004926</c:v>
                </c:pt>
                <c:pt idx="1">
                  <c:v>0.35361130097972204</c:v>
                </c:pt>
                <c:pt idx="2">
                  <c:v>0.35281524298865341</c:v>
                </c:pt>
                <c:pt idx="3">
                  <c:v>0.40874140024281669</c:v>
                </c:pt>
              </c:numCache>
            </c:numRef>
          </c:val>
          <c:extLst>
            <c:ext xmlns:c16="http://schemas.microsoft.com/office/drawing/2014/chart" uri="{C3380CC4-5D6E-409C-BE32-E72D297353CC}">
              <c16:uniqueId val="{00000001-379A-4CCF-8EE8-7B9044A35A72}"/>
            </c:ext>
          </c:extLst>
        </c:ser>
        <c:ser>
          <c:idx val="4"/>
          <c:order val="4"/>
          <c:tx>
            <c:strRef>
              <c:f>'Monthly Distribution by App'!$B$199</c:f>
              <c:strCache>
                <c:ptCount val="1"/>
                <c:pt idx="0">
                  <c:v>10000-20000</c:v>
                </c:pt>
              </c:strCache>
            </c:strRef>
          </c:tx>
          <c:spPr>
            <a:solidFill>
              <a:schemeClr val="accent3">
                <a:tint val="93000"/>
              </a:schemeClr>
            </a:solidFill>
            <a:ln>
              <a:noFill/>
            </a:ln>
            <a:effectLst/>
          </c:spPr>
          <c:invertIfNegative val="0"/>
          <c:cat>
            <c:strRef>
              <c:f>'Monthly Distribution by App'!$C$195:$F$195</c:f>
              <c:strCache>
                <c:ptCount val="4"/>
                <c:pt idx="0">
                  <c:v>202103-05</c:v>
                </c:pt>
                <c:pt idx="1">
                  <c:v>202106</c:v>
                </c:pt>
                <c:pt idx="2">
                  <c:v>202107</c:v>
                </c:pt>
                <c:pt idx="3">
                  <c:v>202108</c:v>
                </c:pt>
              </c:strCache>
            </c:strRef>
          </c:cat>
          <c:val>
            <c:numRef>
              <c:f>'Monthly Distribution by App'!$C$199:$F$199</c:f>
              <c:numCache>
                <c:formatCode>0.00%</c:formatCode>
                <c:ptCount val="4"/>
                <c:pt idx="0">
                  <c:v>0.34113300492610837</c:v>
                </c:pt>
                <c:pt idx="1">
                  <c:v>0.3324219640009114</c:v>
                </c:pt>
                <c:pt idx="2">
                  <c:v>0.33804324555769644</c:v>
                </c:pt>
                <c:pt idx="3">
                  <c:v>0.3443949817887495</c:v>
                </c:pt>
              </c:numCache>
            </c:numRef>
          </c:val>
          <c:extLst>
            <c:ext xmlns:c16="http://schemas.microsoft.com/office/drawing/2014/chart" uri="{C3380CC4-5D6E-409C-BE32-E72D297353CC}">
              <c16:uniqueId val="{00000002-379A-4CCF-8EE8-7B9044A35A72}"/>
            </c:ext>
          </c:extLst>
        </c:ser>
        <c:ser>
          <c:idx val="5"/>
          <c:order val="5"/>
          <c:tx>
            <c:strRef>
              <c:f>'Monthly Distribution by App'!$B$200</c:f>
              <c:strCache>
                <c:ptCount val="1"/>
                <c:pt idx="0">
                  <c:v>20000-30000</c:v>
                </c:pt>
              </c:strCache>
            </c:strRef>
          </c:tx>
          <c:spPr>
            <a:solidFill>
              <a:schemeClr val="accent3">
                <a:tint val="77000"/>
              </a:schemeClr>
            </a:solidFill>
            <a:ln>
              <a:noFill/>
            </a:ln>
            <a:effectLst/>
          </c:spPr>
          <c:invertIfNegative val="0"/>
          <c:cat>
            <c:strRef>
              <c:f>'Monthly Distribution by App'!$C$195:$F$195</c:f>
              <c:strCache>
                <c:ptCount val="4"/>
                <c:pt idx="0">
                  <c:v>202103-05</c:v>
                </c:pt>
                <c:pt idx="1">
                  <c:v>202106</c:v>
                </c:pt>
                <c:pt idx="2">
                  <c:v>202107</c:v>
                </c:pt>
                <c:pt idx="3">
                  <c:v>202108</c:v>
                </c:pt>
              </c:strCache>
            </c:strRef>
          </c:cat>
          <c:val>
            <c:numRef>
              <c:f>'Monthly Distribution by App'!$C$200:$F$200</c:f>
              <c:numCache>
                <c:formatCode>0.00%</c:formatCode>
                <c:ptCount val="4"/>
                <c:pt idx="0">
                  <c:v>0.14183087027914615</c:v>
                </c:pt>
                <c:pt idx="1">
                  <c:v>0.14240145819093186</c:v>
                </c:pt>
                <c:pt idx="2">
                  <c:v>0.13722971526439734</c:v>
                </c:pt>
                <c:pt idx="3">
                  <c:v>0.12464589235127478</c:v>
                </c:pt>
              </c:numCache>
            </c:numRef>
          </c:val>
          <c:extLst>
            <c:ext xmlns:c16="http://schemas.microsoft.com/office/drawing/2014/chart" uri="{C3380CC4-5D6E-409C-BE32-E72D297353CC}">
              <c16:uniqueId val="{00000003-379A-4CCF-8EE8-7B9044A35A72}"/>
            </c:ext>
          </c:extLst>
        </c:ser>
        <c:ser>
          <c:idx val="6"/>
          <c:order val="6"/>
          <c:tx>
            <c:strRef>
              <c:f>'Monthly Distribution by App'!$B$201</c:f>
              <c:strCache>
                <c:ptCount val="1"/>
                <c:pt idx="0">
                  <c:v>30000-50000</c:v>
                </c:pt>
              </c:strCache>
            </c:strRef>
          </c:tx>
          <c:spPr>
            <a:solidFill>
              <a:schemeClr val="accent3">
                <a:tint val="62000"/>
              </a:schemeClr>
            </a:solidFill>
            <a:ln>
              <a:noFill/>
            </a:ln>
            <a:effectLst/>
          </c:spPr>
          <c:invertIfNegative val="0"/>
          <c:cat>
            <c:strRef>
              <c:f>'Monthly Distribution by App'!$C$195:$F$195</c:f>
              <c:strCache>
                <c:ptCount val="4"/>
                <c:pt idx="0">
                  <c:v>202103-05</c:v>
                </c:pt>
                <c:pt idx="1">
                  <c:v>202106</c:v>
                </c:pt>
                <c:pt idx="2">
                  <c:v>202107</c:v>
                </c:pt>
                <c:pt idx="3">
                  <c:v>202108</c:v>
                </c:pt>
              </c:strCache>
            </c:strRef>
          </c:cat>
          <c:val>
            <c:numRef>
              <c:f>'Monthly Distribution by App'!$C$201:$F$201</c:f>
              <c:numCache>
                <c:formatCode>0.00%</c:formatCode>
                <c:ptCount val="4"/>
                <c:pt idx="0">
                  <c:v>0.11145320197044335</c:v>
                </c:pt>
                <c:pt idx="1">
                  <c:v>0.10435178856231488</c:v>
                </c:pt>
                <c:pt idx="2">
                  <c:v>0.10640119888674802</c:v>
                </c:pt>
                <c:pt idx="3">
                  <c:v>7.2035613112100369E-2</c:v>
                </c:pt>
              </c:numCache>
            </c:numRef>
          </c:val>
          <c:extLst>
            <c:ext xmlns:c16="http://schemas.microsoft.com/office/drawing/2014/chart" uri="{C3380CC4-5D6E-409C-BE32-E72D297353CC}">
              <c16:uniqueId val="{00000004-379A-4CCF-8EE8-7B9044A35A72}"/>
            </c:ext>
          </c:extLst>
        </c:ser>
        <c:ser>
          <c:idx val="7"/>
          <c:order val="7"/>
          <c:tx>
            <c:strRef>
              <c:f>'Monthly Distribution by App'!$B$202</c:f>
              <c:strCache>
                <c:ptCount val="1"/>
                <c:pt idx="0">
                  <c:v>&gt;50000</c:v>
                </c:pt>
              </c:strCache>
            </c:strRef>
          </c:tx>
          <c:spPr>
            <a:solidFill>
              <a:schemeClr val="accent3">
                <a:tint val="46000"/>
              </a:schemeClr>
            </a:solidFill>
            <a:ln>
              <a:noFill/>
            </a:ln>
            <a:effectLst/>
          </c:spPr>
          <c:invertIfNegative val="0"/>
          <c:cat>
            <c:strRef>
              <c:f>'Monthly Distribution by App'!$C$195:$F$195</c:f>
              <c:strCache>
                <c:ptCount val="4"/>
                <c:pt idx="0">
                  <c:v>202103-05</c:v>
                </c:pt>
                <c:pt idx="1">
                  <c:v>202106</c:v>
                </c:pt>
                <c:pt idx="2">
                  <c:v>202107</c:v>
                </c:pt>
                <c:pt idx="3">
                  <c:v>202108</c:v>
                </c:pt>
              </c:strCache>
            </c:strRef>
          </c:cat>
          <c:val>
            <c:numRef>
              <c:f>'Monthly Distribution by App'!$C$202:$F$202</c:f>
              <c:numCache>
                <c:formatCode>0.00%</c:formatCode>
                <c:ptCount val="4"/>
                <c:pt idx="0">
                  <c:v>3.5714285714285712E-2</c:v>
                </c:pt>
                <c:pt idx="1">
                  <c:v>3.9644565960355434E-2</c:v>
                </c:pt>
                <c:pt idx="2">
                  <c:v>3.9391993149218582E-2</c:v>
                </c:pt>
                <c:pt idx="3">
                  <c:v>3.0352084176446782E-2</c:v>
                </c:pt>
              </c:numCache>
            </c:numRef>
          </c:val>
          <c:extLst>
            <c:ext xmlns:c16="http://schemas.microsoft.com/office/drawing/2014/chart" uri="{C3380CC4-5D6E-409C-BE32-E72D297353CC}">
              <c16:uniqueId val="{00000005-379A-4CCF-8EE8-7B9044A35A72}"/>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App'!$B$195</c15:sqref>
                        </c15:formulaRef>
                      </c:ext>
                    </c:extLst>
                    <c:strCache>
                      <c:ptCount val="1"/>
                      <c:pt idx="0">
                        <c:v>% of Applications</c:v>
                      </c:pt>
                    </c:strCache>
                  </c:strRef>
                </c:tx>
                <c:spPr>
                  <a:solidFill>
                    <a:schemeClr val="accent3">
                      <a:shade val="45000"/>
                    </a:schemeClr>
                  </a:solidFill>
                  <a:ln>
                    <a:noFill/>
                  </a:ln>
                  <a:effectLst/>
                </c:spPr>
                <c:invertIfNegative val="0"/>
                <c:cat>
                  <c:strRef>
                    <c:extLst>
                      <c:ext uri="{02D57815-91ED-43cb-92C2-25804820EDAC}">
                        <c15:formulaRef>
                          <c15:sqref>'Monthly Distribution by App'!$C$195:$F$195</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App'!$C$195:$F$195</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6-379A-4CCF-8EE8-7B9044A35A7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 Distribution by App'!$B$196</c15:sqref>
                        </c15:formulaRef>
                      </c:ext>
                    </c:extLst>
                    <c:strCache>
                      <c:ptCount val="1"/>
                      <c:pt idx="0">
                        <c:v>missing</c:v>
                      </c:pt>
                    </c:strCache>
                  </c:strRef>
                </c:tx>
                <c:spPr>
                  <a:solidFill>
                    <a:schemeClr val="accent3">
                      <a:shade val="61000"/>
                    </a:schemeClr>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App'!$C$195:$F$195</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App'!$C$196:$F$196</c15:sqref>
                        </c15:formulaRef>
                      </c:ext>
                    </c:extLst>
                    <c:numCache>
                      <c:formatCode>0.00%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7-379A-4CCF-8EE8-7B9044A35A72}"/>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Installment_to_income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2"/>
          <c:order val="2"/>
          <c:tx>
            <c:strRef>
              <c:f>'Monthly Distribution by App'!$B$223</c:f>
              <c:strCache>
                <c:ptCount val="1"/>
                <c:pt idx="0">
                  <c:v>[-inf,0.1)</c:v>
                </c:pt>
              </c:strCache>
            </c:strRef>
          </c:tx>
          <c:spPr>
            <a:solidFill>
              <a:srgbClr val="014B2A"/>
            </a:solidFill>
            <a:ln>
              <a:noFill/>
            </a:ln>
            <a:effectLst/>
          </c:spPr>
          <c:invertIfNegative val="0"/>
          <c:cat>
            <c:strRef>
              <c:f>'Monthly Distribution by App'!$C$221:$F$221</c:f>
              <c:strCache>
                <c:ptCount val="4"/>
                <c:pt idx="0">
                  <c:v>202103-05</c:v>
                </c:pt>
                <c:pt idx="1">
                  <c:v>202106</c:v>
                </c:pt>
                <c:pt idx="2">
                  <c:v>202107</c:v>
                </c:pt>
                <c:pt idx="3">
                  <c:v>202108</c:v>
                </c:pt>
              </c:strCache>
            </c:strRef>
          </c:cat>
          <c:val>
            <c:numRef>
              <c:f>'Monthly Distribution by App'!$C$223:$F$223</c:f>
              <c:numCache>
                <c:formatCode>0.00%</c:formatCode>
                <c:ptCount val="4"/>
                <c:pt idx="0">
                  <c:v>0.31034482758620691</c:v>
                </c:pt>
                <c:pt idx="1">
                  <c:v>0.31897926634768742</c:v>
                </c:pt>
                <c:pt idx="2">
                  <c:v>0.33076429030186255</c:v>
                </c:pt>
                <c:pt idx="3">
                  <c:v>0.27681100768919464</c:v>
                </c:pt>
              </c:numCache>
            </c:numRef>
          </c:val>
          <c:extLst>
            <c:ext xmlns:c16="http://schemas.microsoft.com/office/drawing/2014/chart" uri="{C3380CC4-5D6E-409C-BE32-E72D297353CC}">
              <c16:uniqueId val="{00000000-E8CB-4C33-B51D-E934716F7682}"/>
            </c:ext>
          </c:extLst>
        </c:ser>
        <c:ser>
          <c:idx val="3"/>
          <c:order val="3"/>
          <c:tx>
            <c:strRef>
              <c:f>'Monthly Distribution by App'!$B$224</c:f>
              <c:strCache>
                <c:ptCount val="1"/>
                <c:pt idx="0">
                  <c:v>[0.1,0.2)</c:v>
                </c:pt>
              </c:strCache>
            </c:strRef>
          </c:tx>
          <c:spPr>
            <a:solidFill>
              <a:schemeClr val="accent3">
                <a:lumMod val="75000"/>
              </a:schemeClr>
            </a:solidFill>
            <a:ln>
              <a:noFill/>
            </a:ln>
            <a:effectLst/>
          </c:spPr>
          <c:invertIfNegative val="0"/>
          <c:cat>
            <c:strRef>
              <c:f>'Monthly Distribution by App'!$C$221:$F$221</c:f>
              <c:strCache>
                <c:ptCount val="4"/>
                <c:pt idx="0">
                  <c:v>202103-05</c:v>
                </c:pt>
                <c:pt idx="1">
                  <c:v>202106</c:v>
                </c:pt>
                <c:pt idx="2">
                  <c:v>202107</c:v>
                </c:pt>
                <c:pt idx="3">
                  <c:v>202108</c:v>
                </c:pt>
              </c:strCache>
            </c:strRef>
          </c:cat>
          <c:val>
            <c:numRef>
              <c:f>'Monthly Distribution by App'!$C$224:$F$224</c:f>
              <c:numCache>
                <c:formatCode>0.00%</c:formatCode>
                <c:ptCount val="4"/>
                <c:pt idx="0">
                  <c:v>0.41009852216748771</c:v>
                </c:pt>
                <c:pt idx="1">
                  <c:v>0.40692640692640691</c:v>
                </c:pt>
                <c:pt idx="2">
                  <c:v>0.4059087989723828</c:v>
                </c:pt>
                <c:pt idx="3">
                  <c:v>0.41359773371104813</c:v>
                </c:pt>
              </c:numCache>
            </c:numRef>
          </c:val>
          <c:extLst>
            <c:ext xmlns:c16="http://schemas.microsoft.com/office/drawing/2014/chart" uri="{C3380CC4-5D6E-409C-BE32-E72D297353CC}">
              <c16:uniqueId val="{00000001-E8CB-4C33-B51D-E934716F7682}"/>
            </c:ext>
          </c:extLst>
        </c:ser>
        <c:ser>
          <c:idx val="4"/>
          <c:order val="4"/>
          <c:tx>
            <c:strRef>
              <c:f>'Monthly Distribution by App'!$B$225</c:f>
              <c:strCache>
                <c:ptCount val="1"/>
                <c:pt idx="0">
                  <c:v>[0.2,0.3)</c:v>
                </c:pt>
              </c:strCache>
            </c:strRef>
          </c:tx>
          <c:spPr>
            <a:solidFill>
              <a:schemeClr val="accent3">
                <a:tint val="70000"/>
              </a:schemeClr>
            </a:solidFill>
            <a:ln>
              <a:noFill/>
            </a:ln>
            <a:effectLst/>
          </c:spPr>
          <c:invertIfNegative val="0"/>
          <c:cat>
            <c:strRef>
              <c:f>'Monthly Distribution by App'!$C$221:$F$221</c:f>
              <c:strCache>
                <c:ptCount val="4"/>
                <c:pt idx="0">
                  <c:v>202103-05</c:v>
                </c:pt>
                <c:pt idx="1">
                  <c:v>202106</c:v>
                </c:pt>
                <c:pt idx="2">
                  <c:v>202107</c:v>
                </c:pt>
                <c:pt idx="3">
                  <c:v>202108</c:v>
                </c:pt>
              </c:strCache>
            </c:strRef>
          </c:cat>
          <c:val>
            <c:numRef>
              <c:f>'Monthly Distribution by App'!$C$225:$F$225</c:f>
              <c:numCache>
                <c:formatCode>0.00%</c:formatCode>
                <c:ptCount val="4"/>
                <c:pt idx="0">
                  <c:v>0.18575533661740559</c:v>
                </c:pt>
                <c:pt idx="1">
                  <c:v>0.19548872180451127</c:v>
                </c:pt>
                <c:pt idx="2">
                  <c:v>0.18411475058873902</c:v>
                </c:pt>
                <c:pt idx="3">
                  <c:v>0.20396600566572237</c:v>
                </c:pt>
              </c:numCache>
            </c:numRef>
          </c:val>
          <c:extLst>
            <c:ext xmlns:c16="http://schemas.microsoft.com/office/drawing/2014/chart" uri="{C3380CC4-5D6E-409C-BE32-E72D297353CC}">
              <c16:uniqueId val="{00000002-E8CB-4C33-B51D-E934716F7682}"/>
            </c:ext>
          </c:extLst>
        </c:ser>
        <c:ser>
          <c:idx val="5"/>
          <c:order val="5"/>
          <c:tx>
            <c:strRef>
              <c:f>'Monthly Distribution by App'!$B$226</c:f>
              <c:strCache>
                <c:ptCount val="1"/>
                <c:pt idx="0">
                  <c:v>[0.3,inf)</c:v>
                </c:pt>
              </c:strCache>
            </c:strRef>
          </c:tx>
          <c:spPr>
            <a:solidFill>
              <a:schemeClr val="accent3">
                <a:tint val="50000"/>
              </a:schemeClr>
            </a:solidFill>
            <a:ln>
              <a:noFill/>
            </a:ln>
            <a:effectLst/>
          </c:spPr>
          <c:invertIfNegative val="0"/>
          <c:cat>
            <c:strRef>
              <c:f>'Monthly Distribution by App'!$C$221:$F$221</c:f>
              <c:strCache>
                <c:ptCount val="4"/>
                <c:pt idx="0">
                  <c:v>202103-05</c:v>
                </c:pt>
                <c:pt idx="1">
                  <c:v>202106</c:v>
                </c:pt>
                <c:pt idx="2">
                  <c:v>202107</c:v>
                </c:pt>
                <c:pt idx="3">
                  <c:v>202108</c:v>
                </c:pt>
              </c:strCache>
            </c:strRef>
          </c:cat>
          <c:val>
            <c:numRef>
              <c:f>'Monthly Distribution by App'!$C$226:$F$226</c:f>
              <c:numCache>
                <c:formatCode>0.00%</c:formatCode>
                <c:ptCount val="4"/>
                <c:pt idx="0">
                  <c:v>9.3801313628899832E-2</c:v>
                </c:pt>
                <c:pt idx="1">
                  <c:v>7.8605604921394401E-2</c:v>
                </c:pt>
                <c:pt idx="2">
                  <c:v>7.9212160137015625E-2</c:v>
                </c:pt>
                <c:pt idx="3">
                  <c:v>0.10562525293403481</c:v>
                </c:pt>
              </c:numCache>
            </c:numRef>
          </c:val>
          <c:extLst>
            <c:ext xmlns:c16="http://schemas.microsoft.com/office/drawing/2014/chart" uri="{C3380CC4-5D6E-409C-BE32-E72D297353CC}">
              <c16:uniqueId val="{00000003-E8CB-4C33-B51D-E934716F7682}"/>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App'!$B$221</c15:sqref>
                        </c15:formulaRef>
                      </c:ext>
                    </c:extLst>
                    <c:strCache>
                      <c:ptCount val="1"/>
                      <c:pt idx="0">
                        <c:v>% of Applications</c:v>
                      </c:pt>
                    </c:strCache>
                  </c:strRef>
                </c:tx>
                <c:spPr>
                  <a:solidFill>
                    <a:schemeClr val="accent3">
                      <a:shade val="50000"/>
                    </a:schemeClr>
                  </a:solidFill>
                  <a:ln>
                    <a:noFill/>
                  </a:ln>
                  <a:effectLst/>
                </c:spPr>
                <c:invertIfNegative val="0"/>
                <c:cat>
                  <c:strRef>
                    <c:extLst>
                      <c:ext uri="{02D57815-91ED-43cb-92C2-25804820EDAC}">
                        <c15:formulaRef>
                          <c15:sqref>'Monthly Distribution by App'!$C$221:$F$221</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App'!$C$221:$F$221</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4-E8CB-4C33-B51D-E934716F768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 Distribution by App'!$B$222</c15:sqref>
                        </c15:formulaRef>
                      </c:ext>
                    </c:extLst>
                    <c:strCache>
                      <c:ptCount val="1"/>
                      <c:pt idx="0">
                        <c:v>missing</c:v>
                      </c:pt>
                    </c:strCache>
                  </c:strRef>
                </c:tx>
                <c:spPr>
                  <a:solidFill>
                    <a:schemeClr val="accent3">
                      <a:shade val="70000"/>
                    </a:schemeClr>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App'!$C$221:$F$221</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App'!$C$222:$F$222</c15:sqref>
                        </c15:formulaRef>
                      </c:ext>
                    </c:extLst>
                    <c:numCache>
                      <c:formatCode>0.00%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5-E8CB-4C33-B51D-E934716F7682}"/>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min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Province Distri By Diseburment</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1"/>
          <c:order val="1"/>
          <c:tx>
            <c:strRef>
              <c:f>Concentration_analysis!$L$155</c:f>
              <c:strCache>
                <c:ptCount val="1"/>
                <c:pt idx="0">
                  <c:v>Disbursement Amout (%)</c:v>
                </c:pt>
              </c:strCache>
            </c:strRef>
          </c:tx>
          <c:spPr>
            <a:solidFill>
              <a:srgbClr val="014B2A"/>
            </a:solidFill>
            <a:ln>
              <a:noFill/>
            </a:ln>
            <a:effectLst/>
          </c:spPr>
          <c:invertIfNegative val="0"/>
          <c:cat>
            <c:strRef>
              <c:f>Concentration_analysis!$G$156:$G$186</c:f>
              <c:strCache>
                <c:ptCount val="31"/>
                <c:pt idx="0">
                  <c:v>广东省</c:v>
                </c:pt>
                <c:pt idx="1">
                  <c:v>河南省</c:v>
                </c:pt>
                <c:pt idx="2">
                  <c:v>云南省</c:v>
                </c:pt>
                <c:pt idx="3">
                  <c:v>广西省</c:v>
                </c:pt>
                <c:pt idx="4">
                  <c:v>湖南省</c:v>
                </c:pt>
                <c:pt idx="5">
                  <c:v>辽宁省</c:v>
                </c:pt>
                <c:pt idx="6">
                  <c:v>湖北省</c:v>
                </c:pt>
                <c:pt idx="7">
                  <c:v>山西省</c:v>
                </c:pt>
                <c:pt idx="8">
                  <c:v>四川省</c:v>
                </c:pt>
                <c:pt idx="9">
                  <c:v>吉林省</c:v>
                </c:pt>
                <c:pt idx="10">
                  <c:v>内蒙古</c:v>
                </c:pt>
                <c:pt idx="11">
                  <c:v>江西省</c:v>
                </c:pt>
                <c:pt idx="12">
                  <c:v>山东省</c:v>
                </c:pt>
                <c:pt idx="13">
                  <c:v>贵州省</c:v>
                </c:pt>
                <c:pt idx="14">
                  <c:v>河北省</c:v>
                </c:pt>
                <c:pt idx="15">
                  <c:v>江苏省</c:v>
                </c:pt>
                <c:pt idx="16">
                  <c:v>重庆市</c:v>
                </c:pt>
                <c:pt idx="17">
                  <c:v>甘肃省</c:v>
                </c:pt>
                <c:pt idx="18">
                  <c:v>陕西省</c:v>
                </c:pt>
                <c:pt idx="19">
                  <c:v>黑龙江省</c:v>
                </c:pt>
                <c:pt idx="20">
                  <c:v>浙江省</c:v>
                </c:pt>
                <c:pt idx="21">
                  <c:v>安徽省</c:v>
                </c:pt>
                <c:pt idx="22">
                  <c:v>福建省</c:v>
                </c:pt>
                <c:pt idx="23">
                  <c:v>宁夏</c:v>
                </c:pt>
                <c:pt idx="24">
                  <c:v>海南省</c:v>
                </c:pt>
                <c:pt idx="25">
                  <c:v>天津市</c:v>
                </c:pt>
                <c:pt idx="26">
                  <c:v>青海省</c:v>
                </c:pt>
                <c:pt idx="27">
                  <c:v>上海市</c:v>
                </c:pt>
                <c:pt idx="28">
                  <c:v>北京市</c:v>
                </c:pt>
                <c:pt idx="29">
                  <c:v>西藏</c:v>
                </c:pt>
                <c:pt idx="30">
                  <c:v>新疆</c:v>
                </c:pt>
              </c:strCache>
            </c:strRef>
          </c:cat>
          <c:val>
            <c:numRef>
              <c:f>Concentration_analysis!$L$156:$L$186</c:f>
              <c:numCache>
                <c:formatCode>0.00%</c:formatCode>
                <c:ptCount val="31"/>
                <c:pt idx="0">
                  <c:v>0.1754029832226994</c:v>
                </c:pt>
                <c:pt idx="1">
                  <c:v>6.4572564696985107E-2</c:v>
                </c:pt>
                <c:pt idx="2">
                  <c:v>6.1661282411693726E-2</c:v>
                </c:pt>
                <c:pt idx="3">
                  <c:v>5.6553628834299242E-2</c:v>
                </c:pt>
                <c:pt idx="4">
                  <c:v>5.1861089150164109E-2</c:v>
                </c:pt>
                <c:pt idx="5">
                  <c:v>4.291676948832808E-2</c:v>
                </c:pt>
                <c:pt idx="6">
                  <c:v>3.9391275542628258E-2</c:v>
                </c:pt>
                <c:pt idx="7">
                  <c:v>3.9174694679385363E-2</c:v>
                </c:pt>
                <c:pt idx="8">
                  <c:v>3.8855936090003464E-2</c:v>
                </c:pt>
                <c:pt idx="9">
                  <c:v>3.6803551952063314E-2</c:v>
                </c:pt>
                <c:pt idx="10">
                  <c:v>3.6150026676990979E-2</c:v>
                </c:pt>
                <c:pt idx="11">
                  <c:v>3.5788523028032718E-2</c:v>
                </c:pt>
                <c:pt idx="12">
                  <c:v>3.5558048541404076E-2</c:v>
                </c:pt>
                <c:pt idx="13">
                  <c:v>3.4919108183945217E-2</c:v>
                </c:pt>
                <c:pt idx="14">
                  <c:v>2.9134717252473623E-2</c:v>
                </c:pt>
                <c:pt idx="15">
                  <c:v>2.5678939596760639E-2</c:v>
                </c:pt>
                <c:pt idx="16">
                  <c:v>2.4533371666283985E-2</c:v>
                </c:pt>
                <c:pt idx="17">
                  <c:v>2.3875849921762889E-2</c:v>
                </c:pt>
                <c:pt idx="18">
                  <c:v>2.3703396142798365E-2</c:v>
                </c:pt>
                <c:pt idx="19">
                  <c:v>1.9165803309138384E-2</c:v>
                </c:pt>
                <c:pt idx="20">
                  <c:v>1.824630848830441E-2</c:v>
                </c:pt>
                <c:pt idx="21">
                  <c:v>1.8088222206086718E-2</c:v>
                </c:pt>
                <c:pt idx="22">
                  <c:v>1.513329807337618E-2</c:v>
                </c:pt>
                <c:pt idx="23">
                  <c:v>1.1871677130081937E-2</c:v>
                </c:pt>
                <c:pt idx="24">
                  <c:v>1.0086506509364162E-2</c:v>
                </c:pt>
                <c:pt idx="25">
                  <c:v>9.8745781807417585E-3</c:v>
                </c:pt>
                <c:pt idx="26">
                  <c:v>8.9381867994086182E-3</c:v>
                </c:pt>
                <c:pt idx="27">
                  <c:v>5.6052637722322739E-3</c:v>
                </c:pt>
                <c:pt idx="28">
                  <c:v>5.2878789391703415E-3</c:v>
                </c:pt>
                <c:pt idx="29">
                  <c:v>7.6992130229796923E-4</c:v>
                </c:pt>
                <c:pt idx="30">
                  <c:v>3.9659821109478332E-4</c:v>
                </c:pt>
              </c:numCache>
            </c:numRef>
          </c:val>
          <c:extLst>
            <c:ext xmlns:c16="http://schemas.microsoft.com/office/drawing/2014/chart" uri="{C3380CC4-5D6E-409C-BE32-E72D297353CC}">
              <c16:uniqueId val="{00000002-5964-4204-AD9F-3EE891C3AE7D}"/>
            </c:ext>
          </c:extLst>
        </c:ser>
        <c:ser>
          <c:idx val="2"/>
          <c:order val="2"/>
          <c:tx>
            <c:strRef>
              <c:f>Concentration_analysis!$M$155</c:f>
              <c:strCache>
                <c:ptCount val="1"/>
                <c:pt idx="0">
                  <c:v>Loan Outstanding  (%)</c:v>
                </c:pt>
              </c:strCache>
            </c:strRef>
          </c:tx>
          <c:spPr>
            <a:solidFill>
              <a:srgbClr val="92D050"/>
            </a:solidFill>
            <a:ln>
              <a:noFill/>
            </a:ln>
            <a:effectLst/>
          </c:spPr>
          <c:invertIfNegative val="0"/>
          <c:cat>
            <c:strRef>
              <c:f>Concentration_analysis!$G$156:$G$186</c:f>
              <c:strCache>
                <c:ptCount val="31"/>
                <c:pt idx="0">
                  <c:v>广东省</c:v>
                </c:pt>
                <c:pt idx="1">
                  <c:v>河南省</c:v>
                </c:pt>
                <c:pt idx="2">
                  <c:v>云南省</c:v>
                </c:pt>
                <c:pt idx="3">
                  <c:v>广西省</c:v>
                </c:pt>
                <c:pt idx="4">
                  <c:v>湖南省</c:v>
                </c:pt>
                <c:pt idx="5">
                  <c:v>辽宁省</c:v>
                </c:pt>
                <c:pt idx="6">
                  <c:v>湖北省</c:v>
                </c:pt>
                <c:pt idx="7">
                  <c:v>山西省</c:v>
                </c:pt>
                <c:pt idx="8">
                  <c:v>四川省</c:v>
                </c:pt>
                <c:pt idx="9">
                  <c:v>吉林省</c:v>
                </c:pt>
                <c:pt idx="10">
                  <c:v>内蒙古</c:v>
                </c:pt>
                <c:pt idx="11">
                  <c:v>江西省</c:v>
                </c:pt>
                <c:pt idx="12">
                  <c:v>山东省</c:v>
                </c:pt>
                <c:pt idx="13">
                  <c:v>贵州省</c:v>
                </c:pt>
                <c:pt idx="14">
                  <c:v>河北省</c:v>
                </c:pt>
                <c:pt idx="15">
                  <c:v>江苏省</c:v>
                </c:pt>
                <c:pt idx="16">
                  <c:v>重庆市</c:v>
                </c:pt>
                <c:pt idx="17">
                  <c:v>甘肃省</c:v>
                </c:pt>
                <c:pt idx="18">
                  <c:v>陕西省</c:v>
                </c:pt>
                <c:pt idx="19">
                  <c:v>黑龙江省</c:v>
                </c:pt>
                <c:pt idx="20">
                  <c:v>浙江省</c:v>
                </c:pt>
                <c:pt idx="21">
                  <c:v>安徽省</c:v>
                </c:pt>
                <c:pt idx="22">
                  <c:v>福建省</c:v>
                </c:pt>
                <c:pt idx="23">
                  <c:v>宁夏</c:v>
                </c:pt>
                <c:pt idx="24">
                  <c:v>海南省</c:v>
                </c:pt>
                <c:pt idx="25">
                  <c:v>天津市</c:v>
                </c:pt>
                <c:pt idx="26">
                  <c:v>青海省</c:v>
                </c:pt>
                <c:pt idx="27">
                  <c:v>上海市</c:v>
                </c:pt>
                <c:pt idx="28">
                  <c:v>北京市</c:v>
                </c:pt>
                <c:pt idx="29">
                  <c:v>西藏</c:v>
                </c:pt>
                <c:pt idx="30">
                  <c:v>新疆</c:v>
                </c:pt>
              </c:strCache>
            </c:strRef>
          </c:cat>
          <c:val>
            <c:numRef>
              <c:f>Concentration_analysis!$M$156:$M$186</c:f>
              <c:numCache>
                <c:formatCode>0.00%</c:formatCode>
                <c:ptCount val="31"/>
                <c:pt idx="0">
                  <c:v>0.17515504304854052</c:v>
                </c:pt>
                <c:pt idx="1">
                  <c:v>6.4216316428915468E-2</c:v>
                </c:pt>
                <c:pt idx="2">
                  <c:v>6.1891138845351454E-2</c:v>
                </c:pt>
                <c:pt idx="3">
                  <c:v>5.677384717825127E-2</c:v>
                </c:pt>
                <c:pt idx="4">
                  <c:v>5.1292790874518733E-2</c:v>
                </c:pt>
                <c:pt idx="5">
                  <c:v>4.301646784981232E-2</c:v>
                </c:pt>
                <c:pt idx="6">
                  <c:v>3.9368366537725547E-2</c:v>
                </c:pt>
                <c:pt idx="7">
                  <c:v>3.8919074160273369E-2</c:v>
                </c:pt>
                <c:pt idx="8">
                  <c:v>3.9041359941411551E-2</c:v>
                </c:pt>
                <c:pt idx="9">
                  <c:v>3.6888987596874527E-2</c:v>
                </c:pt>
                <c:pt idx="10">
                  <c:v>3.6230811076955402E-2</c:v>
                </c:pt>
                <c:pt idx="11">
                  <c:v>3.5852961902231639E-2</c:v>
                </c:pt>
                <c:pt idx="12">
                  <c:v>3.5732869868038322E-2</c:v>
                </c:pt>
                <c:pt idx="13">
                  <c:v>3.497531052925703E-2</c:v>
                </c:pt>
                <c:pt idx="14">
                  <c:v>2.9257016129952435E-2</c:v>
                </c:pt>
                <c:pt idx="15">
                  <c:v>2.5776365541215082E-2</c:v>
                </c:pt>
                <c:pt idx="16">
                  <c:v>2.4617706342533442E-2</c:v>
                </c:pt>
                <c:pt idx="17">
                  <c:v>2.390071343222655E-2</c:v>
                </c:pt>
                <c:pt idx="18">
                  <c:v>2.3690449471545225E-2</c:v>
                </c:pt>
                <c:pt idx="19">
                  <c:v>1.9055459150814379E-2</c:v>
                </c:pt>
                <c:pt idx="20">
                  <c:v>1.8179150240745984E-2</c:v>
                </c:pt>
                <c:pt idx="21">
                  <c:v>1.8238036905445211E-2</c:v>
                </c:pt>
                <c:pt idx="22">
                  <c:v>1.5125636532424188E-2</c:v>
                </c:pt>
                <c:pt idx="23">
                  <c:v>1.1739851689175915E-2</c:v>
                </c:pt>
                <c:pt idx="24">
                  <c:v>1.0056254965162683E-2</c:v>
                </c:pt>
                <c:pt idx="25">
                  <c:v>9.8804973826482519E-3</c:v>
                </c:pt>
                <c:pt idx="26">
                  <c:v>9.1060783017394131E-3</c:v>
                </c:pt>
                <c:pt idx="27">
                  <c:v>5.6733735696890613E-3</c:v>
                </c:pt>
                <c:pt idx="28">
                  <c:v>5.1668673503653039E-3</c:v>
                </c:pt>
                <c:pt idx="29">
                  <c:v>7.8408395900431377E-4</c:v>
                </c:pt>
                <c:pt idx="30">
                  <c:v>3.9711319715521359E-4</c:v>
                </c:pt>
              </c:numCache>
            </c:numRef>
          </c:val>
          <c:extLst>
            <c:ext xmlns:c16="http://schemas.microsoft.com/office/drawing/2014/chart" uri="{C3380CC4-5D6E-409C-BE32-E72D297353CC}">
              <c16:uniqueId val="{00000003-5964-4204-AD9F-3EE891C3AE7D}"/>
            </c:ext>
          </c:extLst>
        </c:ser>
        <c:dLbls>
          <c:showLegendKey val="0"/>
          <c:showVal val="0"/>
          <c:showCatName val="0"/>
          <c:showSerName val="0"/>
          <c:showPercent val="0"/>
          <c:showBubbleSize val="0"/>
        </c:dLbls>
        <c:gapWidth val="75"/>
        <c:axId val="322138224"/>
        <c:axId val="322134896"/>
      </c:barChart>
      <c:lineChart>
        <c:grouping val="standard"/>
        <c:varyColors val="0"/>
        <c:ser>
          <c:idx val="0"/>
          <c:order val="0"/>
          <c:tx>
            <c:strRef>
              <c:f>Concentration_analysis!$K$155</c:f>
              <c:strCache>
                <c:ptCount val="1"/>
                <c:pt idx="0">
                  <c:v>Disbursement Account (%)</c:v>
                </c:pt>
              </c:strCache>
            </c:strRef>
          </c:tx>
          <c:spPr>
            <a:ln w="28575" cap="rnd" cmpd="sng" algn="ctr">
              <a:solidFill>
                <a:srgbClr val="FFC000"/>
              </a:solidFill>
              <a:prstDash val="solid"/>
              <a:round/>
            </a:ln>
            <a:effectLst/>
          </c:spPr>
          <c:marker>
            <c:symbol val="none"/>
          </c:marker>
          <c:cat>
            <c:strRef>
              <c:f>Concentration_analysis!$G$156:$G$186</c:f>
              <c:strCache>
                <c:ptCount val="31"/>
                <c:pt idx="0">
                  <c:v>广东省</c:v>
                </c:pt>
                <c:pt idx="1">
                  <c:v>河南省</c:v>
                </c:pt>
                <c:pt idx="2">
                  <c:v>云南省</c:v>
                </c:pt>
                <c:pt idx="3">
                  <c:v>广西省</c:v>
                </c:pt>
                <c:pt idx="4">
                  <c:v>湖南省</c:v>
                </c:pt>
                <c:pt idx="5">
                  <c:v>辽宁省</c:v>
                </c:pt>
                <c:pt idx="6">
                  <c:v>湖北省</c:v>
                </c:pt>
                <c:pt idx="7">
                  <c:v>山西省</c:v>
                </c:pt>
                <c:pt idx="8">
                  <c:v>四川省</c:v>
                </c:pt>
                <c:pt idx="9">
                  <c:v>吉林省</c:v>
                </c:pt>
                <c:pt idx="10">
                  <c:v>内蒙古</c:v>
                </c:pt>
                <c:pt idx="11">
                  <c:v>江西省</c:v>
                </c:pt>
                <c:pt idx="12">
                  <c:v>山东省</c:v>
                </c:pt>
                <c:pt idx="13">
                  <c:v>贵州省</c:v>
                </c:pt>
                <c:pt idx="14">
                  <c:v>河北省</c:v>
                </c:pt>
                <c:pt idx="15">
                  <c:v>江苏省</c:v>
                </c:pt>
                <c:pt idx="16">
                  <c:v>重庆市</c:v>
                </c:pt>
                <c:pt idx="17">
                  <c:v>甘肃省</c:v>
                </c:pt>
                <c:pt idx="18">
                  <c:v>陕西省</c:v>
                </c:pt>
                <c:pt idx="19">
                  <c:v>黑龙江省</c:v>
                </c:pt>
                <c:pt idx="20">
                  <c:v>浙江省</c:v>
                </c:pt>
                <c:pt idx="21">
                  <c:v>安徽省</c:v>
                </c:pt>
                <c:pt idx="22">
                  <c:v>福建省</c:v>
                </c:pt>
                <c:pt idx="23">
                  <c:v>宁夏</c:v>
                </c:pt>
                <c:pt idx="24">
                  <c:v>海南省</c:v>
                </c:pt>
                <c:pt idx="25">
                  <c:v>天津市</c:v>
                </c:pt>
                <c:pt idx="26">
                  <c:v>青海省</c:v>
                </c:pt>
                <c:pt idx="27">
                  <c:v>上海市</c:v>
                </c:pt>
                <c:pt idx="28">
                  <c:v>北京市</c:v>
                </c:pt>
                <c:pt idx="29">
                  <c:v>西藏</c:v>
                </c:pt>
                <c:pt idx="30">
                  <c:v>新疆</c:v>
                </c:pt>
              </c:strCache>
            </c:strRef>
          </c:cat>
          <c:val>
            <c:numRef>
              <c:f>Concentration_analysis!$K$156:$K$186</c:f>
              <c:numCache>
                <c:formatCode>0.00%</c:formatCode>
                <c:ptCount val="31"/>
                <c:pt idx="0">
                  <c:v>0.17021985343104598</c:v>
                </c:pt>
                <c:pt idx="1">
                  <c:v>6.2541638907395072E-2</c:v>
                </c:pt>
                <c:pt idx="2">
                  <c:v>6.0209860093271152E-2</c:v>
                </c:pt>
                <c:pt idx="3">
                  <c:v>6.1125916055962688E-2</c:v>
                </c:pt>
                <c:pt idx="4">
                  <c:v>4.9217188540972685E-2</c:v>
                </c:pt>
                <c:pt idx="5">
                  <c:v>4.405396402398401E-2</c:v>
                </c:pt>
                <c:pt idx="6">
                  <c:v>3.8224516988674219E-2</c:v>
                </c:pt>
                <c:pt idx="7">
                  <c:v>3.7724850099933378E-2</c:v>
                </c:pt>
                <c:pt idx="8">
                  <c:v>4.1305796135909394E-2</c:v>
                </c:pt>
                <c:pt idx="9">
                  <c:v>3.8890739506995335E-2</c:v>
                </c:pt>
                <c:pt idx="10">
                  <c:v>3.5226515656229182E-2</c:v>
                </c:pt>
                <c:pt idx="11">
                  <c:v>3.7308461025982675E-2</c:v>
                </c:pt>
                <c:pt idx="12">
                  <c:v>3.8224516988674219E-2</c:v>
                </c:pt>
                <c:pt idx="13">
                  <c:v>3.530979347101932E-2</c:v>
                </c:pt>
                <c:pt idx="14">
                  <c:v>3.3144570286475682E-2</c:v>
                </c:pt>
                <c:pt idx="15">
                  <c:v>2.4566955363091274E-2</c:v>
                </c:pt>
                <c:pt idx="16">
                  <c:v>2.5066622251832111E-2</c:v>
                </c:pt>
                <c:pt idx="17">
                  <c:v>2.4400399733510991E-2</c:v>
                </c:pt>
                <c:pt idx="18">
                  <c:v>2.4150566289140574E-2</c:v>
                </c:pt>
                <c:pt idx="19">
                  <c:v>1.8654230512991338E-2</c:v>
                </c:pt>
                <c:pt idx="20">
                  <c:v>1.5906062624916721E-2</c:v>
                </c:pt>
                <c:pt idx="21">
                  <c:v>1.7321785476349102E-2</c:v>
                </c:pt>
                <c:pt idx="22">
                  <c:v>1.4656895403064623E-2</c:v>
                </c:pt>
                <c:pt idx="23">
                  <c:v>1.1658894070619586E-2</c:v>
                </c:pt>
                <c:pt idx="24">
                  <c:v>1.0742838107928048E-2</c:v>
                </c:pt>
                <c:pt idx="25">
                  <c:v>9.6602265156562287E-3</c:v>
                </c:pt>
                <c:pt idx="26">
                  <c:v>9.1605596269153898E-3</c:v>
                </c:pt>
                <c:pt idx="27">
                  <c:v>5.2465023317788137E-3</c:v>
                </c:pt>
                <c:pt idx="28">
                  <c:v>5.2465023317788137E-3</c:v>
                </c:pt>
                <c:pt idx="29">
                  <c:v>4.9966688874083945E-4</c:v>
                </c:pt>
                <c:pt idx="30">
                  <c:v>3.3311125916055963E-4</c:v>
                </c:pt>
              </c:numCache>
            </c:numRef>
          </c:val>
          <c:smooth val="0"/>
          <c:extLst xmlns:c15="http://schemas.microsoft.com/office/drawing/2012/chart">
            <c:ext xmlns:c16="http://schemas.microsoft.com/office/drawing/2014/chart" uri="{C3380CC4-5D6E-409C-BE32-E72D297353CC}">
              <c16:uniqueId val="{00000000-5964-4204-AD9F-3EE891C3AE7D}"/>
            </c:ext>
          </c:extLst>
        </c:ser>
        <c:dLbls>
          <c:showLegendKey val="0"/>
          <c:showVal val="0"/>
          <c:showCatName val="0"/>
          <c:showSerName val="0"/>
          <c:showPercent val="0"/>
          <c:showBubbleSize val="0"/>
        </c:dLbls>
        <c:marker val="1"/>
        <c:smooth val="0"/>
        <c:axId val="1106856911"/>
        <c:axId val="1106862319"/>
      </c:line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vert="eaVert"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0.30000000000000004"/>
          <c:min val="0"/>
        </c:scaling>
        <c:delete val="0"/>
        <c:axPos val="l"/>
        <c:numFmt formatCode="0%" sourceLinked="0"/>
        <c:majorTickMark val="none"/>
        <c:minorTickMark val="none"/>
        <c:tickLblPos val="nextTo"/>
        <c:spPr>
          <a:noFill/>
          <a:ln w="2540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1"/>
      </c:valAx>
      <c:valAx>
        <c:axId val="1106862319"/>
        <c:scaling>
          <c:orientation val="minMax"/>
          <c:max val="0.2"/>
        </c:scaling>
        <c:delete val="0"/>
        <c:axPos val="r"/>
        <c:numFmt formatCode="0.00%"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06856911"/>
        <c:crosses val="max"/>
        <c:crossBetween val="between"/>
        <c:majorUnit val="5.000000000000001E-2"/>
      </c:valAx>
      <c:catAx>
        <c:axId val="1106856911"/>
        <c:scaling>
          <c:orientation val="minMax"/>
        </c:scaling>
        <c:delete val="1"/>
        <c:axPos val="b"/>
        <c:numFmt formatCode="General" sourceLinked="1"/>
        <c:majorTickMark val="out"/>
        <c:minorTickMark val="none"/>
        <c:tickLblPos val="nextTo"/>
        <c:crossAx val="1106862319"/>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Age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2"/>
          <c:order val="2"/>
          <c:tx>
            <c:strRef>
              <c:f>'Monthly Distribution by App'!$B$245</c:f>
              <c:strCache>
                <c:ptCount val="1"/>
                <c:pt idx="0">
                  <c:v>[-inf,30.0)</c:v>
                </c:pt>
              </c:strCache>
            </c:strRef>
          </c:tx>
          <c:spPr>
            <a:solidFill>
              <a:srgbClr val="014B2A"/>
            </a:solidFill>
            <a:ln>
              <a:noFill/>
            </a:ln>
            <a:effectLst/>
          </c:spPr>
          <c:invertIfNegative val="0"/>
          <c:cat>
            <c:strRef>
              <c:f>'Monthly Distribution by App'!$C$243:$F$243</c:f>
              <c:strCache>
                <c:ptCount val="4"/>
                <c:pt idx="0">
                  <c:v>202103-05</c:v>
                </c:pt>
                <c:pt idx="1">
                  <c:v>202106</c:v>
                </c:pt>
                <c:pt idx="2">
                  <c:v>202107</c:v>
                </c:pt>
                <c:pt idx="3">
                  <c:v>202108</c:v>
                </c:pt>
              </c:strCache>
            </c:strRef>
          </c:cat>
          <c:val>
            <c:numRef>
              <c:f>'Monthly Distribution by App'!$C$245:$F$245</c:f>
              <c:numCache>
                <c:formatCode>0.00%</c:formatCode>
                <c:ptCount val="4"/>
                <c:pt idx="0">
                  <c:v>0.25492610837438423</c:v>
                </c:pt>
                <c:pt idx="1">
                  <c:v>0.27455001139211666</c:v>
                </c:pt>
                <c:pt idx="2">
                  <c:v>0.28066795118818239</c:v>
                </c:pt>
                <c:pt idx="3">
                  <c:v>0.22824767300687981</c:v>
                </c:pt>
              </c:numCache>
            </c:numRef>
          </c:val>
          <c:extLst>
            <c:ext xmlns:c16="http://schemas.microsoft.com/office/drawing/2014/chart" uri="{C3380CC4-5D6E-409C-BE32-E72D297353CC}">
              <c16:uniqueId val="{00000000-62CC-4E1F-A029-5F08C2C6E186}"/>
            </c:ext>
          </c:extLst>
        </c:ser>
        <c:ser>
          <c:idx val="3"/>
          <c:order val="3"/>
          <c:tx>
            <c:strRef>
              <c:f>'Monthly Distribution by App'!$B$246</c:f>
              <c:strCache>
                <c:ptCount val="1"/>
                <c:pt idx="0">
                  <c:v>[30.0,40.0)</c:v>
                </c:pt>
              </c:strCache>
            </c:strRef>
          </c:tx>
          <c:spPr>
            <a:solidFill>
              <a:schemeClr val="accent3">
                <a:lumMod val="75000"/>
              </a:schemeClr>
            </a:solidFill>
            <a:ln>
              <a:noFill/>
            </a:ln>
            <a:effectLst/>
          </c:spPr>
          <c:invertIfNegative val="0"/>
          <c:cat>
            <c:strRef>
              <c:f>'Monthly Distribution by App'!$C$243:$F$243</c:f>
              <c:strCache>
                <c:ptCount val="4"/>
                <c:pt idx="0">
                  <c:v>202103-05</c:v>
                </c:pt>
                <c:pt idx="1">
                  <c:v>202106</c:v>
                </c:pt>
                <c:pt idx="2">
                  <c:v>202107</c:v>
                </c:pt>
                <c:pt idx="3">
                  <c:v>202108</c:v>
                </c:pt>
              </c:strCache>
            </c:strRef>
          </c:cat>
          <c:val>
            <c:numRef>
              <c:f>'Monthly Distribution by App'!$C$246:$F$246</c:f>
              <c:numCache>
                <c:formatCode>0.00%</c:formatCode>
                <c:ptCount val="4"/>
                <c:pt idx="0">
                  <c:v>0.45094417077175697</c:v>
                </c:pt>
                <c:pt idx="1">
                  <c:v>0.4354066985645933</c:v>
                </c:pt>
                <c:pt idx="2">
                  <c:v>0.42496253478912438</c:v>
                </c:pt>
                <c:pt idx="3">
                  <c:v>0.41481181707810605</c:v>
                </c:pt>
              </c:numCache>
            </c:numRef>
          </c:val>
          <c:extLst>
            <c:ext xmlns:c16="http://schemas.microsoft.com/office/drawing/2014/chart" uri="{C3380CC4-5D6E-409C-BE32-E72D297353CC}">
              <c16:uniqueId val="{00000001-62CC-4E1F-A029-5F08C2C6E186}"/>
            </c:ext>
          </c:extLst>
        </c:ser>
        <c:ser>
          <c:idx val="4"/>
          <c:order val="4"/>
          <c:tx>
            <c:strRef>
              <c:f>'Monthly Distribution by App'!$B$247</c:f>
              <c:strCache>
                <c:ptCount val="1"/>
                <c:pt idx="0">
                  <c:v>[40.0,50.0)</c:v>
                </c:pt>
              </c:strCache>
            </c:strRef>
          </c:tx>
          <c:spPr>
            <a:solidFill>
              <a:schemeClr val="accent3">
                <a:tint val="54000"/>
              </a:schemeClr>
            </a:solidFill>
            <a:ln>
              <a:noFill/>
            </a:ln>
            <a:effectLst/>
          </c:spPr>
          <c:invertIfNegative val="0"/>
          <c:cat>
            <c:strRef>
              <c:f>'Monthly Distribution by App'!$C$243:$F$243</c:f>
              <c:strCache>
                <c:ptCount val="4"/>
                <c:pt idx="0">
                  <c:v>202103-05</c:v>
                </c:pt>
                <c:pt idx="1">
                  <c:v>202106</c:v>
                </c:pt>
                <c:pt idx="2">
                  <c:v>202107</c:v>
                </c:pt>
                <c:pt idx="3">
                  <c:v>202108</c:v>
                </c:pt>
              </c:strCache>
            </c:strRef>
          </c:cat>
          <c:val>
            <c:numRef>
              <c:f>'Monthly Distribution by App'!$C$247:$F$247</c:f>
              <c:numCache>
                <c:formatCode>0.00%</c:formatCode>
                <c:ptCount val="4"/>
                <c:pt idx="0">
                  <c:v>0.20361247947454844</c:v>
                </c:pt>
                <c:pt idx="1">
                  <c:v>0.19366598313966735</c:v>
                </c:pt>
                <c:pt idx="2">
                  <c:v>0.20059944337400984</c:v>
                </c:pt>
                <c:pt idx="3">
                  <c:v>0.22055847834884662</c:v>
                </c:pt>
              </c:numCache>
            </c:numRef>
          </c:val>
          <c:extLst>
            <c:ext xmlns:c16="http://schemas.microsoft.com/office/drawing/2014/chart" uri="{C3380CC4-5D6E-409C-BE32-E72D297353CC}">
              <c16:uniqueId val="{00000002-62CC-4E1F-A029-5F08C2C6E186}"/>
            </c:ext>
          </c:extLst>
        </c:ser>
        <c:ser>
          <c:idx val="5"/>
          <c:order val="5"/>
          <c:tx>
            <c:strRef>
              <c:f>'Monthly Distribution by App'!$B$248</c:f>
              <c:strCache>
                <c:ptCount val="1"/>
                <c:pt idx="0">
                  <c:v>[50.0,inf)</c:v>
                </c:pt>
              </c:strCache>
            </c:strRef>
          </c:tx>
          <c:spPr>
            <a:solidFill>
              <a:schemeClr val="accent3">
                <a:tint val="50000"/>
              </a:schemeClr>
            </a:solidFill>
            <a:ln>
              <a:noFill/>
            </a:ln>
            <a:effectLst/>
          </c:spPr>
          <c:invertIfNegative val="0"/>
          <c:cat>
            <c:strRef>
              <c:f>'Monthly Distribution by App'!$C$243:$F$243</c:f>
              <c:strCache>
                <c:ptCount val="4"/>
                <c:pt idx="0">
                  <c:v>202103-05</c:v>
                </c:pt>
                <c:pt idx="1">
                  <c:v>202106</c:v>
                </c:pt>
                <c:pt idx="2">
                  <c:v>202107</c:v>
                </c:pt>
                <c:pt idx="3">
                  <c:v>202108</c:v>
                </c:pt>
              </c:strCache>
            </c:strRef>
          </c:cat>
          <c:val>
            <c:numRef>
              <c:f>'Monthly Distribution by App'!$C$248:$F$248</c:f>
              <c:numCache>
                <c:formatCode>0.00%</c:formatCode>
                <c:ptCount val="4"/>
                <c:pt idx="0">
                  <c:v>9.0517241379310345E-2</c:v>
                </c:pt>
                <c:pt idx="1">
                  <c:v>9.6377306903622686E-2</c:v>
                </c:pt>
                <c:pt idx="2">
                  <c:v>9.3770070648683368E-2</c:v>
                </c:pt>
                <c:pt idx="3">
                  <c:v>0.13638203156616754</c:v>
                </c:pt>
              </c:numCache>
            </c:numRef>
          </c:val>
          <c:extLst>
            <c:ext xmlns:c16="http://schemas.microsoft.com/office/drawing/2014/chart" uri="{C3380CC4-5D6E-409C-BE32-E72D297353CC}">
              <c16:uniqueId val="{00000006-62CC-4E1F-A029-5F08C2C6E186}"/>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App'!$B$243</c15:sqref>
                        </c15:formulaRef>
                      </c:ext>
                    </c:extLst>
                    <c:strCache>
                      <c:ptCount val="1"/>
                      <c:pt idx="0">
                        <c:v>% of Applications</c:v>
                      </c:pt>
                    </c:strCache>
                  </c:strRef>
                </c:tx>
                <c:spPr>
                  <a:solidFill>
                    <a:schemeClr val="accent3">
                      <a:shade val="50000"/>
                    </a:schemeClr>
                  </a:solidFill>
                  <a:ln>
                    <a:noFill/>
                  </a:ln>
                  <a:effectLst/>
                </c:spPr>
                <c:invertIfNegative val="0"/>
                <c:cat>
                  <c:strRef>
                    <c:extLst>
                      <c:ext uri="{02D57815-91ED-43cb-92C2-25804820EDAC}">
                        <c15:formulaRef>
                          <c15:sqref>'Monthly Distribution by App'!$C$243:$F$243</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App'!$C$243:$F$243</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3-62CC-4E1F-A029-5F08C2C6E18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 Distribution by App'!$B$244</c15:sqref>
                        </c15:formulaRef>
                      </c:ext>
                    </c:extLst>
                    <c:strCache>
                      <c:ptCount val="1"/>
                      <c:pt idx="0">
                        <c:v>missing</c:v>
                      </c:pt>
                    </c:strCache>
                  </c:strRef>
                </c:tx>
                <c:spPr>
                  <a:solidFill>
                    <a:schemeClr val="accent3">
                      <a:shade val="70000"/>
                    </a:schemeClr>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App'!$C$243:$F$243</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App'!$C$244:$F$244</c15:sqref>
                        </c15:formulaRef>
                      </c:ext>
                    </c:extLst>
                    <c:numCache>
                      <c:formatCode>0.00%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4-62CC-4E1F-A029-5F08C2C6E186}"/>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in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Gender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2"/>
          <c:order val="2"/>
          <c:tx>
            <c:strRef>
              <c:f>'Monthly Distribution by App'!$B$265</c:f>
              <c:strCache>
                <c:ptCount val="1"/>
                <c:pt idx="0">
                  <c:v>female</c:v>
                </c:pt>
              </c:strCache>
            </c:strRef>
          </c:tx>
          <c:spPr>
            <a:solidFill>
              <a:srgbClr val="014B2A"/>
            </a:solidFill>
            <a:ln>
              <a:noFill/>
            </a:ln>
            <a:effectLst/>
          </c:spPr>
          <c:invertIfNegative val="0"/>
          <c:cat>
            <c:strRef>
              <c:f>'Monthly Distribution by App'!$C$263:$F$263</c:f>
              <c:strCache>
                <c:ptCount val="4"/>
                <c:pt idx="0">
                  <c:v>202103-05</c:v>
                </c:pt>
                <c:pt idx="1">
                  <c:v>202106</c:v>
                </c:pt>
                <c:pt idx="2">
                  <c:v>202107</c:v>
                </c:pt>
                <c:pt idx="3">
                  <c:v>202108</c:v>
                </c:pt>
              </c:strCache>
            </c:strRef>
          </c:cat>
          <c:val>
            <c:numRef>
              <c:f>'Monthly Distribution by App'!$C$265:$F$265</c:f>
              <c:numCache>
                <c:formatCode>0.00%</c:formatCode>
                <c:ptCount val="4"/>
                <c:pt idx="0">
                  <c:v>0.36514778325123154</c:v>
                </c:pt>
                <c:pt idx="1">
                  <c:v>0.37138300296195031</c:v>
                </c:pt>
                <c:pt idx="2">
                  <c:v>0.37486619567544421</c:v>
                </c:pt>
                <c:pt idx="3">
                  <c:v>0.34237150951031969</c:v>
                </c:pt>
              </c:numCache>
            </c:numRef>
          </c:val>
          <c:extLst>
            <c:ext xmlns:c16="http://schemas.microsoft.com/office/drawing/2014/chart" uri="{C3380CC4-5D6E-409C-BE32-E72D297353CC}">
              <c16:uniqueId val="{00000000-3E4F-46A8-8F50-5F9D58AA7CDF}"/>
            </c:ext>
          </c:extLst>
        </c:ser>
        <c:ser>
          <c:idx val="3"/>
          <c:order val="3"/>
          <c:tx>
            <c:strRef>
              <c:f>'Monthly Distribution by App'!$B$266</c:f>
              <c:strCache>
                <c:ptCount val="1"/>
                <c:pt idx="0">
                  <c:v>male</c:v>
                </c:pt>
              </c:strCache>
            </c:strRef>
          </c:tx>
          <c:spPr>
            <a:solidFill>
              <a:schemeClr val="accent3">
                <a:lumMod val="75000"/>
              </a:schemeClr>
            </a:solidFill>
            <a:ln>
              <a:noFill/>
            </a:ln>
            <a:effectLst/>
          </c:spPr>
          <c:invertIfNegative val="0"/>
          <c:cat>
            <c:strRef>
              <c:f>'Monthly Distribution by App'!$C$263:$F$263</c:f>
              <c:strCache>
                <c:ptCount val="4"/>
                <c:pt idx="0">
                  <c:v>202103-05</c:v>
                </c:pt>
                <c:pt idx="1">
                  <c:v>202106</c:v>
                </c:pt>
                <c:pt idx="2">
                  <c:v>202107</c:v>
                </c:pt>
                <c:pt idx="3">
                  <c:v>202108</c:v>
                </c:pt>
              </c:strCache>
            </c:strRef>
          </c:cat>
          <c:val>
            <c:numRef>
              <c:f>'Monthly Distribution by App'!$C$266:$F$266</c:f>
              <c:numCache>
                <c:formatCode>0.00%</c:formatCode>
                <c:ptCount val="4"/>
                <c:pt idx="0">
                  <c:v>0.63485221674876846</c:v>
                </c:pt>
                <c:pt idx="1">
                  <c:v>0.62861699703804963</c:v>
                </c:pt>
                <c:pt idx="2">
                  <c:v>0.62513380432455579</c:v>
                </c:pt>
                <c:pt idx="3">
                  <c:v>0.65762849048968031</c:v>
                </c:pt>
              </c:numCache>
            </c:numRef>
          </c:val>
          <c:extLst>
            <c:ext xmlns:c16="http://schemas.microsoft.com/office/drawing/2014/chart" uri="{C3380CC4-5D6E-409C-BE32-E72D297353CC}">
              <c16:uniqueId val="{00000001-3E4F-46A8-8F50-5F9D58AA7CDF}"/>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App'!$B$263</c15:sqref>
                        </c15:formulaRef>
                      </c:ext>
                    </c:extLst>
                    <c:strCache>
                      <c:ptCount val="1"/>
                      <c:pt idx="0">
                        <c:v>% of Applications</c:v>
                      </c:pt>
                    </c:strCache>
                  </c:strRef>
                </c:tx>
                <c:spPr>
                  <a:solidFill>
                    <a:schemeClr val="accent3">
                      <a:shade val="58000"/>
                    </a:schemeClr>
                  </a:solidFill>
                  <a:ln>
                    <a:noFill/>
                  </a:ln>
                  <a:effectLst/>
                </c:spPr>
                <c:invertIfNegative val="0"/>
                <c:cat>
                  <c:strRef>
                    <c:extLst>
                      <c:ext uri="{02D57815-91ED-43cb-92C2-25804820EDAC}">
                        <c15:formulaRef>
                          <c15:sqref>'Monthly Distribution by App'!$C$263:$F$263</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App'!$C$263:$F$263</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2-3E4F-46A8-8F50-5F9D58AA7CD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 Distribution by App'!$B$264</c15:sqref>
                        </c15:formulaRef>
                      </c:ext>
                    </c:extLst>
                    <c:strCache>
                      <c:ptCount val="1"/>
                      <c:pt idx="0">
                        <c:v>missing</c:v>
                      </c:pt>
                    </c:strCache>
                  </c:strRef>
                </c:tx>
                <c:spPr>
                  <a:solidFill>
                    <a:schemeClr val="accent3">
                      <a:shade val="86000"/>
                    </a:schemeClr>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App'!$C$263:$F$263</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App'!$C$264:$F$264</c15:sqref>
                        </c15:formulaRef>
                      </c:ext>
                    </c:extLst>
                    <c:numCache>
                      <c:formatCode>0.00%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3-3E4F-46A8-8F50-5F9D58AA7CDF}"/>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in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Marital_status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1"/>
          <c:order val="1"/>
          <c:tx>
            <c:strRef>
              <c:f>'Monthly Distribution by App'!$B$281</c:f>
              <c:strCache>
                <c:ptCount val="1"/>
                <c:pt idx="0">
                  <c:v>married</c:v>
                </c:pt>
              </c:strCache>
            </c:strRef>
          </c:tx>
          <c:spPr>
            <a:solidFill>
              <a:srgbClr val="014B2A"/>
            </a:solidFill>
            <a:ln>
              <a:noFill/>
            </a:ln>
            <a:effectLst/>
          </c:spPr>
          <c:invertIfNegative val="0"/>
          <c:cat>
            <c:strRef>
              <c:f>'Monthly Distribution by App'!$C$280:$F$280</c:f>
              <c:strCache>
                <c:ptCount val="4"/>
                <c:pt idx="0">
                  <c:v>202103-05</c:v>
                </c:pt>
                <c:pt idx="1">
                  <c:v>202106</c:v>
                </c:pt>
                <c:pt idx="2">
                  <c:v>202107</c:v>
                </c:pt>
                <c:pt idx="3">
                  <c:v>202108</c:v>
                </c:pt>
              </c:strCache>
            </c:strRef>
          </c:cat>
          <c:val>
            <c:numRef>
              <c:f>'Monthly Distribution by App'!$C$281:$F$281</c:f>
              <c:numCache>
                <c:formatCode>0.00%</c:formatCode>
                <c:ptCount val="4"/>
                <c:pt idx="0">
                  <c:v>0.70607553366174058</c:v>
                </c:pt>
                <c:pt idx="1">
                  <c:v>0.70198222829801782</c:v>
                </c:pt>
                <c:pt idx="2">
                  <c:v>0.68657675016056519</c:v>
                </c:pt>
                <c:pt idx="3">
                  <c:v>0.76203966005665724</c:v>
                </c:pt>
              </c:numCache>
            </c:numRef>
          </c:val>
          <c:extLst>
            <c:ext xmlns:c16="http://schemas.microsoft.com/office/drawing/2014/chart" uri="{C3380CC4-5D6E-409C-BE32-E72D297353CC}">
              <c16:uniqueId val="{00000000-19EC-4D90-91EB-9EF8B01CCBF7}"/>
            </c:ext>
          </c:extLst>
        </c:ser>
        <c:ser>
          <c:idx val="2"/>
          <c:order val="2"/>
          <c:tx>
            <c:strRef>
              <c:f>'Monthly Distribution by App'!$B$282</c:f>
              <c:strCache>
                <c:ptCount val="1"/>
                <c:pt idx="0">
                  <c:v>single</c:v>
                </c:pt>
              </c:strCache>
            </c:strRef>
          </c:tx>
          <c:spPr>
            <a:solidFill>
              <a:schemeClr val="accent3">
                <a:lumMod val="75000"/>
              </a:schemeClr>
            </a:solidFill>
            <a:ln>
              <a:noFill/>
            </a:ln>
            <a:effectLst/>
          </c:spPr>
          <c:invertIfNegative val="0"/>
          <c:cat>
            <c:strRef>
              <c:f>'Monthly Distribution by App'!$C$280:$F$280</c:f>
              <c:strCache>
                <c:ptCount val="4"/>
                <c:pt idx="0">
                  <c:v>202103-05</c:v>
                </c:pt>
                <c:pt idx="1">
                  <c:v>202106</c:v>
                </c:pt>
                <c:pt idx="2">
                  <c:v>202107</c:v>
                </c:pt>
                <c:pt idx="3">
                  <c:v>202108</c:v>
                </c:pt>
              </c:strCache>
            </c:strRef>
          </c:cat>
          <c:val>
            <c:numRef>
              <c:f>'Monthly Distribution by App'!$C$282:$F$282</c:f>
              <c:numCache>
                <c:formatCode>0.00%</c:formatCode>
                <c:ptCount val="4"/>
                <c:pt idx="0">
                  <c:v>0.20340722495894908</c:v>
                </c:pt>
                <c:pt idx="1">
                  <c:v>0.20642515379357484</c:v>
                </c:pt>
                <c:pt idx="2">
                  <c:v>0.21365874545065297</c:v>
                </c:pt>
                <c:pt idx="3">
                  <c:v>0.15783083771752326</c:v>
                </c:pt>
              </c:numCache>
            </c:numRef>
          </c:val>
          <c:extLst>
            <c:ext xmlns:c16="http://schemas.microsoft.com/office/drawing/2014/chart" uri="{C3380CC4-5D6E-409C-BE32-E72D297353CC}">
              <c16:uniqueId val="{00000001-19EC-4D90-91EB-9EF8B01CCBF7}"/>
            </c:ext>
          </c:extLst>
        </c:ser>
        <c:ser>
          <c:idx val="3"/>
          <c:order val="3"/>
          <c:tx>
            <c:strRef>
              <c:f>'Monthly Distribution by App'!$B$283</c:f>
              <c:strCache>
                <c:ptCount val="1"/>
                <c:pt idx="0">
                  <c:v>divorced</c:v>
                </c:pt>
              </c:strCache>
            </c:strRef>
          </c:tx>
          <c:spPr>
            <a:solidFill>
              <a:schemeClr val="accent3">
                <a:lumMod val="60000"/>
                <a:lumOff val="40000"/>
              </a:schemeClr>
            </a:solidFill>
            <a:ln>
              <a:noFill/>
            </a:ln>
            <a:effectLst/>
          </c:spPr>
          <c:invertIfNegative val="0"/>
          <c:cat>
            <c:strRef>
              <c:f>'Monthly Distribution by App'!$C$280:$F$280</c:f>
              <c:strCache>
                <c:ptCount val="4"/>
                <c:pt idx="0">
                  <c:v>202103-05</c:v>
                </c:pt>
                <c:pt idx="1">
                  <c:v>202106</c:v>
                </c:pt>
                <c:pt idx="2">
                  <c:v>202107</c:v>
                </c:pt>
                <c:pt idx="3">
                  <c:v>202108</c:v>
                </c:pt>
              </c:strCache>
            </c:strRef>
          </c:cat>
          <c:val>
            <c:numRef>
              <c:f>'Monthly Distribution by App'!$C$283:$F$283</c:f>
              <c:numCache>
                <c:formatCode>0.00%</c:formatCode>
                <c:ptCount val="4"/>
                <c:pt idx="0">
                  <c:v>8.3743842364532015E-2</c:v>
                </c:pt>
                <c:pt idx="1">
                  <c:v>8.4301663249031669E-2</c:v>
                </c:pt>
                <c:pt idx="2">
                  <c:v>9.4840505245129519E-2</c:v>
                </c:pt>
                <c:pt idx="3">
                  <c:v>7.324969647915823E-2</c:v>
                </c:pt>
              </c:numCache>
            </c:numRef>
          </c:val>
          <c:extLst>
            <c:ext xmlns:c16="http://schemas.microsoft.com/office/drawing/2014/chart" uri="{C3380CC4-5D6E-409C-BE32-E72D297353CC}">
              <c16:uniqueId val="{00000002-19EC-4D90-91EB-9EF8B01CCBF7}"/>
            </c:ext>
          </c:extLst>
        </c:ser>
        <c:ser>
          <c:idx val="4"/>
          <c:order val="4"/>
          <c:tx>
            <c:strRef>
              <c:f>'Monthly Distribution by App'!$B$284</c:f>
              <c:strCache>
                <c:ptCount val="1"/>
                <c:pt idx="0">
                  <c:v>widowed</c:v>
                </c:pt>
              </c:strCache>
            </c:strRef>
          </c:tx>
          <c:spPr>
            <a:solidFill>
              <a:schemeClr val="accent3">
                <a:tint val="54000"/>
              </a:schemeClr>
            </a:solidFill>
            <a:ln>
              <a:noFill/>
            </a:ln>
            <a:effectLst/>
          </c:spPr>
          <c:invertIfNegative val="0"/>
          <c:cat>
            <c:strRef>
              <c:f>'Monthly Distribution by App'!$C$280:$F$280</c:f>
              <c:strCache>
                <c:ptCount val="4"/>
                <c:pt idx="0">
                  <c:v>202103-05</c:v>
                </c:pt>
                <c:pt idx="1">
                  <c:v>202106</c:v>
                </c:pt>
                <c:pt idx="2">
                  <c:v>202107</c:v>
                </c:pt>
                <c:pt idx="3">
                  <c:v>202108</c:v>
                </c:pt>
              </c:strCache>
            </c:strRef>
          </c:cat>
          <c:val>
            <c:numRef>
              <c:f>'Monthly Distribution by App'!$C$284:$F$284</c:f>
              <c:numCache>
                <c:formatCode>0.00%</c:formatCode>
                <c:ptCount val="4"/>
                <c:pt idx="0">
                  <c:v>6.7733990147783255E-3</c:v>
                </c:pt>
                <c:pt idx="1">
                  <c:v>7.2909546593757117E-3</c:v>
                </c:pt>
                <c:pt idx="2">
                  <c:v>4.9239991436523228E-3</c:v>
                </c:pt>
                <c:pt idx="3">
                  <c:v>6.8798057466612711E-3</c:v>
                </c:pt>
              </c:numCache>
            </c:numRef>
          </c:val>
          <c:extLst>
            <c:ext xmlns:c16="http://schemas.microsoft.com/office/drawing/2014/chart" uri="{C3380CC4-5D6E-409C-BE32-E72D297353CC}">
              <c16:uniqueId val="{00000003-19EC-4D90-91EB-9EF8B01CCBF7}"/>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App'!$B$280</c15:sqref>
                        </c15:formulaRef>
                      </c:ext>
                    </c:extLst>
                    <c:strCache>
                      <c:ptCount val="1"/>
                      <c:pt idx="0">
                        <c:v>% of Applications</c:v>
                      </c:pt>
                    </c:strCache>
                  </c:strRef>
                </c:tx>
                <c:spPr>
                  <a:solidFill>
                    <a:schemeClr val="accent3">
                      <a:shade val="53000"/>
                    </a:schemeClr>
                  </a:solidFill>
                  <a:ln>
                    <a:noFill/>
                  </a:ln>
                  <a:effectLst/>
                </c:spPr>
                <c:invertIfNegative val="0"/>
                <c:cat>
                  <c:strRef>
                    <c:extLst>
                      <c:ext uri="{02D57815-91ED-43cb-92C2-25804820EDAC}">
                        <c15:formulaRef>
                          <c15:sqref>'Monthly Distribution by App'!$C$280:$F$280</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App'!$C$280:$F$280</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4-19EC-4D90-91EB-9EF8B01CCBF7}"/>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Education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3"/>
          <c:order val="3"/>
          <c:tx>
            <c:strRef>
              <c:f>'Monthly Distribution by App'!$B$306</c:f>
              <c:strCache>
                <c:ptCount val="1"/>
                <c:pt idx="0">
                  <c:v>master's degree</c:v>
                </c:pt>
              </c:strCache>
            </c:strRef>
          </c:tx>
          <c:spPr>
            <a:solidFill>
              <a:schemeClr val="accent3">
                <a:shade val="80000"/>
              </a:schemeClr>
            </a:solidFill>
            <a:ln>
              <a:noFill/>
            </a:ln>
            <a:effectLst/>
          </c:spPr>
          <c:invertIfNegative val="0"/>
          <c:cat>
            <c:strRef>
              <c:f>'Monthly Distribution by App'!$C$303:$F$303</c:f>
              <c:strCache>
                <c:ptCount val="4"/>
                <c:pt idx="0">
                  <c:v>202103-05</c:v>
                </c:pt>
                <c:pt idx="1">
                  <c:v>202106</c:v>
                </c:pt>
                <c:pt idx="2">
                  <c:v>202107</c:v>
                </c:pt>
                <c:pt idx="3">
                  <c:v>202108</c:v>
                </c:pt>
              </c:strCache>
            </c:strRef>
          </c:cat>
          <c:val>
            <c:numRef>
              <c:f>'Monthly Distribution by App'!$C$306:$F$306</c:f>
              <c:numCache>
                <c:formatCode>0.00%</c:formatCode>
                <c:ptCount val="4"/>
                <c:pt idx="0">
                  <c:v>9.852216748768473E-3</c:v>
                </c:pt>
                <c:pt idx="1">
                  <c:v>1.0025062656641603E-2</c:v>
                </c:pt>
                <c:pt idx="2">
                  <c:v>7.9212160137015625E-3</c:v>
                </c:pt>
                <c:pt idx="3">
                  <c:v>1.2950222581950627E-2</c:v>
                </c:pt>
              </c:numCache>
            </c:numRef>
          </c:val>
          <c:extLst>
            <c:ext xmlns:c16="http://schemas.microsoft.com/office/drawing/2014/chart" uri="{C3380CC4-5D6E-409C-BE32-E72D297353CC}">
              <c16:uniqueId val="{00000000-28B7-48DC-8CDA-B5DE85087A17}"/>
            </c:ext>
          </c:extLst>
        </c:ser>
        <c:ser>
          <c:idx val="4"/>
          <c:order val="4"/>
          <c:tx>
            <c:strRef>
              <c:f>'Monthly Distribution by App'!$B$307</c:f>
              <c:strCache>
                <c:ptCount val="1"/>
                <c:pt idx="0">
                  <c:v>undergraguate</c:v>
                </c:pt>
              </c:strCache>
            </c:strRef>
          </c:tx>
          <c:spPr>
            <a:solidFill>
              <a:srgbClr val="014B2A"/>
            </a:solidFill>
            <a:ln>
              <a:noFill/>
            </a:ln>
            <a:effectLst/>
          </c:spPr>
          <c:invertIfNegative val="0"/>
          <c:cat>
            <c:strRef>
              <c:f>'Monthly Distribution by App'!$C$303:$F$303</c:f>
              <c:strCache>
                <c:ptCount val="4"/>
                <c:pt idx="0">
                  <c:v>202103-05</c:v>
                </c:pt>
                <c:pt idx="1">
                  <c:v>202106</c:v>
                </c:pt>
                <c:pt idx="2">
                  <c:v>202107</c:v>
                </c:pt>
                <c:pt idx="3">
                  <c:v>202108</c:v>
                </c:pt>
              </c:strCache>
            </c:strRef>
          </c:cat>
          <c:val>
            <c:numRef>
              <c:f>'Monthly Distribution by App'!$C$307:$F$307</c:f>
              <c:numCache>
                <c:formatCode>0.00%</c:formatCode>
                <c:ptCount val="4"/>
                <c:pt idx="0">
                  <c:v>0.284688013136289</c:v>
                </c:pt>
                <c:pt idx="1">
                  <c:v>0.28024606971975391</c:v>
                </c:pt>
                <c:pt idx="2">
                  <c:v>0.29865125240847784</c:v>
                </c:pt>
                <c:pt idx="3">
                  <c:v>0.23593686766491298</c:v>
                </c:pt>
              </c:numCache>
            </c:numRef>
          </c:val>
          <c:extLst>
            <c:ext xmlns:c16="http://schemas.microsoft.com/office/drawing/2014/chart" uri="{C3380CC4-5D6E-409C-BE32-E72D297353CC}">
              <c16:uniqueId val="{00000001-28B7-48DC-8CDA-B5DE85087A17}"/>
            </c:ext>
          </c:extLst>
        </c:ser>
        <c:ser>
          <c:idx val="5"/>
          <c:order val="5"/>
          <c:tx>
            <c:strRef>
              <c:f>'Monthly Distribution by App'!$B$308</c:f>
              <c:strCache>
                <c:ptCount val="1"/>
                <c:pt idx="0">
                  <c:v>college</c:v>
                </c:pt>
              </c:strCache>
            </c:strRef>
          </c:tx>
          <c:spPr>
            <a:solidFill>
              <a:schemeClr val="accent3">
                <a:tint val="94000"/>
              </a:schemeClr>
            </a:solidFill>
            <a:ln>
              <a:noFill/>
            </a:ln>
            <a:effectLst/>
          </c:spPr>
          <c:invertIfNegative val="0"/>
          <c:cat>
            <c:strRef>
              <c:f>'Monthly Distribution by App'!$C$303:$F$303</c:f>
              <c:strCache>
                <c:ptCount val="4"/>
                <c:pt idx="0">
                  <c:v>202103-05</c:v>
                </c:pt>
                <c:pt idx="1">
                  <c:v>202106</c:v>
                </c:pt>
                <c:pt idx="2">
                  <c:v>202107</c:v>
                </c:pt>
                <c:pt idx="3">
                  <c:v>202108</c:v>
                </c:pt>
              </c:strCache>
            </c:strRef>
          </c:cat>
          <c:val>
            <c:numRef>
              <c:f>'Monthly Distribution by App'!$C$308:$F$308</c:f>
              <c:numCache>
                <c:formatCode>0.00%</c:formatCode>
                <c:ptCount val="4"/>
                <c:pt idx="0">
                  <c:v>0</c:v>
                </c:pt>
                <c:pt idx="1">
                  <c:v>0</c:v>
                </c:pt>
                <c:pt idx="2">
                  <c:v>0</c:v>
                </c:pt>
                <c:pt idx="3">
                  <c:v>0</c:v>
                </c:pt>
              </c:numCache>
            </c:numRef>
          </c:val>
          <c:extLst>
            <c:ext xmlns:c16="http://schemas.microsoft.com/office/drawing/2014/chart" uri="{C3380CC4-5D6E-409C-BE32-E72D297353CC}">
              <c16:uniqueId val="{00000002-28B7-48DC-8CDA-B5DE85087A17}"/>
            </c:ext>
          </c:extLst>
        </c:ser>
        <c:ser>
          <c:idx val="6"/>
          <c:order val="6"/>
          <c:tx>
            <c:strRef>
              <c:f>'Monthly Distribution by App'!$B$309</c:f>
              <c:strCache>
                <c:ptCount val="1"/>
                <c:pt idx="0">
                  <c:v>technical school</c:v>
                </c:pt>
              </c:strCache>
            </c:strRef>
          </c:tx>
          <c:spPr>
            <a:solidFill>
              <a:schemeClr val="accent3">
                <a:lumMod val="75000"/>
              </a:schemeClr>
            </a:solidFill>
            <a:ln>
              <a:noFill/>
            </a:ln>
            <a:effectLst/>
          </c:spPr>
          <c:invertIfNegative val="0"/>
          <c:cat>
            <c:strRef>
              <c:f>'Monthly Distribution by App'!$C$303:$F$303</c:f>
              <c:strCache>
                <c:ptCount val="4"/>
                <c:pt idx="0">
                  <c:v>202103-05</c:v>
                </c:pt>
                <c:pt idx="1">
                  <c:v>202106</c:v>
                </c:pt>
                <c:pt idx="2">
                  <c:v>202107</c:v>
                </c:pt>
                <c:pt idx="3">
                  <c:v>202108</c:v>
                </c:pt>
              </c:strCache>
            </c:strRef>
          </c:cat>
          <c:val>
            <c:numRef>
              <c:f>'Monthly Distribution by App'!$C$309:$F$309</c:f>
              <c:numCache>
                <c:formatCode>0.00%</c:formatCode>
                <c:ptCount val="4"/>
                <c:pt idx="0">
                  <c:v>0.13505747126436782</c:v>
                </c:pt>
                <c:pt idx="1">
                  <c:v>0.13875598086124402</c:v>
                </c:pt>
                <c:pt idx="2">
                  <c:v>0.13530293299079427</c:v>
                </c:pt>
                <c:pt idx="3">
                  <c:v>0.14649939295831646</c:v>
                </c:pt>
              </c:numCache>
            </c:numRef>
          </c:val>
          <c:extLst>
            <c:ext xmlns:c16="http://schemas.microsoft.com/office/drawing/2014/chart" uri="{C3380CC4-5D6E-409C-BE32-E72D297353CC}">
              <c16:uniqueId val="{00000003-28B7-48DC-8CDA-B5DE85087A17}"/>
            </c:ext>
          </c:extLst>
        </c:ser>
        <c:ser>
          <c:idx val="7"/>
          <c:order val="7"/>
          <c:tx>
            <c:strRef>
              <c:f>'Monthly Distribution by App'!$B$310</c:f>
              <c:strCache>
                <c:ptCount val="1"/>
                <c:pt idx="0">
                  <c:v>high school</c:v>
                </c:pt>
              </c:strCache>
            </c:strRef>
          </c:tx>
          <c:spPr>
            <a:solidFill>
              <a:schemeClr val="accent3">
                <a:lumMod val="60000"/>
                <a:lumOff val="40000"/>
              </a:schemeClr>
            </a:solidFill>
            <a:ln>
              <a:noFill/>
            </a:ln>
            <a:effectLst/>
          </c:spPr>
          <c:invertIfNegative val="0"/>
          <c:cat>
            <c:strRef>
              <c:f>'Monthly Distribution by App'!$C$303:$F$303</c:f>
              <c:strCache>
                <c:ptCount val="4"/>
                <c:pt idx="0">
                  <c:v>202103-05</c:v>
                </c:pt>
                <c:pt idx="1">
                  <c:v>202106</c:v>
                </c:pt>
                <c:pt idx="2">
                  <c:v>202107</c:v>
                </c:pt>
                <c:pt idx="3">
                  <c:v>202108</c:v>
                </c:pt>
              </c:strCache>
            </c:strRef>
          </c:cat>
          <c:val>
            <c:numRef>
              <c:f>'Monthly Distribution by App'!$C$310:$F$310</c:f>
              <c:numCache>
                <c:formatCode>0.00%</c:formatCode>
                <c:ptCount val="4"/>
                <c:pt idx="0">
                  <c:v>0.38977832512315269</c:v>
                </c:pt>
                <c:pt idx="1">
                  <c:v>0.39325586694007747</c:v>
                </c:pt>
                <c:pt idx="2">
                  <c:v>0.40548062513380434</c:v>
                </c:pt>
                <c:pt idx="3">
                  <c:v>0.41521651153379197</c:v>
                </c:pt>
              </c:numCache>
            </c:numRef>
          </c:val>
          <c:extLst>
            <c:ext xmlns:c16="http://schemas.microsoft.com/office/drawing/2014/chart" uri="{C3380CC4-5D6E-409C-BE32-E72D297353CC}">
              <c16:uniqueId val="{00000004-28B7-48DC-8CDA-B5DE85087A17}"/>
            </c:ext>
          </c:extLst>
        </c:ser>
        <c:ser>
          <c:idx val="8"/>
          <c:order val="8"/>
          <c:tx>
            <c:strRef>
              <c:f>'Monthly Distribution by App'!$B$311</c:f>
              <c:strCache>
                <c:ptCount val="1"/>
                <c:pt idx="0">
                  <c:v>junior high school</c:v>
                </c:pt>
              </c:strCache>
            </c:strRef>
          </c:tx>
          <c:spPr>
            <a:solidFill>
              <a:schemeClr val="accent3">
                <a:lumMod val="40000"/>
                <a:lumOff val="60000"/>
              </a:schemeClr>
            </a:solidFill>
            <a:ln>
              <a:noFill/>
            </a:ln>
            <a:effectLst/>
          </c:spPr>
          <c:invertIfNegative val="0"/>
          <c:cat>
            <c:strRef>
              <c:f>'Monthly Distribution by App'!$C$303:$F$303</c:f>
              <c:strCache>
                <c:ptCount val="4"/>
                <c:pt idx="0">
                  <c:v>202103-05</c:v>
                </c:pt>
                <c:pt idx="1">
                  <c:v>202106</c:v>
                </c:pt>
                <c:pt idx="2">
                  <c:v>202107</c:v>
                </c:pt>
                <c:pt idx="3">
                  <c:v>202108</c:v>
                </c:pt>
              </c:strCache>
            </c:strRef>
          </c:cat>
          <c:val>
            <c:numRef>
              <c:f>'Monthly Distribution by App'!$C$311:$F$311</c:f>
              <c:numCache>
                <c:formatCode>0.00%</c:formatCode>
                <c:ptCount val="4"/>
                <c:pt idx="0">
                  <c:v>0.15599343185550082</c:v>
                </c:pt>
                <c:pt idx="1">
                  <c:v>0.15698336750968331</c:v>
                </c:pt>
                <c:pt idx="2">
                  <c:v>0.13230571612074501</c:v>
                </c:pt>
                <c:pt idx="3">
                  <c:v>0.17725617159044921</c:v>
                </c:pt>
              </c:numCache>
            </c:numRef>
          </c:val>
          <c:extLst>
            <c:ext xmlns:c16="http://schemas.microsoft.com/office/drawing/2014/chart" uri="{C3380CC4-5D6E-409C-BE32-E72D297353CC}">
              <c16:uniqueId val="{00000005-28B7-48DC-8CDA-B5DE85087A17}"/>
            </c:ext>
          </c:extLst>
        </c:ser>
        <c:ser>
          <c:idx val="9"/>
          <c:order val="9"/>
          <c:tx>
            <c:strRef>
              <c:f>'Monthly Distribution by App'!$B$312</c:f>
              <c:strCache>
                <c:ptCount val="1"/>
                <c:pt idx="0">
                  <c:v>other</c:v>
                </c:pt>
              </c:strCache>
            </c:strRef>
          </c:tx>
          <c:spPr>
            <a:solidFill>
              <a:schemeClr val="accent3">
                <a:tint val="43000"/>
              </a:schemeClr>
            </a:solidFill>
            <a:ln>
              <a:noFill/>
            </a:ln>
            <a:effectLst/>
          </c:spPr>
          <c:invertIfNegative val="0"/>
          <c:cat>
            <c:strRef>
              <c:f>'Monthly Distribution by App'!$C$303:$F$303</c:f>
              <c:strCache>
                <c:ptCount val="4"/>
                <c:pt idx="0">
                  <c:v>202103-05</c:v>
                </c:pt>
                <c:pt idx="1">
                  <c:v>202106</c:v>
                </c:pt>
                <c:pt idx="2">
                  <c:v>202107</c:v>
                </c:pt>
                <c:pt idx="3">
                  <c:v>202108</c:v>
                </c:pt>
              </c:strCache>
            </c:strRef>
          </c:cat>
          <c:val>
            <c:numRef>
              <c:f>'Monthly Distribution by App'!$C$312:$F$312</c:f>
              <c:numCache>
                <c:formatCode>0.00%</c:formatCode>
                <c:ptCount val="4"/>
                <c:pt idx="0">
                  <c:v>2.4630541871921183E-2</c:v>
                </c:pt>
                <c:pt idx="1">
                  <c:v>2.0733652312599681E-2</c:v>
                </c:pt>
                <c:pt idx="2">
                  <c:v>2.0338257332476985E-2</c:v>
                </c:pt>
                <c:pt idx="3">
                  <c:v>1.2140833670578713E-2</c:v>
                </c:pt>
              </c:numCache>
            </c:numRef>
          </c:val>
          <c:extLst>
            <c:ext xmlns:c16="http://schemas.microsoft.com/office/drawing/2014/chart" uri="{C3380CC4-5D6E-409C-BE32-E72D297353CC}">
              <c16:uniqueId val="{00000006-28B7-48DC-8CDA-B5DE85087A17}"/>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App'!$B$303</c15:sqref>
                        </c15:formulaRef>
                      </c:ext>
                    </c:extLst>
                    <c:strCache>
                      <c:ptCount val="1"/>
                      <c:pt idx="0">
                        <c:v>% of Applications</c:v>
                      </c:pt>
                    </c:strCache>
                  </c:strRef>
                </c:tx>
                <c:spPr>
                  <a:solidFill>
                    <a:schemeClr val="accent3">
                      <a:shade val="42000"/>
                    </a:schemeClr>
                  </a:solidFill>
                  <a:ln>
                    <a:noFill/>
                  </a:ln>
                  <a:effectLst/>
                </c:spPr>
                <c:invertIfNegative val="0"/>
                <c:cat>
                  <c:strRef>
                    <c:extLst>
                      <c:ext uri="{02D57815-91ED-43cb-92C2-25804820EDAC}">
                        <c15:formulaRef>
                          <c15:sqref>'Monthly Distribution by App'!$C$303:$F$303</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App'!$C$303:$F$303</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7-28B7-48DC-8CDA-B5DE85087A1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 Distribution by App'!$B$304</c15:sqref>
                        </c15:formulaRef>
                      </c:ext>
                    </c:extLst>
                    <c:strCache>
                      <c:ptCount val="1"/>
                      <c:pt idx="0">
                        <c:v>missing</c:v>
                      </c:pt>
                    </c:strCache>
                  </c:strRef>
                </c:tx>
                <c:spPr>
                  <a:solidFill>
                    <a:schemeClr val="accent3">
                      <a:shade val="55000"/>
                    </a:schemeClr>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App'!$C$303:$F$303</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App'!$C$304:$F$304</c15:sqref>
                        </c15:formulaRef>
                      </c:ext>
                    </c:extLst>
                    <c:numCache>
                      <c:formatCode>0.00%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8-28B7-48DC-8CDA-B5DE85087A1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'Monthly Distribution by App'!$B$305</c15:sqref>
                        </c15:formulaRef>
                      </c:ext>
                    </c:extLst>
                    <c:strCache>
                      <c:ptCount val="1"/>
                      <c:pt idx="0">
                        <c:v>phd</c:v>
                      </c:pt>
                    </c:strCache>
                  </c:strRef>
                </c:tx>
                <c:spPr>
                  <a:solidFill>
                    <a:schemeClr val="accent3">
                      <a:shade val="68000"/>
                    </a:schemeClr>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App'!$C$303:$F$303</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App'!$C$305:$F$305</c15:sqref>
                        </c15:formulaRef>
                      </c:ext>
                    </c:extLst>
                    <c:numCache>
                      <c:formatCode>0.00%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9-28B7-48DC-8CDA-B5DE85087A17}"/>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in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Living_status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1"/>
          <c:order val="1"/>
          <c:tx>
            <c:strRef>
              <c:f>'Monthly Distribution by App'!$B$336</c:f>
              <c:strCache>
                <c:ptCount val="1"/>
                <c:pt idx="0">
                  <c:v>home</c:v>
                </c:pt>
              </c:strCache>
            </c:strRef>
          </c:tx>
          <c:spPr>
            <a:solidFill>
              <a:srgbClr val="014B2A"/>
            </a:solidFill>
            <a:ln>
              <a:noFill/>
            </a:ln>
            <a:effectLst/>
          </c:spPr>
          <c:invertIfNegative val="0"/>
          <c:cat>
            <c:strRef>
              <c:f>'Monthly Distribution by App'!$C$335:$F$335</c:f>
              <c:strCache>
                <c:ptCount val="4"/>
                <c:pt idx="0">
                  <c:v>202103-05</c:v>
                </c:pt>
                <c:pt idx="1">
                  <c:v>202106</c:v>
                </c:pt>
                <c:pt idx="2">
                  <c:v>202107</c:v>
                </c:pt>
                <c:pt idx="3">
                  <c:v>202108</c:v>
                </c:pt>
              </c:strCache>
            </c:strRef>
          </c:cat>
          <c:val>
            <c:numRef>
              <c:f>'Monthly Distribution by App'!$C$336:$F$336</c:f>
              <c:numCache>
                <c:formatCode>0.00%</c:formatCode>
                <c:ptCount val="4"/>
                <c:pt idx="0">
                  <c:v>0.7321428571428571</c:v>
                </c:pt>
                <c:pt idx="1">
                  <c:v>0.74458874458874458</c:v>
                </c:pt>
                <c:pt idx="2">
                  <c:v>0.71269535431385145</c:v>
                </c:pt>
                <c:pt idx="3">
                  <c:v>0.78794010522055846</c:v>
                </c:pt>
              </c:numCache>
            </c:numRef>
          </c:val>
          <c:extLst>
            <c:ext xmlns:c16="http://schemas.microsoft.com/office/drawing/2014/chart" uri="{C3380CC4-5D6E-409C-BE32-E72D297353CC}">
              <c16:uniqueId val="{00000000-430B-4CCA-A95A-95B12BBB8DB2}"/>
            </c:ext>
          </c:extLst>
        </c:ser>
        <c:ser>
          <c:idx val="2"/>
          <c:order val="2"/>
          <c:tx>
            <c:strRef>
              <c:f>'Monthly Distribution by App'!$B$337</c:f>
              <c:strCache>
                <c:ptCount val="1"/>
                <c:pt idx="0">
                  <c:v>rent</c:v>
                </c:pt>
              </c:strCache>
            </c:strRef>
          </c:tx>
          <c:spPr>
            <a:solidFill>
              <a:schemeClr val="accent3">
                <a:lumMod val="50000"/>
              </a:schemeClr>
            </a:solidFill>
            <a:ln>
              <a:noFill/>
            </a:ln>
            <a:effectLst/>
          </c:spPr>
          <c:invertIfNegative val="0"/>
          <c:cat>
            <c:strRef>
              <c:f>'Monthly Distribution by App'!$C$335:$F$335</c:f>
              <c:strCache>
                <c:ptCount val="4"/>
                <c:pt idx="0">
                  <c:v>202103-05</c:v>
                </c:pt>
                <c:pt idx="1">
                  <c:v>202106</c:v>
                </c:pt>
                <c:pt idx="2">
                  <c:v>202107</c:v>
                </c:pt>
                <c:pt idx="3">
                  <c:v>202108</c:v>
                </c:pt>
              </c:strCache>
            </c:strRef>
          </c:cat>
          <c:val>
            <c:numRef>
              <c:f>'Monthly Distribution by App'!$C$337:$F$337</c:f>
              <c:numCache>
                <c:formatCode>0.00%</c:formatCode>
                <c:ptCount val="4"/>
                <c:pt idx="0">
                  <c:v>0.10796387520525452</c:v>
                </c:pt>
                <c:pt idx="1">
                  <c:v>0.10594668489405332</c:v>
                </c:pt>
                <c:pt idx="2">
                  <c:v>0.11089702419182187</c:v>
                </c:pt>
                <c:pt idx="3">
                  <c:v>9.3079724807770131E-2</c:v>
                </c:pt>
              </c:numCache>
            </c:numRef>
          </c:val>
          <c:extLst>
            <c:ext xmlns:c16="http://schemas.microsoft.com/office/drawing/2014/chart" uri="{C3380CC4-5D6E-409C-BE32-E72D297353CC}">
              <c16:uniqueId val="{00000001-430B-4CCA-A95A-95B12BBB8DB2}"/>
            </c:ext>
          </c:extLst>
        </c:ser>
        <c:ser>
          <c:idx val="3"/>
          <c:order val="3"/>
          <c:tx>
            <c:strRef>
              <c:f>'Monthly Distribution by App'!$B$338</c:f>
              <c:strCache>
                <c:ptCount val="1"/>
                <c:pt idx="0">
                  <c:v>mortgage</c:v>
                </c:pt>
              </c:strCache>
            </c:strRef>
          </c:tx>
          <c:spPr>
            <a:solidFill>
              <a:schemeClr val="accent3">
                <a:lumMod val="75000"/>
              </a:schemeClr>
            </a:solidFill>
            <a:ln>
              <a:noFill/>
            </a:ln>
            <a:effectLst/>
          </c:spPr>
          <c:invertIfNegative val="0"/>
          <c:cat>
            <c:strRef>
              <c:f>'Monthly Distribution by App'!$C$335:$F$335</c:f>
              <c:strCache>
                <c:ptCount val="4"/>
                <c:pt idx="0">
                  <c:v>202103-05</c:v>
                </c:pt>
                <c:pt idx="1">
                  <c:v>202106</c:v>
                </c:pt>
                <c:pt idx="2">
                  <c:v>202107</c:v>
                </c:pt>
                <c:pt idx="3">
                  <c:v>202108</c:v>
                </c:pt>
              </c:strCache>
            </c:strRef>
          </c:cat>
          <c:val>
            <c:numRef>
              <c:f>'Monthly Distribution by App'!$C$338:$F$338</c:f>
              <c:numCache>
                <c:formatCode>0.00%</c:formatCode>
                <c:ptCount val="4"/>
                <c:pt idx="0">
                  <c:v>7.6970443349753698E-2</c:v>
                </c:pt>
                <c:pt idx="1">
                  <c:v>7.2226019594440652E-2</c:v>
                </c:pt>
                <c:pt idx="2">
                  <c:v>8.7989723827874122E-2</c:v>
                </c:pt>
                <c:pt idx="3">
                  <c:v>5.544314042897612E-2</c:v>
                </c:pt>
              </c:numCache>
            </c:numRef>
          </c:val>
          <c:extLst>
            <c:ext xmlns:c16="http://schemas.microsoft.com/office/drawing/2014/chart" uri="{C3380CC4-5D6E-409C-BE32-E72D297353CC}">
              <c16:uniqueId val="{00000002-430B-4CCA-A95A-95B12BBB8DB2}"/>
            </c:ext>
          </c:extLst>
        </c:ser>
        <c:ser>
          <c:idx val="4"/>
          <c:order val="4"/>
          <c:tx>
            <c:strRef>
              <c:f>'Monthly Distribution by App'!$B$339</c:f>
              <c:strCache>
                <c:ptCount val="1"/>
                <c:pt idx="0">
                  <c:v>relative building</c:v>
                </c:pt>
              </c:strCache>
            </c:strRef>
          </c:tx>
          <c:spPr>
            <a:solidFill>
              <a:schemeClr val="accent3">
                <a:tint val="93000"/>
              </a:schemeClr>
            </a:solidFill>
            <a:ln>
              <a:noFill/>
            </a:ln>
            <a:effectLst/>
          </c:spPr>
          <c:invertIfNegative val="0"/>
          <c:cat>
            <c:strRef>
              <c:f>'Monthly Distribution by App'!$C$335:$F$335</c:f>
              <c:strCache>
                <c:ptCount val="4"/>
                <c:pt idx="0">
                  <c:v>202103-05</c:v>
                </c:pt>
                <c:pt idx="1">
                  <c:v>202106</c:v>
                </c:pt>
                <c:pt idx="2">
                  <c:v>202107</c:v>
                </c:pt>
                <c:pt idx="3">
                  <c:v>202108</c:v>
                </c:pt>
              </c:strCache>
            </c:strRef>
          </c:cat>
          <c:val>
            <c:numRef>
              <c:f>'Monthly Distribution by App'!$C$339:$F$339</c:f>
              <c:numCache>
                <c:formatCode>0.00%</c:formatCode>
                <c:ptCount val="4"/>
                <c:pt idx="0">
                  <c:v>2.5862068965517241E-2</c:v>
                </c:pt>
                <c:pt idx="1">
                  <c:v>2.8708133971291867E-2</c:v>
                </c:pt>
                <c:pt idx="2">
                  <c:v>3.0186255619781631E-2</c:v>
                </c:pt>
                <c:pt idx="3">
                  <c:v>1.9830028328611898E-2</c:v>
                </c:pt>
              </c:numCache>
            </c:numRef>
          </c:val>
          <c:extLst>
            <c:ext xmlns:c16="http://schemas.microsoft.com/office/drawing/2014/chart" uri="{C3380CC4-5D6E-409C-BE32-E72D297353CC}">
              <c16:uniqueId val="{00000003-430B-4CCA-A95A-95B12BBB8DB2}"/>
            </c:ext>
          </c:extLst>
        </c:ser>
        <c:ser>
          <c:idx val="5"/>
          <c:order val="5"/>
          <c:tx>
            <c:strRef>
              <c:f>'Monthly Distribution by App'!$B$340</c:f>
              <c:strCache>
                <c:ptCount val="1"/>
                <c:pt idx="0">
                  <c:v>collective dormitory</c:v>
                </c:pt>
              </c:strCache>
            </c:strRef>
          </c:tx>
          <c:spPr>
            <a:solidFill>
              <a:schemeClr val="accent3">
                <a:tint val="77000"/>
              </a:schemeClr>
            </a:solidFill>
            <a:ln>
              <a:noFill/>
            </a:ln>
            <a:effectLst/>
          </c:spPr>
          <c:invertIfNegative val="0"/>
          <c:cat>
            <c:strRef>
              <c:f>'Monthly Distribution by App'!$C$335:$F$335</c:f>
              <c:strCache>
                <c:ptCount val="4"/>
                <c:pt idx="0">
                  <c:v>202103-05</c:v>
                </c:pt>
                <c:pt idx="1">
                  <c:v>202106</c:v>
                </c:pt>
                <c:pt idx="2">
                  <c:v>202107</c:v>
                </c:pt>
                <c:pt idx="3">
                  <c:v>202108</c:v>
                </c:pt>
              </c:strCache>
            </c:strRef>
          </c:cat>
          <c:val>
            <c:numRef>
              <c:f>'Monthly Distribution by App'!$C$340:$F$340</c:f>
              <c:numCache>
                <c:formatCode>0.00%</c:formatCode>
                <c:ptCount val="4"/>
                <c:pt idx="0">
                  <c:v>1.9088669950738917E-2</c:v>
                </c:pt>
                <c:pt idx="1">
                  <c:v>1.7543859649122806E-2</c:v>
                </c:pt>
                <c:pt idx="2">
                  <c:v>2.2693213444658532E-2</c:v>
                </c:pt>
                <c:pt idx="3">
                  <c:v>1.537838931606637E-2</c:v>
                </c:pt>
              </c:numCache>
            </c:numRef>
          </c:val>
          <c:extLst>
            <c:ext xmlns:c16="http://schemas.microsoft.com/office/drawing/2014/chart" uri="{C3380CC4-5D6E-409C-BE32-E72D297353CC}">
              <c16:uniqueId val="{00000004-430B-4CCA-A95A-95B12BBB8DB2}"/>
            </c:ext>
          </c:extLst>
        </c:ser>
        <c:ser>
          <c:idx val="6"/>
          <c:order val="6"/>
          <c:tx>
            <c:strRef>
              <c:f>'Monthly Distribution by App'!$B$341</c:f>
              <c:strCache>
                <c:ptCount val="1"/>
                <c:pt idx="0">
                  <c:v>common house</c:v>
                </c:pt>
              </c:strCache>
            </c:strRef>
          </c:tx>
          <c:spPr>
            <a:solidFill>
              <a:schemeClr val="accent3">
                <a:tint val="62000"/>
              </a:schemeClr>
            </a:solidFill>
            <a:ln>
              <a:noFill/>
            </a:ln>
            <a:effectLst/>
          </c:spPr>
          <c:invertIfNegative val="0"/>
          <c:cat>
            <c:strRef>
              <c:f>'Monthly Distribution by App'!$C$335:$F$335</c:f>
              <c:strCache>
                <c:ptCount val="4"/>
                <c:pt idx="0">
                  <c:v>202103-05</c:v>
                </c:pt>
                <c:pt idx="1">
                  <c:v>202106</c:v>
                </c:pt>
                <c:pt idx="2">
                  <c:v>202107</c:v>
                </c:pt>
                <c:pt idx="3">
                  <c:v>202108</c:v>
                </c:pt>
              </c:strCache>
            </c:strRef>
          </c:cat>
          <c:val>
            <c:numRef>
              <c:f>'Monthly Distribution by App'!$C$341:$F$341</c:f>
              <c:numCache>
                <c:formatCode>0.00%</c:formatCode>
                <c:ptCount val="4"/>
                <c:pt idx="0">
                  <c:v>8.6206896551724137E-3</c:v>
                </c:pt>
                <c:pt idx="1">
                  <c:v>9.3415356573251316E-3</c:v>
                </c:pt>
                <c:pt idx="2">
                  <c:v>1.4557910511667736E-2</c:v>
                </c:pt>
                <c:pt idx="3">
                  <c:v>1.2140833670578713E-2</c:v>
                </c:pt>
              </c:numCache>
            </c:numRef>
          </c:val>
          <c:extLst>
            <c:ext xmlns:c16="http://schemas.microsoft.com/office/drawing/2014/chart" uri="{C3380CC4-5D6E-409C-BE32-E72D297353CC}">
              <c16:uniqueId val="{00000005-430B-4CCA-A95A-95B12BBB8DB2}"/>
            </c:ext>
          </c:extLst>
        </c:ser>
        <c:ser>
          <c:idx val="7"/>
          <c:order val="7"/>
          <c:tx>
            <c:strRef>
              <c:f>'Monthly Distribution by App'!$B$342</c:f>
              <c:strCache>
                <c:ptCount val="1"/>
                <c:pt idx="0">
                  <c:v>other</c:v>
                </c:pt>
              </c:strCache>
            </c:strRef>
          </c:tx>
          <c:spPr>
            <a:solidFill>
              <a:schemeClr val="accent3">
                <a:tint val="46000"/>
              </a:schemeClr>
            </a:solidFill>
            <a:ln>
              <a:noFill/>
            </a:ln>
            <a:effectLst/>
          </c:spPr>
          <c:invertIfNegative val="0"/>
          <c:cat>
            <c:strRef>
              <c:f>'Monthly Distribution by App'!$C$335:$F$335</c:f>
              <c:strCache>
                <c:ptCount val="4"/>
                <c:pt idx="0">
                  <c:v>202103-05</c:v>
                </c:pt>
                <c:pt idx="1">
                  <c:v>202106</c:v>
                </c:pt>
                <c:pt idx="2">
                  <c:v>202107</c:v>
                </c:pt>
                <c:pt idx="3">
                  <c:v>202108</c:v>
                </c:pt>
              </c:strCache>
            </c:strRef>
          </c:cat>
          <c:val>
            <c:numRef>
              <c:f>'Monthly Distribution by App'!$C$342:$F$342</c:f>
              <c:numCache>
                <c:formatCode>0.00%</c:formatCode>
                <c:ptCount val="4"/>
                <c:pt idx="0">
                  <c:v>2.9351395730706074E-2</c:v>
                </c:pt>
                <c:pt idx="1">
                  <c:v>2.1645021645021644E-2</c:v>
                </c:pt>
                <c:pt idx="2">
                  <c:v>2.098051809034468E-2</c:v>
                </c:pt>
                <c:pt idx="3">
                  <c:v>1.6187778227438283E-2</c:v>
                </c:pt>
              </c:numCache>
            </c:numRef>
          </c:val>
          <c:extLst>
            <c:ext xmlns:c16="http://schemas.microsoft.com/office/drawing/2014/chart" uri="{C3380CC4-5D6E-409C-BE32-E72D297353CC}">
              <c16:uniqueId val="{00000006-430B-4CCA-A95A-95B12BBB8DB2}"/>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App'!$B$335</c15:sqref>
                        </c15:formulaRef>
                      </c:ext>
                    </c:extLst>
                    <c:strCache>
                      <c:ptCount val="1"/>
                      <c:pt idx="0">
                        <c:v>% of Applications</c:v>
                      </c:pt>
                    </c:strCache>
                  </c:strRef>
                </c:tx>
                <c:spPr>
                  <a:solidFill>
                    <a:schemeClr val="accent3">
                      <a:shade val="45000"/>
                    </a:schemeClr>
                  </a:solidFill>
                  <a:ln>
                    <a:noFill/>
                  </a:ln>
                  <a:effectLst/>
                </c:spPr>
                <c:invertIfNegative val="0"/>
                <c:cat>
                  <c:strRef>
                    <c:extLst>
                      <c:ext uri="{02D57815-91ED-43cb-92C2-25804820EDAC}">
                        <c15:formulaRef>
                          <c15:sqref>'Monthly Distribution by App'!$C$335:$F$335</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App'!$C$335:$F$335</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7-430B-4CCA-A95A-95B12BBB8DB2}"/>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minorUnit val="0.2"/>
      </c:valAx>
      <c:spPr>
        <a:noFill/>
        <a:ln w="25400">
          <a:noFill/>
        </a:ln>
        <a:effectLst/>
      </c:spPr>
    </c:plotArea>
    <c:legend>
      <c:legendPos val="r"/>
      <c:layout>
        <c:manualLayout>
          <c:xMode val="edge"/>
          <c:yMode val="edge"/>
          <c:x val="0.69794825184030229"/>
          <c:y val="0.26084815131182854"/>
          <c:w val="0.29910856230701277"/>
          <c:h val="0.55451777179335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Occupation_industry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1"/>
          <c:order val="1"/>
          <c:tx>
            <c:strRef>
              <c:f>'Monthly Distribution by App'!$B$378</c:f>
              <c:strCache>
                <c:ptCount val="1"/>
                <c:pt idx="0">
                  <c:v>wholesale and retail trade</c:v>
                </c:pt>
              </c:strCache>
            </c:strRef>
          </c:tx>
          <c:spPr>
            <a:solidFill>
              <a:srgbClr val="014B2A"/>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App'!$C$378:$F$378</c:f>
              <c:numCache>
                <c:formatCode>0.00%</c:formatCode>
                <c:ptCount val="4"/>
                <c:pt idx="0">
                  <c:v>0.18021346469622332</c:v>
                </c:pt>
                <c:pt idx="1">
                  <c:v>0.16609706083390294</c:v>
                </c:pt>
                <c:pt idx="2">
                  <c:v>0.16013701562834512</c:v>
                </c:pt>
                <c:pt idx="3">
                  <c:v>0.21205989477944151</c:v>
                </c:pt>
              </c:numCache>
            </c:numRef>
          </c:val>
          <c:extLst>
            <c:ext xmlns:c16="http://schemas.microsoft.com/office/drawing/2014/chart" uri="{C3380CC4-5D6E-409C-BE32-E72D297353CC}">
              <c16:uniqueId val="{00000000-62D0-417C-B162-427D147CDEFA}"/>
            </c:ext>
          </c:extLst>
        </c:ser>
        <c:ser>
          <c:idx val="2"/>
          <c:order val="2"/>
          <c:tx>
            <c:strRef>
              <c:f>'Monthly Distribution by App'!$B$379</c:f>
              <c:strCache>
                <c:ptCount val="1"/>
                <c:pt idx="0">
                  <c:v>agriculture</c:v>
                </c:pt>
              </c:strCache>
            </c:strRef>
          </c:tx>
          <c:spPr>
            <a:solidFill>
              <a:schemeClr val="accent3">
                <a:lumMod val="50000"/>
              </a:schemeClr>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App'!$C$379:$F$379</c:f>
              <c:numCache>
                <c:formatCode>0.00%</c:formatCode>
                <c:ptCount val="4"/>
                <c:pt idx="0">
                  <c:v>0.1145320197044335</c:v>
                </c:pt>
                <c:pt idx="1">
                  <c:v>0.12212349054454318</c:v>
                </c:pt>
                <c:pt idx="2">
                  <c:v>0.10318989509740954</c:v>
                </c:pt>
                <c:pt idx="3">
                  <c:v>0.16471064346418454</c:v>
                </c:pt>
              </c:numCache>
            </c:numRef>
          </c:val>
          <c:extLst>
            <c:ext xmlns:c16="http://schemas.microsoft.com/office/drawing/2014/chart" uri="{C3380CC4-5D6E-409C-BE32-E72D297353CC}">
              <c16:uniqueId val="{00000001-62D0-417C-B162-427D147CDEFA}"/>
            </c:ext>
          </c:extLst>
        </c:ser>
        <c:ser>
          <c:idx val="3"/>
          <c:order val="3"/>
          <c:tx>
            <c:strRef>
              <c:f>'Monthly Distribution by App'!$B$380</c:f>
              <c:strCache>
                <c:ptCount val="1"/>
                <c:pt idx="0">
                  <c:v>manufacturing</c:v>
                </c:pt>
              </c:strCache>
            </c:strRef>
          </c:tx>
          <c:spPr>
            <a:solidFill>
              <a:schemeClr val="accent3">
                <a:lumMod val="75000"/>
              </a:schemeClr>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App'!$C$380:$F$380</c:f>
              <c:numCache>
                <c:formatCode>0.00%</c:formatCode>
                <c:ptCount val="4"/>
                <c:pt idx="0">
                  <c:v>0.15168308702791461</c:v>
                </c:pt>
                <c:pt idx="1">
                  <c:v>0.15311004784688995</c:v>
                </c:pt>
                <c:pt idx="2">
                  <c:v>0.16334831941768357</c:v>
                </c:pt>
                <c:pt idx="3">
                  <c:v>0.14123836503439902</c:v>
                </c:pt>
              </c:numCache>
            </c:numRef>
          </c:val>
          <c:extLst>
            <c:ext xmlns:c16="http://schemas.microsoft.com/office/drawing/2014/chart" uri="{C3380CC4-5D6E-409C-BE32-E72D297353CC}">
              <c16:uniqueId val="{00000002-62D0-417C-B162-427D147CDEFA}"/>
            </c:ext>
          </c:extLst>
        </c:ser>
        <c:ser>
          <c:idx val="4"/>
          <c:order val="4"/>
          <c:tx>
            <c:strRef>
              <c:f>'Monthly Distribution by App'!$B$381</c:f>
              <c:strCache>
                <c:ptCount val="1"/>
                <c:pt idx="0">
                  <c:v>construction industry</c:v>
                </c:pt>
              </c:strCache>
            </c:strRef>
          </c:tx>
          <c:spPr>
            <a:solidFill>
              <a:schemeClr val="accent3">
                <a:shade val="73000"/>
              </a:schemeClr>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App'!$C$381:$F$381</c:f>
              <c:numCache>
                <c:formatCode>0.00%</c:formatCode>
                <c:ptCount val="4"/>
                <c:pt idx="0">
                  <c:v>0.12274220032840723</c:v>
                </c:pt>
                <c:pt idx="1">
                  <c:v>0.11938938254727728</c:v>
                </c:pt>
                <c:pt idx="2">
                  <c:v>0.12845215157353887</c:v>
                </c:pt>
                <c:pt idx="3">
                  <c:v>0.11048158640226628</c:v>
                </c:pt>
              </c:numCache>
            </c:numRef>
          </c:val>
          <c:extLst>
            <c:ext xmlns:c16="http://schemas.microsoft.com/office/drawing/2014/chart" uri="{C3380CC4-5D6E-409C-BE32-E72D297353CC}">
              <c16:uniqueId val="{00000003-62D0-417C-B162-427D147CDEFA}"/>
            </c:ext>
          </c:extLst>
        </c:ser>
        <c:ser>
          <c:idx val="5"/>
          <c:order val="5"/>
          <c:tx>
            <c:strRef>
              <c:f>'Monthly Distribution by App'!$B$382</c:f>
              <c:strCache>
                <c:ptCount val="1"/>
                <c:pt idx="0">
                  <c:v>transportation</c:v>
                </c:pt>
              </c:strCache>
            </c:strRef>
          </c:tx>
          <c:spPr>
            <a:solidFill>
              <a:schemeClr val="accent3">
                <a:shade val="82000"/>
              </a:schemeClr>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App'!$C$382:$F$382</c:f>
              <c:numCache>
                <c:formatCode>0.00%</c:formatCode>
                <c:ptCount val="4"/>
                <c:pt idx="0">
                  <c:v>7.2249589490968796E-2</c:v>
                </c:pt>
                <c:pt idx="1">
                  <c:v>7.3137388926862612E-2</c:v>
                </c:pt>
                <c:pt idx="2">
                  <c:v>6.5510597302504817E-2</c:v>
                </c:pt>
                <c:pt idx="3">
                  <c:v>8.2962363415621201E-2</c:v>
                </c:pt>
              </c:numCache>
            </c:numRef>
          </c:val>
          <c:extLst>
            <c:ext xmlns:c16="http://schemas.microsoft.com/office/drawing/2014/chart" uri="{C3380CC4-5D6E-409C-BE32-E72D297353CC}">
              <c16:uniqueId val="{00000004-62D0-417C-B162-427D147CDEFA}"/>
            </c:ext>
          </c:extLst>
        </c:ser>
        <c:ser>
          <c:idx val="6"/>
          <c:order val="6"/>
          <c:tx>
            <c:strRef>
              <c:f>'Monthly Distribution by App'!$B$383</c:f>
              <c:strCache>
                <c:ptCount val="1"/>
                <c:pt idx="0">
                  <c:v>resident services</c:v>
                </c:pt>
              </c:strCache>
            </c:strRef>
          </c:tx>
          <c:spPr>
            <a:solidFill>
              <a:schemeClr val="accent3">
                <a:shade val="91000"/>
              </a:schemeClr>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App'!$C$383:$F$383</c:f>
              <c:numCache>
                <c:formatCode>0.00%</c:formatCode>
                <c:ptCount val="4"/>
                <c:pt idx="0">
                  <c:v>9.8316912972085391E-2</c:v>
                </c:pt>
                <c:pt idx="1">
                  <c:v>0.10663021189336978</c:v>
                </c:pt>
                <c:pt idx="2">
                  <c:v>0.10747163348319418</c:v>
                </c:pt>
                <c:pt idx="3">
                  <c:v>8.5390530149736951E-2</c:v>
                </c:pt>
              </c:numCache>
            </c:numRef>
          </c:val>
          <c:extLst>
            <c:ext xmlns:c16="http://schemas.microsoft.com/office/drawing/2014/chart" uri="{C3380CC4-5D6E-409C-BE32-E72D297353CC}">
              <c16:uniqueId val="{00000005-62D0-417C-B162-427D147CDEFA}"/>
            </c:ext>
          </c:extLst>
        </c:ser>
        <c:ser>
          <c:idx val="7"/>
          <c:order val="7"/>
          <c:tx>
            <c:strRef>
              <c:f>'Monthly Distribution by App'!$B$384</c:f>
              <c:strCache>
                <c:ptCount val="1"/>
                <c:pt idx="0">
                  <c:v>accommodation and catering</c:v>
                </c:pt>
              </c:strCache>
            </c:strRef>
          </c:tx>
          <c:spPr>
            <a:solidFill>
              <a:schemeClr val="accent3">
                <a:tint val="46000"/>
              </a:schemeClr>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App'!$C$384:$F$384</c:f>
              <c:numCache>
                <c:formatCode>0.00%</c:formatCode>
                <c:ptCount val="4"/>
                <c:pt idx="0">
                  <c:v>5.8702791461412149E-2</c:v>
                </c:pt>
                <c:pt idx="1">
                  <c:v>7.0631123262702211E-2</c:v>
                </c:pt>
                <c:pt idx="2">
                  <c:v>7.3003639477627918E-2</c:v>
                </c:pt>
                <c:pt idx="3">
                  <c:v>5.6252529340348037E-2</c:v>
                </c:pt>
              </c:numCache>
            </c:numRef>
          </c:val>
          <c:extLst>
            <c:ext xmlns:c16="http://schemas.microsoft.com/office/drawing/2014/chart" uri="{C3380CC4-5D6E-409C-BE32-E72D297353CC}">
              <c16:uniqueId val="{00000006-62D0-417C-B162-427D147CDEFA}"/>
            </c:ext>
          </c:extLst>
        </c:ser>
        <c:ser>
          <c:idx val="8"/>
          <c:order val="8"/>
          <c:tx>
            <c:strRef>
              <c:f>'Monthly Distribution by App'!$B$385</c:f>
              <c:strCache>
                <c:ptCount val="1"/>
                <c:pt idx="0">
                  <c:v>education</c:v>
                </c:pt>
              </c:strCache>
            </c:strRef>
          </c:tx>
          <c:spPr>
            <a:solidFill>
              <a:schemeClr val="accent3">
                <a:tint val="92000"/>
              </a:schemeClr>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App'!$C$385:$F$385</c:f>
              <c:numCache>
                <c:formatCode>0.00%</c:formatCode>
                <c:ptCount val="4"/>
                <c:pt idx="0">
                  <c:v>2.3604269293924465E-2</c:v>
                </c:pt>
                <c:pt idx="1">
                  <c:v>2.0050125313283207E-2</c:v>
                </c:pt>
                <c:pt idx="2">
                  <c:v>2.6974951830443159E-2</c:v>
                </c:pt>
                <c:pt idx="3">
                  <c:v>2.1044111695669769E-2</c:v>
                </c:pt>
              </c:numCache>
            </c:numRef>
          </c:val>
          <c:extLst>
            <c:ext xmlns:c16="http://schemas.microsoft.com/office/drawing/2014/chart" uri="{C3380CC4-5D6E-409C-BE32-E72D297353CC}">
              <c16:uniqueId val="{00000007-62D0-417C-B162-427D147CDEFA}"/>
            </c:ext>
          </c:extLst>
        </c:ser>
        <c:ser>
          <c:idx val="9"/>
          <c:order val="9"/>
          <c:tx>
            <c:strRef>
              <c:f>'Monthly Distribution by App'!$B$386</c:f>
              <c:strCache>
                <c:ptCount val="1"/>
                <c:pt idx="0">
                  <c:v>electricity and water supply</c:v>
                </c:pt>
              </c:strCache>
            </c:strRef>
          </c:tx>
          <c:spPr>
            <a:solidFill>
              <a:schemeClr val="accent3">
                <a:tint val="83000"/>
              </a:schemeClr>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App'!$C$386:$F$386</c:f>
              <c:numCache>
                <c:formatCode>0.00%</c:formatCode>
                <c:ptCount val="4"/>
                <c:pt idx="0">
                  <c:v>1.7651888341543513E-2</c:v>
                </c:pt>
                <c:pt idx="1">
                  <c:v>1.5948963317384369E-2</c:v>
                </c:pt>
                <c:pt idx="2">
                  <c:v>1.6698779704560053E-2</c:v>
                </c:pt>
                <c:pt idx="3">
                  <c:v>1.6187778227438283E-2</c:v>
                </c:pt>
              </c:numCache>
            </c:numRef>
          </c:val>
          <c:extLst>
            <c:ext xmlns:c16="http://schemas.microsoft.com/office/drawing/2014/chart" uri="{C3380CC4-5D6E-409C-BE32-E72D297353CC}">
              <c16:uniqueId val="{00000008-62D0-417C-B162-427D147CDEFA}"/>
            </c:ext>
          </c:extLst>
        </c:ser>
        <c:ser>
          <c:idx val="10"/>
          <c:order val="10"/>
          <c:tx>
            <c:strRef>
              <c:f>'Monthly Distribution by App'!$B$387</c:f>
              <c:strCache>
                <c:ptCount val="1"/>
                <c:pt idx="0">
                  <c:v>health and social work</c:v>
                </c:pt>
              </c:strCache>
            </c:strRef>
          </c:tx>
          <c:spPr>
            <a:solidFill>
              <a:schemeClr val="accent3">
                <a:tint val="74000"/>
              </a:schemeClr>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App'!$C$387:$F$387</c:f>
              <c:numCache>
                <c:formatCode>0.00%</c:formatCode>
                <c:ptCount val="4"/>
                <c:pt idx="0">
                  <c:v>1.6420361247947456E-2</c:v>
                </c:pt>
                <c:pt idx="1">
                  <c:v>1.0708589655958077E-2</c:v>
                </c:pt>
                <c:pt idx="2">
                  <c:v>1.9053735816741597E-2</c:v>
                </c:pt>
                <c:pt idx="3">
                  <c:v>1.6592472683124242E-2</c:v>
                </c:pt>
              </c:numCache>
            </c:numRef>
          </c:val>
          <c:extLst>
            <c:ext xmlns:c16="http://schemas.microsoft.com/office/drawing/2014/chart" uri="{C3380CC4-5D6E-409C-BE32-E72D297353CC}">
              <c16:uniqueId val="{00000009-62D0-417C-B162-427D147CDEFA}"/>
            </c:ext>
          </c:extLst>
        </c:ser>
        <c:ser>
          <c:idx val="11"/>
          <c:order val="11"/>
          <c:tx>
            <c:strRef>
              <c:f>'Monthly Distribution by App'!$B$388</c:f>
              <c:strCache>
                <c:ptCount val="1"/>
                <c:pt idx="0">
                  <c:v>leasing and business services</c:v>
                </c:pt>
              </c:strCache>
            </c:strRef>
          </c:tx>
          <c:spPr>
            <a:solidFill>
              <a:schemeClr val="accent3">
                <a:tint val="65000"/>
              </a:schemeClr>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App'!$C$388:$F$388</c:f>
              <c:numCache>
                <c:formatCode>0.00%</c:formatCode>
                <c:ptCount val="4"/>
                <c:pt idx="0">
                  <c:v>1.3957307060755337E-2</c:v>
                </c:pt>
                <c:pt idx="1">
                  <c:v>1.7316017316017316E-2</c:v>
                </c:pt>
                <c:pt idx="2">
                  <c:v>2.2265039606080068E-2</c:v>
                </c:pt>
                <c:pt idx="3">
                  <c:v>1.4164305949008499E-2</c:v>
                </c:pt>
              </c:numCache>
            </c:numRef>
          </c:val>
          <c:extLst>
            <c:ext xmlns:c16="http://schemas.microsoft.com/office/drawing/2014/chart" uri="{C3380CC4-5D6E-409C-BE32-E72D297353CC}">
              <c16:uniqueId val="{0000000A-62D0-417C-B162-427D147CDEFA}"/>
            </c:ext>
          </c:extLst>
        </c:ser>
        <c:ser>
          <c:idx val="12"/>
          <c:order val="12"/>
          <c:tx>
            <c:strRef>
              <c:f>'Monthly Distribution by App'!$B$389</c:f>
              <c:strCache>
                <c:ptCount val="1"/>
                <c:pt idx="0">
                  <c:v>information technology services</c:v>
                </c:pt>
              </c:strCache>
            </c:strRef>
          </c:tx>
          <c:spPr>
            <a:solidFill>
              <a:schemeClr val="accent3">
                <a:tint val="57000"/>
              </a:schemeClr>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App'!$C$389:$F$389</c:f>
              <c:numCache>
                <c:formatCode>0.00%</c:formatCode>
                <c:ptCount val="4"/>
                <c:pt idx="0">
                  <c:v>1.6420361247947456E-2</c:v>
                </c:pt>
                <c:pt idx="1">
                  <c:v>1.6632490316700842E-2</c:v>
                </c:pt>
                <c:pt idx="2">
                  <c:v>1.7126953543138514E-2</c:v>
                </c:pt>
                <c:pt idx="3">
                  <c:v>1.2950222581950627E-2</c:v>
                </c:pt>
              </c:numCache>
            </c:numRef>
          </c:val>
          <c:extLst>
            <c:ext xmlns:c16="http://schemas.microsoft.com/office/drawing/2014/chart" uri="{C3380CC4-5D6E-409C-BE32-E72D297353CC}">
              <c16:uniqueId val="{0000000B-62D0-417C-B162-427D147CDEFA}"/>
            </c:ext>
          </c:extLst>
        </c:ser>
        <c:ser>
          <c:idx val="13"/>
          <c:order val="13"/>
          <c:tx>
            <c:strRef>
              <c:f>'Monthly Distribution by App'!$B$390</c:f>
              <c:strCache>
                <c:ptCount val="1"/>
                <c:pt idx="0">
                  <c:v>mining industry</c:v>
                </c:pt>
              </c:strCache>
            </c:strRef>
          </c:tx>
          <c:spPr>
            <a:solidFill>
              <a:schemeClr val="accent3">
                <a:tint val="48000"/>
              </a:schemeClr>
            </a:solidFill>
            <a:ln>
              <a:noFill/>
            </a:ln>
            <a:effectLst/>
          </c:spPr>
          <c:invertIfNegative val="0"/>
          <c:cat>
            <c:strRef>
              <c:f>'Monthly Distribution by App'!$C$377:$F$377</c:f>
              <c:strCache>
                <c:ptCount val="4"/>
                <c:pt idx="0">
                  <c:v>202103-05</c:v>
                </c:pt>
                <c:pt idx="1">
                  <c:v>202106</c:v>
                </c:pt>
                <c:pt idx="2">
                  <c:v>202107</c:v>
                </c:pt>
                <c:pt idx="3">
                  <c:v>202108</c:v>
                </c:pt>
              </c:strCache>
            </c:strRef>
          </c:cat>
          <c:val>
            <c:numRef>
              <c:f>'Monthly Distribution by App'!$C$390:$F$390</c:f>
              <c:numCache>
                <c:formatCode>0.00%</c:formatCode>
                <c:ptCount val="4"/>
                <c:pt idx="0">
                  <c:v>1.2931034482758621E-2</c:v>
                </c:pt>
                <c:pt idx="1">
                  <c:v>1.3898382319434952E-2</c:v>
                </c:pt>
                <c:pt idx="2">
                  <c:v>1.6270605865981589E-2</c:v>
                </c:pt>
                <c:pt idx="3">
                  <c:v>1.0117361392148928E-2</c:v>
                </c:pt>
              </c:numCache>
            </c:numRef>
          </c:val>
          <c:extLst>
            <c:ext xmlns:c16="http://schemas.microsoft.com/office/drawing/2014/chart" uri="{C3380CC4-5D6E-409C-BE32-E72D297353CC}">
              <c16:uniqueId val="{0000000C-62D0-417C-B162-427D147CDEFA}"/>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App'!$B$377</c15:sqref>
                        </c15:formulaRef>
                      </c:ext>
                    </c:extLst>
                    <c:strCache>
                      <c:ptCount val="1"/>
                      <c:pt idx="0">
                        <c:v>% of Applications</c:v>
                      </c:pt>
                    </c:strCache>
                  </c:strRef>
                </c:tx>
                <c:spPr>
                  <a:solidFill>
                    <a:schemeClr val="accent3">
                      <a:shade val="38000"/>
                    </a:schemeClr>
                  </a:solidFill>
                  <a:ln>
                    <a:noFill/>
                  </a:ln>
                  <a:effectLst/>
                </c:spPr>
                <c:invertIfNegative val="0"/>
                <c:cat>
                  <c:strRef>
                    <c:extLst>
                      <c:ext uri="{02D57815-91ED-43cb-92C2-25804820EDAC}">
                        <c15:formulaRef>
                          <c15:sqref>'Monthly Distribution by App'!$C$377:$F$377</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App'!$C$377:$F$377</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14-62D0-417C-B162-427D147CDEFA}"/>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'Monthly Distribution by App'!$B$391</c15:sqref>
                        </c15:formulaRef>
                      </c:ext>
                    </c:extLst>
                    <c:strCache>
                      <c:ptCount val="1"/>
                      <c:pt idx="0">
                        <c:v>social organization</c:v>
                      </c:pt>
                    </c:strCache>
                  </c:strRef>
                </c:tx>
                <c:spPr>
                  <a:solidFill>
                    <a:schemeClr val="accent3">
                      <a:tint val="39000"/>
                    </a:schemeClr>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App'!$C$377:$F$377</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App'!$C$391:$F$391</c15:sqref>
                        </c15:formulaRef>
                      </c:ext>
                    </c:extLst>
                    <c:numCache>
                      <c:formatCode>0.00%</c:formatCode>
                      <c:ptCount val="4"/>
                      <c:pt idx="0">
                        <c:v>6.9786535303776685E-3</c:v>
                      </c:pt>
                      <c:pt idx="1">
                        <c:v>7.5187969924812026E-3</c:v>
                      </c:pt>
                      <c:pt idx="2">
                        <c:v>5.1380860629415539E-3</c:v>
                      </c:pt>
                      <c:pt idx="3">
                        <c:v>7.2845002023472277E-3</c:v>
                      </c:pt>
                    </c:numCache>
                  </c:numRef>
                </c:val>
                <c:extLst xmlns:c15="http://schemas.microsoft.com/office/drawing/2012/chart">
                  <c:ext xmlns:c16="http://schemas.microsoft.com/office/drawing/2014/chart" uri="{C3380CC4-5D6E-409C-BE32-E72D297353CC}">
                    <c16:uniqueId val="{0000000D-62D0-417C-B162-427D147CDEFA}"/>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valAx>
      <c:spPr>
        <a:noFill/>
        <a:ln w="25400">
          <a:noFill/>
        </a:ln>
        <a:effectLst/>
      </c:spPr>
    </c:plotArea>
    <c:legend>
      <c:legendPos val="r"/>
      <c:layout>
        <c:manualLayout>
          <c:xMode val="edge"/>
          <c:yMode val="edge"/>
          <c:x val="0.64052842992788928"/>
          <c:y val="0.21163858553394091"/>
          <c:w val="0.32708910370571781"/>
          <c:h val="0.6032125961829801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Loan_term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2"/>
          <c:order val="2"/>
          <c:tx>
            <c:strRef>
              <c:f>'Monthly Distribution by App'!$B$432</c:f>
              <c:strCache>
                <c:ptCount val="1"/>
                <c:pt idx="0">
                  <c:v>12M</c:v>
                </c:pt>
              </c:strCache>
            </c:strRef>
          </c:tx>
          <c:spPr>
            <a:solidFill>
              <a:srgbClr val="014B2A"/>
            </a:solidFill>
            <a:ln>
              <a:noFill/>
            </a:ln>
            <a:effectLst/>
          </c:spPr>
          <c:invertIfNegative val="0"/>
          <c:cat>
            <c:strRef>
              <c:f>'Monthly Distribution by App'!$C$430:$F$430</c:f>
              <c:strCache>
                <c:ptCount val="4"/>
                <c:pt idx="0">
                  <c:v>202103-05</c:v>
                </c:pt>
                <c:pt idx="1">
                  <c:v>202106</c:v>
                </c:pt>
                <c:pt idx="2">
                  <c:v>202107</c:v>
                </c:pt>
                <c:pt idx="3">
                  <c:v>202108</c:v>
                </c:pt>
              </c:strCache>
            </c:strRef>
          </c:cat>
          <c:val>
            <c:numRef>
              <c:f>'Monthly Distribution by App'!$C$432:$F$432</c:f>
              <c:numCache>
                <c:formatCode>0.00%</c:formatCode>
                <c:ptCount val="4"/>
                <c:pt idx="0">
                  <c:v>4.1050903119868639E-3</c:v>
                </c:pt>
                <c:pt idx="1">
                  <c:v>4.5568466621098199E-3</c:v>
                </c:pt>
                <c:pt idx="2">
                  <c:v>2.569043031470777E-3</c:v>
                </c:pt>
                <c:pt idx="3">
                  <c:v>9.7126669364629697E-3</c:v>
                </c:pt>
              </c:numCache>
            </c:numRef>
          </c:val>
          <c:extLst>
            <c:ext xmlns:c16="http://schemas.microsoft.com/office/drawing/2014/chart" uri="{C3380CC4-5D6E-409C-BE32-E72D297353CC}">
              <c16:uniqueId val="{00000000-9C0A-43D8-93C1-B118E7B65B6B}"/>
            </c:ext>
          </c:extLst>
        </c:ser>
        <c:ser>
          <c:idx val="3"/>
          <c:order val="3"/>
          <c:tx>
            <c:strRef>
              <c:f>'Monthly Distribution by App'!$B$433</c:f>
              <c:strCache>
                <c:ptCount val="1"/>
                <c:pt idx="0">
                  <c:v>18M</c:v>
                </c:pt>
              </c:strCache>
            </c:strRef>
          </c:tx>
          <c:spPr>
            <a:solidFill>
              <a:schemeClr val="accent3">
                <a:lumMod val="50000"/>
              </a:schemeClr>
            </a:solidFill>
            <a:ln>
              <a:noFill/>
            </a:ln>
            <a:effectLst/>
          </c:spPr>
          <c:invertIfNegative val="0"/>
          <c:cat>
            <c:strRef>
              <c:f>'Monthly Distribution by App'!$C$430:$F$430</c:f>
              <c:strCache>
                <c:ptCount val="4"/>
                <c:pt idx="0">
                  <c:v>202103-05</c:v>
                </c:pt>
                <c:pt idx="1">
                  <c:v>202106</c:v>
                </c:pt>
                <c:pt idx="2">
                  <c:v>202107</c:v>
                </c:pt>
                <c:pt idx="3">
                  <c:v>202108</c:v>
                </c:pt>
              </c:strCache>
            </c:strRef>
          </c:cat>
          <c:val>
            <c:numRef>
              <c:f>'Monthly Distribution by App'!$C$433:$F$433</c:f>
              <c:numCache>
                <c:formatCode>0.00%</c:formatCode>
                <c:ptCount val="4"/>
                <c:pt idx="0">
                  <c:v>6.1576354679802956E-4</c:v>
                </c:pt>
                <c:pt idx="1">
                  <c:v>2.2784233310549099E-4</c:v>
                </c:pt>
                <c:pt idx="2">
                  <c:v>1.0704345964461571E-3</c:v>
                </c:pt>
                <c:pt idx="3">
                  <c:v>1.2140833670578712E-3</c:v>
                </c:pt>
              </c:numCache>
            </c:numRef>
          </c:val>
          <c:extLst>
            <c:ext xmlns:c16="http://schemas.microsoft.com/office/drawing/2014/chart" uri="{C3380CC4-5D6E-409C-BE32-E72D297353CC}">
              <c16:uniqueId val="{00000001-9C0A-43D8-93C1-B118E7B65B6B}"/>
            </c:ext>
          </c:extLst>
        </c:ser>
        <c:ser>
          <c:idx val="4"/>
          <c:order val="4"/>
          <c:tx>
            <c:strRef>
              <c:f>'Monthly Distribution by App'!$B$434</c:f>
              <c:strCache>
                <c:ptCount val="1"/>
                <c:pt idx="0">
                  <c:v>24M</c:v>
                </c:pt>
              </c:strCache>
            </c:strRef>
          </c:tx>
          <c:spPr>
            <a:solidFill>
              <a:schemeClr val="accent3">
                <a:lumMod val="75000"/>
              </a:schemeClr>
            </a:solidFill>
            <a:ln>
              <a:noFill/>
            </a:ln>
            <a:effectLst/>
          </c:spPr>
          <c:invertIfNegative val="0"/>
          <c:cat>
            <c:strRef>
              <c:f>'Monthly Distribution by App'!$C$430:$F$430</c:f>
              <c:strCache>
                <c:ptCount val="4"/>
                <c:pt idx="0">
                  <c:v>202103-05</c:v>
                </c:pt>
                <c:pt idx="1">
                  <c:v>202106</c:v>
                </c:pt>
                <c:pt idx="2">
                  <c:v>202107</c:v>
                </c:pt>
                <c:pt idx="3">
                  <c:v>202108</c:v>
                </c:pt>
              </c:strCache>
            </c:strRef>
          </c:cat>
          <c:val>
            <c:numRef>
              <c:f>'Monthly Distribution by App'!$C$434:$F$434</c:f>
              <c:numCache>
                <c:formatCode>0.00%</c:formatCode>
                <c:ptCount val="4"/>
                <c:pt idx="0">
                  <c:v>4.9055829228243024E-2</c:v>
                </c:pt>
                <c:pt idx="1">
                  <c:v>4.739120528594213E-2</c:v>
                </c:pt>
                <c:pt idx="2">
                  <c:v>3.2969385570541639E-2</c:v>
                </c:pt>
                <c:pt idx="3">
                  <c:v>7.1630918656414411E-2</c:v>
                </c:pt>
              </c:numCache>
            </c:numRef>
          </c:val>
          <c:extLst>
            <c:ext xmlns:c16="http://schemas.microsoft.com/office/drawing/2014/chart" uri="{C3380CC4-5D6E-409C-BE32-E72D297353CC}">
              <c16:uniqueId val="{00000002-9C0A-43D8-93C1-B118E7B65B6B}"/>
            </c:ext>
          </c:extLst>
        </c:ser>
        <c:ser>
          <c:idx val="5"/>
          <c:order val="5"/>
          <c:tx>
            <c:strRef>
              <c:f>'Monthly Distribution by App'!$B$435</c:f>
              <c:strCache>
                <c:ptCount val="1"/>
                <c:pt idx="0">
                  <c:v>36M</c:v>
                </c:pt>
              </c:strCache>
            </c:strRef>
          </c:tx>
          <c:spPr>
            <a:solidFill>
              <a:schemeClr val="accent3">
                <a:lumMod val="60000"/>
                <a:lumOff val="40000"/>
              </a:schemeClr>
            </a:solidFill>
            <a:ln>
              <a:noFill/>
            </a:ln>
            <a:effectLst/>
          </c:spPr>
          <c:invertIfNegative val="0"/>
          <c:cat>
            <c:strRef>
              <c:f>'Monthly Distribution by App'!$C$430:$F$430</c:f>
              <c:strCache>
                <c:ptCount val="4"/>
                <c:pt idx="0">
                  <c:v>202103-05</c:v>
                </c:pt>
                <c:pt idx="1">
                  <c:v>202106</c:v>
                </c:pt>
                <c:pt idx="2">
                  <c:v>202107</c:v>
                </c:pt>
                <c:pt idx="3">
                  <c:v>202108</c:v>
                </c:pt>
              </c:strCache>
            </c:strRef>
          </c:cat>
          <c:val>
            <c:numRef>
              <c:f>'Monthly Distribution by App'!$C$435:$F$435</c:f>
              <c:numCache>
                <c:formatCode>0.00%</c:formatCode>
                <c:ptCount val="4"/>
                <c:pt idx="0">
                  <c:v>0.94622331691297212</c:v>
                </c:pt>
                <c:pt idx="1">
                  <c:v>0.94782410571884257</c:v>
                </c:pt>
                <c:pt idx="2">
                  <c:v>0.96339113680154143</c:v>
                </c:pt>
                <c:pt idx="3">
                  <c:v>0.91744233104006478</c:v>
                </c:pt>
              </c:numCache>
            </c:numRef>
          </c:val>
          <c:extLst>
            <c:ext xmlns:c16="http://schemas.microsoft.com/office/drawing/2014/chart" uri="{C3380CC4-5D6E-409C-BE32-E72D297353CC}">
              <c16:uniqueId val="{00000003-9C0A-43D8-93C1-B118E7B65B6B}"/>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App'!$B$430</c15:sqref>
                        </c15:formulaRef>
                      </c:ext>
                    </c:extLst>
                    <c:strCache>
                      <c:ptCount val="1"/>
                      <c:pt idx="0">
                        <c:v>% of Applications</c:v>
                      </c:pt>
                    </c:strCache>
                  </c:strRef>
                </c:tx>
                <c:spPr>
                  <a:solidFill>
                    <a:schemeClr val="accent3">
                      <a:shade val="50000"/>
                    </a:schemeClr>
                  </a:solidFill>
                  <a:ln>
                    <a:noFill/>
                  </a:ln>
                  <a:effectLst/>
                </c:spPr>
                <c:invertIfNegative val="0"/>
                <c:cat>
                  <c:strRef>
                    <c:extLst>
                      <c:ext uri="{02D57815-91ED-43cb-92C2-25804820EDAC}">
                        <c15:formulaRef>
                          <c15:sqref>'Monthly Distribution by App'!$C$430:$F$430</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App'!$C$430:$F$430</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4-9C0A-43D8-93C1-B118E7B65B6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 Distribution by App'!$B$431</c15:sqref>
                        </c15:formulaRef>
                      </c:ext>
                    </c:extLst>
                    <c:strCache>
                      <c:ptCount val="1"/>
                      <c:pt idx="0">
                        <c:v>missing</c:v>
                      </c:pt>
                    </c:strCache>
                  </c:strRef>
                </c:tx>
                <c:spPr>
                  <a:solidFill>
                    <a:srgbClr val="014B2A"/>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App'!$C$430:$F$430</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App'!$C$431:$F$431</c15:sqref>
                        </c15:formulaRef>
                      </c:ext>
                    </c:extLst>
                    <c:numCache>
                      <c:formatCode>0.00%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5-9C0A-43D8-93C1-B118E7B65B6B}"/>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Appraisal_price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2"/>
          <c:order val="2"/>
          <c:tx>
            <c:strRef>
              <c:f>'Monthly Distribution by App'!$B$454</c:f>
              <c:strCache>
                <c:ptCount val="1"/>
                <c:pt idx="0">
                  <c:v>[-inf,50000.0)</c:v>
                </c:pt>
              </c:strCache>
            </c:strRef>
          </c:tx>
          <c:spPr>
            <a:solidFill>
              <a:srgbClr val="014B2A"/>
            </a:solidFill>
            <a:ln>
              <a:noFill/>
            </a:ln>
            <a:effectLst/>
          </c:spPr>
          <c:invertIfNegative val="0"/>
          <c:cat>
            <c:strRef>
              <c:f>'Monthly Distribution by App'!$C$452:$F$452</c:f>
              <c:strCache>
                <c:ptCount val="4"/>
                <c:pt idx="0">
                  <c:v>202103-05</c:v>
                </c:pt>
                <c:pt idx="1">
                  <c:v>202106</c:v>
                </c:pt>
                <c:pt idx="2">
                  <c:v>202107</c:v>
                </c:pt>
                <c:pt idx="3">
                  <c:v>202108</c:v>
                </c:pt>
              </c:strCache>
            </c:strRef>
          </c:cat>
          <c:val>
            <c:numRef>
              <c:f>'Monthly Distribution by App'!$C$454:$F$454</c:f>
              <c:numCache>
                <c:formatCode>0.00%</c:formatCode>
                <c:ptCount val="4"/>
                <c:pt idx="0">
                  <c:v>0.11022167487684729</c:v>
                </c:pt>
                <c:pt idx="1">
                  <c:v>0.12052859421280473</c:v>
                </c:pt>
                <c:pt idx="2">
                  <c:v>0.10982658959537572</c:v>
                </c:pt>
                <c:pt idx="3">
                  <c:v>0.16147308781869688</c:v>
                </c:pt>
              </c:numCache>
            </c:numRef>
          </c:val>
          <c:extLst>
            <c:ext xmlns:c16="http://schemas.microsoft.com/office/drawing/2014/chart" uri="{C3380CC4-5D6E-409C-BE32-E72D297353CC}">
              <c16:uniqueId val="{00000000-282B-4FCD-AAA0-601319AC28B6}"/>
            </c:ext>
          </c:extLst>
        </c:ser>
        <c:ser>
          <c:idx val="3"/>
          <c:order val="3"/>
          <c:tx>
            <c:strRef>
              <c:f>'Monthly Distribution by App'!$B$455</c:f>
              <c:strCache>
                <c:ptCount val="1"/>
                <c:pt idx="0">
                  <c:v>[50000.0,100000.0)</c:v>
                </c:pt>
              </c:strCache>
            </c:strRef>
          </c:tx>
          <c:spPr>
            <a:solidFill>
              <a:schemeClr val="accent3">
                <a:lumMod val="75000"/>
              </a:schemeClr>
            </a:solidFill>
            <a:ln>
              <a:noFill/>
            </a:ln>
            <a:effectLst/>
          </c:spPr>
          <c:invertIfNegative val="0"/>
          <c:cat>
            <c:strRef>
              <c:f>'Monthly Distribution by App'!$C$452:$F$452</c:f>
              <c:strCache>
                <c:ptCount val="4"/>
                <c:pt idx="0">
                  <c:v>202103-05</c:v>
                </c:pt>
                <c:pt idx="1">
                  <c:v>202106</c:v>
                </c:pt>
                <c:pt idx="2">
                  <c:v>202107</c:v>
                </c:pt>
                <c:pt idx="3">
                  <c:v>202108</c:v>
                </c:pt>
              </c:strCache>
            </c:strRef>
          </c:cat>
          <c:val>
            <c:numRef>
              <c:f>'Monthly Distribution by App'!$C$455:$F$455</c:f>
              <c:numCache>
                <c:formatCode>0.00%</c:formatCode>
                <c:ptCount val="4"/>
                <c:pt idx="0">
                  <c:v>0.47208538587848931</c:v>
                </c:pt>
                <c:pt idx="1">
                  <c:v>0.45796308954203691</c:v>
                </c:pt>
                <c:pt idx="2">
                  <c:v>0.45279383429672448</c:v>
                </c:pt>
                <c:pt idx="3">
                  <c:v>0.47511129097531363</c:v>
                </c:pt>
              </c:numCache>
            </c:numRef>
          </c:val>
          <c:extLst>
            <c:ext xmlns:c16="http://schemas.microsoft.com/office/drawing/2014/chart" uri="{C3380CC4-5D6E-409C-BE32-E72D297353CC}">
              <c16:uniqueId val="{00000001-282B-4FCD-AAA0-601319AC28B6}"/>
            </c:ext>
          </c:extLst>
        </c:ser>
        <c:ser>
          <c:idx val="4"/>
          <c:order val="4"/>
          <c:tx>
            <c:strRef>
              <c:f>'Monthly Distribution by App'!$B$456</c:f>
              <c:strCache>
                <c:ptCount val="1"/>
                <c:pt idx="0">
                  <c:v>[100000.0,200000.0)</c:v>
                </c:pt>
              </c:strCache>
            </c:strRef>
          </c:tx>
          <c:spPr>
            <a:solidFill>
              <a:schemeClr val="accent3">
                <a:tint val="70000"/>
              </a:schemeClr>
            </a:solidFill>
            <a:ln>
              <a:noFill/>
            </a:ln>
            <a:effectLst/>
          </c:spPr>
          <c:invertIfNegative val="0"/>
          <c:cat>
            <c:strRef>
              <c:f>'Monthly Distribution by App'!$C$452:$F$452</c:f>
              <c:strCache>
                <c:ptCount val="4"/>
                <c:pt idx="0">
                  <c:v>202103-05</c:v>
                </c:pt>
                <c:pt idx="1">
                  <c:v>202106</c:v>
                </c:pt>
                <c:pt idx="2">
                  <c:v>202107</c:v>
                </c:pt>
                <c:pt idx="3">
                  <c:v>202108</c:v>
                </c:pt>
              </c:strCache>
            </c:strRef>
          </c:cat>
          <c:val>
            <c:numRef>
              <c:f>'Monthly Distribution by App'!$C$456:$F$456</c:f>
              <c:numCache>
                <c:formatCode>0.00%</c:formatCode>
                <c:ptCount val="4"/>
                <c:pt idx="0">
                  <c:v>0.34482758620689657</c:v>
                </c:pt>
                <c:pt idx="1">
                  <c:v>0.34540897698792433</c:v>
                </c:pt>
                <c:pt idx="2">
                  <c:v>0.33226289873688719</c:v>
                </c:pt>
                <c:pt idx="3">
                  <c:v>0.30149736948603806</c:v>
                </c:pt>
              </c:numCache>
            </c:numRef>
          </c:val>
          <c:extLst>
            <c:ext xmlns:c16="http://schemas.microsoft.com/office/drawing/2014/chart" uri="{C3380CC4-5D6E-409C-BE32-E72D297353CC}">
              <c16:uniqueId val="{00000002-282B-4FCD-AAA0-601319AC28B6}"/>
            </c:ext>
          </c:extLst>
        </c:ser>
        <c:ser>
          <c:idx val="5"/>
          <c:order val="5"/>
          <c:tx>
            <c:strRef>
              <c:f>'Monthly Distribution by App'!$B$457</c:f>
              <c:strCache>
                <c:ptCount val="1"/>
                <c:pt idx="0">
                  <c:v>[200000.0,inf)</c:v>
                </c:pt>
              </c:strCache>
            </c:strRef>
          </c:tx>
          <c:spPr>
            <a:solidFill>
              <a:schemeClr val="accent3">
                <a:tint val="50000"/>
              </a:schemeClr>
            </a:solidFill>
            <a:ln>
              <a:noFill/>
            </a:ln>
            <a:effectLst/>
          </c:spPr>
          <c:invertIfNegative val="0"/>
          <c:cat>
            <c:strRef>
              <c:f>'Monthly Distribution by App'!$C$452:$F$452</c:f>
              <c:strCache>
                <c:ptCount val="4"/>
                <c:pt idx="0">
                  <c:v>202103-05</c:v>
                </c:pt>
                <c:pt idx="1">
                  <c:v>202106</c:v>
                </c:pt>
                <c:pt idx="2">
                  <c:v>202107</c:v>
                </c:pt>
                <c:pt idx="3">
                  <c:v>202108</c:v>
                </c:pt>
              </c:strCache>
            </c:strRef>
          </c:cat>
          <c:val>
            <c:numRef>
              <c:f>'Monthly Distribution by App'!$C$457:$F$457</c:f>
              <c:numCache>
                <c:formatCode>0.00%</c:formatCode>
                <c:ptCount val="4"/>
                <c:pt idx="0">
                  <c:v>7.2865353037766825E-2</c:v>
                </c:pt>
                <c:pt idx="1">
                  <c:v>7.6099339257234E-2</c:v>
                </c:pt>
                <c:pt idx="2">
                  <c:v>0.10511667737101263</c:v>
                </c:pt>
                <c:pt idx="3">
                  <c:v>6.1918251719951439E-2</c:v>
                </c:pt>
              </c:numCache>
            </c:numRef>
          </c:val>
          <c:extLst>
            <c:ext xmlns:c16="http://schemas.microsoft.com/office/drawing/2014/chart" uri="{C3380CC4-5D6E-409C-BE32-E72D297353CC}">
              <c16:uniqueId val="{00000003-282B-4FCD-AAA0-601319AC28B6}"/>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App'!$B$452</c15:sqref>
                        </c15:formulaRef>
                      </c:ext>
                    </c:extLst>
                    <c:strCache>
                      <c:ptCount val="1"/>
                      <c:pt idx="0">
                        <c:v>% of Applications</c:v>
                      </c:pt>
                    </c:strCache>
                  </c:strRef>
                </c:tx>
                <c:spPr>
                  <a:solidFill>
                    <a:schemeClr val="accent3">
                      <a:shade val="50000"/>
                    </a:schemeClr>
                  </a:solidFill>
                  <a:ln>
                    <a:noFill/>
                  </a:ln>
                  <a:effectLst/>
                </c:spPr>
                <c:invertIfNegative val="0"/>
                <c:cat>
                  <c:strRef>
                    <c:extLst>
                      <c:ext uri="{02D57815-91ED-43cb-92C2-25804820EDAC}">
                        <c15:formulaRef>
                          <c15:sqref>'Monthly Distribution by App'!$C$452:$F$452</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App'!$C$452:$F$452</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4-282B-4FCD-AAA0-601319AC28B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 Distribution by App'!$B$453</c15:sqref>
                        </c15:formulaRef>
                      </c:ext>
                    </c:extLst>
                    <c:strCache>
                      <c:ptCount val="1"/>
                      <c:pt idx="0">
                        <c:v>missing</c:v>
                      </c:pt>
                    </c:strCache>
                  </c:strRef>
                </c:tx>
                <c:spPr>
                  <a:solidFill>
                    <a:srgbClr val="014B2A"/>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App'!$C$452:$F$452</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App'!$C$453:$F$453</c15:sqref>
                        </c15:formulaRef>
                      </c:ext>
                    </c:extLst>
                    <c:numCache>
                      <c:formatCode>0.00%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5-282B-4FCD-AAA0-601319AC28B6}"/>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min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Profession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1"/>
          <c:order val="1"/>
          <c:tx>
            <c:strRef>
              <c:f>'Monthly Distribution by App'!$B$477</c:f>
              <c:strCache>
                <c:ptCount val="1"/>
                <c:pt idx="0">
                  <c:v>business and service personnel</c:v>
                </c:pt>
              </c:strCache>
            </c:strRef>
          </c:tx>
          <c:spPr>
            <a:solidFill>
              <a:srgbClr val="014B2A"/>
            </a:solidFill>
            <a:ln>
              <a:noFill/>
            </a:ln>
            <a:effectLst/>
          </c:spPr>
          <c:invertIfNegative val="0"/>
          <c:cat>
            <c:strRef>
              <c:f>'Monthly Distribution by App'!$C$476:$F$476</c:f>
              <c:strCache>
                <c:ptCount val="4"/>
                <c:pt idx="0">
                  <c:v>202103-05</c:v>
                </c:pt>
                <c:pt idx="1">
                  <c:v>202106</c:v>
                </c:pt>
                <c:pt idx="2">
                  <c:v>202107</c:v>
                </c:pt>
                <c:pt idx="3">
                  <c:v>202108</c:v>
                </c:pt>
              </c:strCache>
            </c:strRef>
          </c:cat>
          <c:val>
            <c:numRef>
              <c:f>'Monthly Distribution by App'!$C$477:$F$477</c:f>
              <c:numCache>
                <c:formatCode>0.00%</c:formatCode>
                <c:ptCount val="4"/>
                <c:pt idx="0">
                  <c:v>0.40229885057471265</c:v>
                </c:pt>
                <c:pt idx="1">
                  <c:v>0.40647072226019593</c:v>
                </c:pt>
                <c:pt idx="2">
                  <c:v>0.43288375080282593</c:v>
                </c:pt>
                <c:pt idx="3">
                  <c:v>0.39295831647106433</c:v>
                </c:pt>
              </c:numCache>
            </c:numRef>
          </c:val>
          <c:extLst xmlns:c15="http://schemas.microsoft.com/office/drawing/2012/chart">
            <c:ext xmlns:c16="http://schemas.microsoft.com/office/drawing/2014/chart" uri="{C3380CC4-5D6E-409C-BE32-E72D297353CC}">
              <c16:uniqueId val="{00000000-BACC-4FA3-B719-3234DB63DB6F}"/>
            </c:ext>
          </c:extLst>
        </c:ser>
        <c:ser>
          <c:idx val="2"/>
          <c:order val="2"/>
          <c:tx>
            <c:strRef>
              <c:f>'Monthly Distribution by App'!$B$478</c:f>
              <c:strCache>
                <c:ptCount val="1"/>
                <c:pt idx="0">
                  <c:v>office staff</c:v>
                </c:pt>
              </c:strCache>
            </c:strRef>
          </c:tx>
          <c:spPr>
            <a:solidFill>
              <a:schemeClr val="accent3">
                <a:lumMod val="50000"/>
              </a:schemeClr>
            </a:solidFill>
            <a:ln>
              <a:noFill/>
            </a:ln>
            <a:effectLst/>
          </c:spPr>
          <c:invertIfNegative val="0"/>
          <c:cat>
            <c:strRef>
              <c:f>'Monthly Distribution by App'!$C$476:$F$476</c:f>
              <c:strCache>
                <c:ptCount val="4"/>
                <c:pt idx="0">
                  <c:v>202103-05</c:v>
                </c:pt>
                <c:pt idx="1">
                  <c:v>202106</c:v>
                </c:pt>
                <c:pt idx="2">
                  <c:v>202107</c:v>
                </c:pt>
                <c:pt idx="3">
                  <c:v>202108</c:v>
                </c:pt>
              </c:strCache>
            </c:strRef>
          </c:cat>
          <c:val>
            <c:numRef>
              <c:f>'Monthly Distribution by App'!$C$478:$F$478</c:f>
              <c:numCache>
                <c:formatCode>0.00%</c:formatCode>
                <c:ptCount val="4"/>
                <c:pt idx="0">
                  <c:v>7.3891625615763554E-2</c:v>
                </c:pt>
                <c:pt idx="1">
                  <c:v>6.6985645933014357E-2</c:v>
                </c:pt>
                <c:pt idx="2">
                  <c:v>7.7285377863412552E-2</c:v>
                </c:pt>
                <c:pt idx="3">
                  <c:v>6.8798057466612703E-2</c:v>
                </c:pt>
              </c:numCache>
            </c:numRef>
          </c:val>
          <c:extLst>
            <c:ext xmlns:c16="http://schemas.microsoft.com/office/drawing/2014/chart" uri="{C3380CC4-5D6E-409C-BE32-E72D297353CC}">
              <c16:uniqueId val="{00000001-BACC-4FA3-B719-3234DB63DB6F}"/>
            </c:ext>
          </c:extLst>
        </c:ser>
        <c:ser>
          <c:idx val="3"/>
          <c:order val="3"/>
          <c:tx>
            <c:strRef>
              <c:f>'Monthly Distribution by App'!$B$479</c:f>
              <c:strCache>
                <c:ptCount val="1"/>
                <c:pt idx="0">
                  <c:v>professional skill worker</c:v>
                </c:pt>
              </c:strCache>
            </c:strRef>
          </c:tx>
          <c:spPr>
            <a:solidFill>
              <a:schemeClr val="accent3">
                <a:lumMod val="75000"/>
              </a:schemeClr>
            </a:solidFill>
            <a:ln>
              <a:noFill/>
            </a:ln>
            <a:effectLst/>
          </c:spPr>
          <c:invertIfNegative val="0"/>
          <c:cat>
            <c:strRef>
              <c:f>'Monthly Distribution by App'!$C$476:$F$476</c:f>
              <c:strCache>
                <c:ptCount val="4"/>
                <c:pt idx="0">
                  <c:v>202103-05</c:v>
                </c:pt>
                <c:pt idx="1">
                  <c:v>202106</c:v>
                </c:pt>
                <c:pt idx="2">
                  <c:v>202107</c:v>
                </c:pt>
                <c:pt idx="3">
                  <c:v>202108</c:v>
                </c:pt>
              </c:strCache>
            </c:strRef>
          </c:cat>
          <c:val>
            <c:numRef>
              <c:f>'Monthly Distribution by App'!$C$479:$F$479</c:f>
              <c:numCache>
                <c:formatCode>0.00%</c:formatCode>
                <c:ptCount val="4"/>
                <c:pt idx="0">
                  <c:v>5.7471264367816091E-2</c:v>
                </c:pt>
                <c:pt idx="1">
                  <c:v>6.1061745272271588E-2</c:v>
                </c:pt>
                <c:pt idx="2">
                  <c:v>6.1657032755298651E-2</c:v>
                </c:pt>
                <c:pt idx="3">
                  <c:v>5.180089032780251E-2</c:v>
                </c:pt>
              </c:numCache>
            </c:numRef>
          </c:val>
          <c:extLst>
            <c:ext xmlns:c16="http://schemas.microsoft.com/office/drawing/2014/chart" uri="{C3380CC4-5D6E-409C-BE32-E72D297353CC}">
              <c16:uniqueId val="{00000002-BACC-4FA3-B719-3234DB63DB6F}"/>
            </c:ext>
          </c:extLst>
        </c:ser>
        <c:ser>
          <c:idx val="4"/>
          <c:order val="4"/>
          <c:tx>
            <c:strRef>
              <c:f>'Monthly Distribution by App'!$B$480</c:f>
              <c:strCache>
                <c:ptCount val="1"/>
                <c:pt idx="0">
                  <c:v>agriculture</c:v>
                </c:pt>
              </c:strCache>
            </c:strRef>
          </c:tx>
          <c:spPr>
            <a:solidFill>
              <a:schemeClr val="accent3">
                <a:tint val="93000"/>
              </a:schemeClr>
            </a:solidFill>
            <a:ln>
              <a:noFill/>
            </a:ln>
            <a:effectLst/>
          </c:spPr>
          <c:invertIfNegative val="0"/>
          <c:cat>
            <c:strRef>
              <c:f>'Monthly Distribution by App'!$C$476:$F$476</c:f>
              <c:strCache>
                <c:ptCount val="4"/>
                <c:pt idx="0">
                  <c:v>202103-05</c:v>
                </c:pt>
                <c:pt idx="1">
                  <c:v>202106</c:v>
                </c:pt>
                <c:pt idx="2">
                  <c:v>202107</c:v>
                </c:pt>
                <c:pt idx="3">
                  <c:v>202108</c:v>
                </c:pt>
              </c:strCache>
            </c:strRef>
          </c:cat>
          <c:val>
            <c:numRef>
              <c:f>'Monthly Distribution by App'!$C$480:$F$480</c:f>
              <c:numCache>
                <c:formatCode>0.00%</c:formatCode>
                <c:ptCount val="4"/>
                <c:pt idx="0">
                  <c:v>1.7036124794745484E-2</c:v>
                </c:pt>
                <c:pt idx="1">
                  <c:v>2.3239917976760081E-2</c:v>
                </c:pt>
                <c:pt idx="2">
                  <c:v>1.7555127381716978E-2</c:v>
                </c:pt>
                <c:pt idx="3">
                  <c:v>3.6827195467422094E-2</c:v>
                </c:pt>
              </c:numCache>
            </c:numRef>
          </c:val>
          <c:extLst>
            <c:ext xmlns:c16="http://schemas.microsoft.com/office/drawing/2014/chart" uri="{C3380CC4-5D6E-409C-BE32-E72D297353CC}">
              <c16:uniqueId val="{00000003-BACC-4FA3-B719-3234DB63DB6F}"/>
            </c:ext>
          </c:extLst>
        </c:ser>
        <c:ser>
          <c:idx val="5"/>
          <c:order val="5"/>
          <c:tx>
            <c:strRef>
              <c:f>'Monthly Distribution by App'!$B$481</c:f>
              <c:strCache>
                <c:ptCount val="1"/>
                <c:pt idx="0">
                  <c:v>transportation equipment operators</c:v>
                </c:pt>
              </c:strCache>
            </c:strRef>
          </c:tx>
          <c:spPr>
            <a:solidFill>
              <a:schemeClr val="accent3">
                <a:tint val="77000"/>
              </a:schemeClr>
            </a:solidFill>
            <a:ln>
              <a:noFill/>
            </a:ln>
            <a:effectLst/>
          </c:spPr>
          <c:invertIfNegative val="0"/>
          <c:cat>
            <c:strRef>
              <c:f>'Monthly Distribution by App'!$C$476:$F$476</c:f>
              <c:strCache>
                <c:ptCount val="4"/>
                <c:pt idx="0">
                  <c:v>202103-05</c:v>
                </c:pt>
                <c:pt idx="1">
                  <c:v>202106</c:v>
                </c:pt>
                <c:pt idx="2">
                  <c:v>202107</c:v>
                </c:pt>
                <c:pt idx="3">
                  <c:v>202108</c:v>
                </c:pt>
              </c:strCache>
            </c:strRef>
          </c:cat>
          <c:val>
            <c:numRef>
              <c:f>'Monthly Distribution by App'!$C$481:$F$481</c:f>
              <c:numCache>
                <c:formatCode>0.00%</c:formatCode>
                <c:ptCount val="4"/>
                <c:pt idx="0">
                  <c:v>6.1576354679802959E-3</c:v>
                </c:pt>
                <c:pt idx="1">
                  <c:v>6.607427660059239E-3</c:v>
                </c:pt>
                <c:pt idx="2">
                  <c:v>7.064868336544637E-3</c:v>
                </c:pt>
                <c:pt idx="3">
                  <c:v>3.6422501011736138E-3</c:v>
                </c:pt>
              </c:numCache>
            </c:numRef>
          </c:val>
          <c:extLst>
            <c:ext xmlns:c16="http://schemas.microsoft.com/office/drawing/2014/chart" uri="{C3380CC4-5D6E-409C-BE32-E72D297353CC}">
              <c16:uniqueId val="{00000004-BACC-4FA3-B719-3234DB63DB6F}"/>
            </c:ext>
          </c:extLst>
        </c:ser>
        <c:ser>
          <c:idx val="6"/>
          <c:order val="6"/>
          <c:tx>
            <c:strRef>
              <c:f>'Monthly Distribution by App'!$B$482</c:f>
              <c:strCache>
                <c:ptCount val="1"/>
                <c:pt idx="0">
                  <c:v>state organizations</c:v>
                </c:pt>
              </c:strCache>
            </c:strRef>
          </c:tx>
          <c:spPr>
            <a:solidFill>
              <a:schemeClr val="accent3">
                <a:tint val="62000"/>
              </a:schemeClr>
            </a:solidFill>
            <a:ln>
              <a:noFill/>
            </a:ln>
            <a:effectLst/>
          </c:spPr>
          <c:invertIfNegative val="0"/>
          <c:cat>
            <c:strRef>
              <c:f>'Monthly Distribution by App'!$C$476:$F$476</c:f>
              <c:strCache>
                <c:ptCount val="4"/>
                <c:pt idx="0">
                  <c:v>202103-05</c:v>
                </c:pt>
                <c:pt idx="1">
                  <c:v>202106</c:v>
                </c:pt>
                <c:pt idx="2">
                  <c:v>202107</c:v>
                </c:pt>
                <c:pt idx="3">
                  <c:v>202108</c:v>
                </c:pt>
              </c:strCache>
            </c:strRef>
          </c:cat>
          <c:val>
            <c:numRef>
              <c:f>'Monthly Distribution by App'!$C$482:$F$482</c:f>
              <c:numCache>
                <c:formatCode>0.00%</c:formatCode>
                <c:ptCount val="4"/>
                <c:pt idx="0">
                  <c:v>2.2577996715927749E-3</c:v>
                </c:pt>
                <c:pt idx="1">
                  <c:v>2.7341079972658922E-3</c:v>
                </c:pt>
                <c:pt idx="2">
                  <c:v>1.9267822736030828E-3</c:v>
                </c:pt>
                <c:pt idx="3">
                  <c:v>1.6187778227438284E-3</c:v>
                </c:pt>
              </c:numCache>
            </c:numRef>
          </c:val>
          <c:extLst>
            <c:ext xmlns:c16="http://schemas.microsoft.com/office/drawing/2014/chart" uri="{C3380CC4-5D6E-409C-BE32-E72D297353CC}">
              <c16:uniqueId val="{00000005-BACC-4FA3-B719-3234DB63DB6F}"/>
            </c:ext>
          </c:extLst>
        </c:ser>
        <c:ser>
          <c:idx val="7"/>
          <c:order val="7"/>
          <c:tx>
            <c:strRef>
              <c:f>'Monthly Distribution by App'!$B$483</c:f>
              <c:strCache>
                <c:ptCount val="1"/>
                <c:pt idx="0">
                  <c:v>other</c:v>
                </c:pt>
              </c:strCache>
            </c:strRef>
          </c:tx>
          <c:spPr>
            <a:solidFill>
              <a:schemeClr val="accent3">
                <a:tint val="46000"/>
              </a:schemeClr>
            </a:solidFill>
            <a:ln>
              <a:noFill/>
            </a:ln>
            <a:effectLst/>
          </c:spPr>
          <c:invertIfNegative val="0"/>
          <c:cat>
            <c:strRef>
              <c:f>'Monthly Distribution by App'!$C$476:$F$476</c:f>
              <c:strCache>
                <c:ptCount val="4"/>
                <c:pt idx="0">
                  <c:v>202103-05</c:v>
                </c:pt>
                <c:pt idx="1">
                  <c:v>202106</c:v>
                </c:pt>
                <c:pt idx="2">
                  <c:v>202107</c:v>
                </c:pt>
                <c:pt idx="3">
                  <c:v>202108</c:v>
                </c:pt>
              </c:strCache>
            </c:strRef>
          </c:cat>
          <c:val>
            <c:numRef>
              <c:f>'Monthly Distribution by App'!$C$483:$F$483</c:f>
              <c:numCache>
                <c:formatCode>0.00%</c:formatCode>
                <c:ptCount val="4"/>
                <c:pt idx="0">
                  <c:v>0.44088669950738918</c:v>
                </c:pt>
                <c:pt idx="1">
                  <c:v>0.4329004329004329</c:v>
                </c:pt>
                <c:pt idx="2">
                  <c:v>0.40162706058659814</c:v>
                </c:pt>
                <c:pt idx="3">
                  <c:v>0.44435451234318091</c:v>
                </c:pt>
              </c:numCache>
            </c:numRef>
          </c:val>
          <c:extLst>
            <c:ext xmlns:c16="http://schemas.microsoft.com/office/drawing/2014/chart" uri="{C3380CC4-5D6E-409C-BE32-E72D297353CC}">
              <c16:uniqueId val="{00000006-BACC-4FA3-B719-3234DB63DB6F}"/>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App'!$B$476</c15:sqref>
                        </c15:formulaRef>
                      </c:ext>
                    </c:extLst>
                    <c:strCache>
                      <c:ptCount val="1"/>
                      <c:pt idx="0">
                        <c:v>% of Applications</c:v>
                      </c:pt>
                    </c:strCache>
                  </c:strRef>
                </c:tx>
                <c:spPr>
                  <a:solidFill>
                    <a:schemeClr val="accent3">
                      <a:shade val="45000"/>
                    </a:schemeClr>
                  </a:solidFill>
                  <a:ln>
                    <a:noFill/>
                  </a:ln>
                  <a:effectLst/>
                </c:spPr>
                <c:invertIfNegative val="0"/>
                <c:cat>
                  <c:strRef>
                    <c:extLst>
                      <c:ext uri="{02D57815-91ED-43cb-92C2-25804820EDAC}">
                        <c15:formulaRef>
                          <c15:sqref>'Monthly Distribution by App'!$C$476:$F$476</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App'!$C$476:$F$476</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7-BACC-4FA3-B719-3234DB63DB6F}"/>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minorUnit val="0.2"/>
      </c:valAx>
      <c:spPr>
        <a:noFill/>
        <a:ln w="25400">
          <a:noFill/>
        </a:ln>
        <a:effectLst/>
      </c:spPr>
    </c:plotArea>
    <c:legend>
      <c:legendPos val="r"/>
      <c:layout>
        <c:manualLayout>
          <c:xMode val="edge"/>
          <c:yMode val="edge"/>
          <c:x val="0.64547106481481487"/>
          <c:y val="0.1471339094784529"/>
          <c:w val="0.33689004629629632"/>
          <c:h val="0.74326076768910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LTV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2"/>
          <c:order val="2"/>
          <c:tx>
            <c:strRef>
              <c:f>'Monthly Distribution by App'!$B$506</c:f>
              <c:strCache>
                <c:ptCount val="1"/>
                <c:pt idx="0">
                  <c:v>(-inf,0.5]</c:v>
                </c:pt>
              </c:strCache>
            </c:strRef>
          </c:tx>
          <c:spPr>
            <a:solidFill>
              <a:srgbClr val="014B2A"/>
            </a:solidFill>
            <a:ln>
              <a:noFill/>
            </a:ln>
            <a:effectLst/>
          </c:spPr>
          <c:invertIfNegative val="0"/>
          <c:cat>
            <c:strRef>
              <c:f>'Monthly Distribution by App'!$C$504:$F$504</c:f>
              <c:strCache>
                <c:ptCount val="4"/>
                <c:pt idx="0">
                  <c:v>202103-05</c:v>
                </c:pt>
                <c:pt idx="1">
                  <c:v>202106</c:v>
                </c:pt>
                <c:pt idx="2">
                  <c:v>202107</c:v>
                </c:pt>
                <c:pt idx="3">
                  <c:v>202108</c:v>
                </c:pt>
              </c:strCache>
            </c:strRef>
          </c:cat>
          <c:val>
            <c:numRef>
              <c:f>'Monthly Distribution by App'!$C$506:$F$506</c:f>
              <c:numCache>
                <c:formatCode>0.00%</c:formatCode>
                <c:ptCount val="4"/>
                <c:pt idx="0">
                  <c:v>4.4745484400656815E-2</c:v>
                </c:pt>
                <c:pt idx="1">
                  <c:v>5.9466848940533154E-2</c:v>
                </c:pt>
                <c:pt idx="2">
                  <c:v>7.7285377863412552E-2</c:v>
                </c:pt>
                <c:pt idx="3">
                  <c:v>3.1566167543504657E-2</c:v>
                </c:pt>
              </c:numCache>
            </c:numRef>
          </c:val>
          <c:extLst>
            <c:ext xmlns:c16="http://schemas.microsoft.com/office/drawing/2014/chart" uri="{C3380CC4-5D6E-409C-BE32-E72D297353CC}">
              <c16:uniqueId val="{00000000-AE8F-4363-A52D-37F98F8CFC66}"/>
            </c:ext>
          </c:extLst>
        </c:ser>
        <c:ser>
          <c:idx val="3"/>
          <c:order val="3"/>
          <c:tx>
            <c:strRef>
              <c:f>'Monthly Distribution by App'!$B$507</c:f>
              <c:strCache>
                <c:ptCount val="1"/>
                <c:pt idx="0">
                  <c:v>(0.5,0.7]</c:v>
                </c:pt>
              </c:strCache>
            </c:strRef>
          </c:tx>
          <c:spPr>
            <a:solidFill>
              <a:schemeClr val="accent3">
                <a:lumMod val="50000"/>
              </a:schemeClr>
            </a:solidFill>
            <a:ln>
              <a:noFill/>
            </a:ln>
            <a:effectLst/>
          </c:spPr>
          <c:invertIfNegative val="0"/>
          <c:cat>
            <c:strRef>
              <c:f>'Monthly Distribution by App'!$C$504:$F$504</c:f>
              <c:strCache>
                <c:ptCount val="4"/>
                <c:pt idx="0">
                  <c:v>202103-05</c:v>
                </c:pt>
                <c:pt idx="1">
                  <c:v>202106</c:v>
                </c:pt>
                <c:pt idx="2">
                  <c:v>202107</c:v>
                </c:pt>
                <c:pt idx="3">
                  <c:v>202108</c:v>
                </c:pt>
              </c:strCache>
            </c:strRef>
          </c:cat>
          <c:val>
            <c:numRef>
              <c:f>'Monthly Distribution by App'!$C$507:$F$507</c:f>
              <c:numCache>
                <c:formatCode>0.00%</c:formatCode>
                <c:ptCount val="4"/>
                <c:pt idx="0">
                  <c:v>0.24404761904761904</c:v>
                </c:pt>
                <c:pt idx="1">
                  <c:v>0.26361357940305308</c:v>
                </c:pt>
                <c:pt idx="2">
                  <c:v>0.31406551059730248</c:v>
                </c:pt>
                <c:pt idx="3">
                  <c:v>0.16875758802104412</c:v>
                </c:pt>
              </c:numCache>
            </c:numRef>
          </c:val>
          <c:extLst>
            <c:ext xmlns:c16="http://schemas.microsoft.com/office/drawing/2014/chart" uri="{C3380CC4-5D6E-409C-BE32-E72D297353CC}">
              <c16:uniqueId val="{00000001-AE8F-4363-A52D-37F98F8CFC66}"/>
            </c:ext>
          </c:extLst>
        </c:ser>
        <c:ser>
          <c:idx val="4"/>
          <c:order val="4"/>
          <c:tx>
            <c:strRef>
              <c:f>'Monthly Distribution by App'!$B$508</c:f>
              <c:strCache>
                <c:ptCount val="1"/>
                <c:pt idx="0">
                  <c:v>(0.7,0.8]</c:v>
                </c:pt>
              </c:strCache>
            </c:strRef>
          </c:tx>
          <c:spPr>
            <a:solidFill>
              <a:schemeClr val="accent3">
                <a:lumMod val="75000"/>
              </a:schemeClr>
            </a:solidFill>
            <a:ln>
              <a:noFill/>
            </a:ln>
            <a:effectLst/>
          </c:spPr>
          <c:invertIfNegative val="0"/>
          <c:cat>
            <c:strRef>
              <c:f>'Monthly Distribution by App'!$C$504:$F$504</c:f>
              <c:strCache>
                <c:ptCount val="4"/>
                <c:pt idx="0">
                  <c:v>202103-05</c:v>
                </c:pt>
                <c:pt idx="1">
                  <c:v>202106</c:v>
                </c:pt>
                <c:pt idx="2">
                  <c:v>202107</c:v>
                </c:pt>
                <c:pt idx="3">
                  <c:v>202108</c:v>
                </c:pt>
              </c:strCache>
            </c:strRef>
          </c:cat>
          <c:val>
            <c:numRef>
              <c:f>'Monthly Distribution by App'!$C$508:$F$508</c:f>
              <c:numCache>
                <c:formatCode>0.00%</c:formatCode>
                <c:ptCount val="4"/>
                <c:pt idx="0">
                  <c:v>0.22188013136288998</c:v>
                </c:pt>
                <c:pt idx="1">
                  <c:v>0.24538619275461382</c:v>
                </c:pt>
                <c:pt idx="2">
                  <c:v>0.27167630057803466</c:v>
                </c:pt>
                <c:pt idx="3">
                  <c:v>0.16471064346418454</c:v>
                </c:pt>
              </c:numCache>
            </c:numRef>
          </c:val>
          <c:extLst>
            <c:ext xmlns:c16="http://schemas.microsoft.com/office/drawing/2014/chart" uri="{C3380CC4-5D6E-409C-BE32-E72D297353CC}">
              <c16:uniqueId val="{00000002-AE8F-4363-A52D-37F98F8CFC66}"/>
            </c:ext>
          </c:extLst>
        </c:ser>
        <c:ser>
          <c:idx val="5"/>
          <c:order val="5"/>
          <c:tx>
            <c:strRef>
              <c:f>'Monthly Distribution by App'!$B$509</c:f>
              <c:strCache>
                <c:ptCount val="1"/>
                <c:pt idx="0">
                  <c:v>(0.8,0.9]</c:v>
                </c:pt>
              </c:strCache>
            </c:strRef>
          </c:tx>
          <c:spPr>
            <a:solidFill>
              <a:schemeClr val="accent3">
                <a:tint val="77000"/>
              </a:schemeClr>
            </a:solidFill>
            <a:ln>
              <a:noFill/>
            </a:ln>
            <a:effectLst/>
          </c:spPr>
          <c:invertIfNegative val="0"/>
          <c:cat>
            <c:strRef>
              <c:f>'Monthly Distribution by App'!$C$504:$F$504</c:f>
              <c:strCache>
                <c:ptCount val="4"/>
                <c:pt idx="0">
                  <c:v>202103-05</c:v>
                </c:pt>
                <c:pt idx="1">
                  <c:v>202106</c:v>
                </c:pt>
                <c:pt idx="2">
                  <c:v>202107</c:v>
                </c:pt>
                <c:pt idx="3">
                  <c:v>202108</c:v>
                </c:pt>
              </c:strCache>
            </c:strRef>
          </c:cat>
          <c:val>
            <c:numRef>
              <c:f>'Monthly Distribution by App'!$C$509:$F$509</c:f>
              <c:numCache>
                <c:formatCode>0.00%</c:formatCode>
                <c:ptCount val="4"/>
                <c:pt idx="0">
                  <c:v>0.18472906403940886</c:v>
                </c:pt>
                <c:pt idx="1">
                  <c:v>0.17133743449532923</c:v>
                </c:pt>
                <c:pt idx="2">
                  <c:v>0.15071719117961893</c:v>
                </c:pt>
                <c:pt idx="3">
                  <c:v>0.17806556050182112</c:v>
                </c:pt>
              </c:numCache>
            </c:numRef>
          </c:val>
          <c:extLst>
            <c:ext xmlns:c16="http://schemas.microsoft.com/office/drawing/2014/chart" uri="{C3380CC4-5D6E-409C-BE32-E72D297353CC}">
              <c16:uniqueId val="{00000003-AE8F-4363-A52D-37F98F8CFC66}"/>
            </c:ext>
          </c:extLst>
        </c:ser>
        <c:ser>
          <c:idx val="6"/>
          <c:order val="6"/>
          <c:tx>
            <c:strRef>
              <c:f>'Monthly Distribution by App'!$B$510</c:f>
              <c:strCache>
                <c:ptCount val="1"/>
                <c:pt idx="0">
                  <c:v>(0.9,1.0]</c:v>
                </c:pt>
              </c:strCache>
            </c:strRef>
          </c:tx>
          <c:spPr>
            <a:solidFill>
              <a:schemeClr val="accent3">
                <a:tint val="62000"/>
              </a:schemeClr>
            </a:solidFill>
            <a:ln>
              <a:noFill/>
            </a:ln>
            <a:effectLst/>
          </c:spPr>
          <c:invertIfNegative val="0"/>
          <c:cat>
            <c:strRef>
              <c:f>'Monthly Distribution by App'!$C$504:$F$504</c:f>
              <c:strCache>
                <c:ptCount val="4"/>
                <c:pt idx="0">
                  <c:v>202103-05</c:v>
                </c:pt>
                <c:pt idx="1">
                  <c:v>202106</c:v>
                </c:pt>
                <c:pt idx="2">
                  <c:v>202107</c:v>
                </c:pt>
                <c:pt idx="3">
                  <c:v>202108</c:v>
                </c:pt>
              </c:strCache>
            </c:strRef>
          </c:cat>
          <c:val>
            <c:numRef>
              <c:f>'Monthly Distribution by App'!$C$510:$F$510</c:f>
              <c:numCache>
                <c:formatCode>0.00%</c:formatCode>
                <c:ptCount val="4"/>
                <c:pt idx="0">
                  <c:v>0.15270935960591134</c:v>
                </c:pt>
                <c:pt idx="1">
                  <c:v>0.13624971519708362</c:v>
                </c:pt>
                <c:pt idx="2">
                  <c:v>8.5420680796403345E-2</c:v>
                </c:pt>
                <c:pt idx="3">
                  <c:v>0.22298664508296237</c:v>
                </c:pt>
              </c:numCache>
            </c:numRef>
          </c:val>
          <c:extLst>
            <c:ext xmlns:c16="http://schemas.microsoft.com/office/drawing/2014/chart" uri="{C3380CC4-5D6E-409C-BE32-E72D297353CC}">
              <c16:uniqueId val="{00000004-AE8F-4363-A52D-37F98F8CFC66}"/>
            </c:ext>
          </c:extLst>
        </c:ser>
        <c:ser>
          <c:idx val="7"/>
          <c:order val="7"/>
          <c:tx>
            <c:strRef>
              <c:f>'Monthly Distribution by App'!$B$511</c:f>
              <c:strCache>
                <c:ptCount val="1"/>
                <c:pt idx="0">
                  <c:v>(1.0,inf)</c:v>
                </c:pt>
              </c:strCache>
            </c:strRef>
          </c:tx>
          <c:spPr>
            <a:solidFill>
              <a:schemeClr val="accent3">
                <a:tint val="46000"/>
              </a:schemeClr>
            </a:solidFill>
            <a:ln>
              <a:noFill/>
            </a:ln>
            <a:effectLst/>
          </c:spPr>
          <c:invertIfNegative val="0"/>
          <c:cat>
            <c:strRef>
              <c:f>'Monthly Distribution by App'!$C$504:$F$504</c:f>
              <c:strCache>
                <c:ptCount val="4"/>
                <c:pt idx="0">
                  <c:v>202103-05</c:v>
                </c:pt>
                <c:pt idx="1">
                  <c:v>202106</c:v>
                </c:pt>
                <c:pt idx="2">
                  <c:v>202107</c:v>
                </c:pt>
                <c:pt idx="3">
                  <c:v>202108</c:v>
                </c:pt>
              </c:strCache>
            </c:strRef>
          </c:cat>
          <c:val>
            <c:numRef>
              <c:f>'Monthly Distribution by App'!$C$511:$F$511</c:f>
              <c:numCache>
                <c:formatCode>0.00%</c:formatCode>
                <c:ptCount val="4"/>
                <c:pt idx="0">
                  <c:v>0.15188834154351397</c:v>
                </c:pt>
                <c:pt idx="1">
                  <c:v>0.12394622920938711</c:v>
                </c:pt>
                <c:pt idx="2">
                  <c:v>0.10083493898522801</c:v>
                </c:pt>
                <c:pt idx="3">
                  <c:v>0.2339133953864832</c:v>
                </c:pt>
              </c:numCache>
            </c:numRef>
          </c:val>
          <c:extLst>
            <c:ext xmlns:c16="http://schemas.microsoft.com/office/drawing/2014/chart" uri="{C3380CC4-5D6E-409C-BE32-E72D297353CC}">
              <c16:uniqueId val="{00000005-AE8F-4363-A52D-37F98F8CFC66}"/>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App'!$B$504</c15:sqref>
                        </c15:formulaRef>
                      </c:ext>
                    </c:extLst>
                    <c:strCache>
                      <c:ptCount val="1"/>
                      <c:pt idx="0">
                        <c:v>% of Applications</c:v>
                      </c:pt>
                    </c:strCache>
                  </c:strRef>
                </c:tx>
                <c:spPr>
                  <a:solidFill>
                    <a:schemeClr val="accent3">
                      <a:shade val="45000"/>
                    </a:schemeClr>
                  </a:solidFill>
                  <a:ln>
                    <a:noFill/>
                  </a:ln>
                  <a:effectLst/>
                </c:spPr>
                <c:invertIfNegative val="0"/>
                <c:cat>
                  <c:strRef>
                    <c:extLst>
                      <c:ext uri="{02D57815-91ED-43cb-92C2-25804820EDAC}">
                        <c15:formulaRef>
                          <c15:sqref>'Monthly Distribution by App'!$C$504:$F$504</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App'!$C$504:$F$504</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A-AE8F-4363-A52D-37F98F8CFC6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 Distribution by App'!$B$505</c15:sqref>
                        </c15:formulaRef>
                      </c:ext>
                    </c:extLst>
                    <c:strCache>
                      <c:ptCount val="1"/>
                      <c:pt idx="0">
                        <c:v>missing</c:v>
                      </c:pt>
                    </c:strCache>
                  </c:strRef>
                </c:tx>
                <c:spPr>
                  <a:solidFill>
                    <a:srgbClr val="014B2A"/>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App'!$C$504:$F$504</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App'!$C$505:$F$505</c15:sqref>
                        </c15:formulaRef>
                      </c:ext>
                    </c:extLst>
                    <c:numCache>
                      <c:formatCode>0.00%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B-AE8F-4363-A52D-37F98F8CFC66}"/>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min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City Distri By Application</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0"/>
          <c:order val="0"/>
          <c:tx>
            <c:strRef>
              <c:f>Concentration_analysis!$D$191</c:f>
              <c:strCache>
                <c:ptCount val="1"/>
                <c:pt idx="0">
                  <c:v>Loan Account (%)</c:v>
                </c:pt>
              </c:strCache>
            </c:strRef>
          </c:tx>
          <c:spPr>
            <a:solidFill>
              <a:srgbClr val="014B2A"/>
            </a:solidFill>
            <a:ln>
              <a:noFill/>
            </a:ln>
            <a:effectLst/>
          </c:spPr>
          <c:invertIfNegative val="0"/>
          <c:cat>
            <c:strRef>
              <c:f>Concentration_analysis!$B$192:$B$229</c:f>
              <c:strCache>
                <c:ptCount val="38"/>
                <c:pt idx="0">
                  <c:v>重庆市</c:v>
                </c:pt>
                <c:pt idx="1">
                  <c:v>广州市</c:v>
                </c:pt>
                <c:pt idx="2">
                  <c:v>东莞市</c:v>
                </c:pt>
                <c:pt idx="3">
                  <c:v>长春市</c:v>
                </c:pt>
                <c:pt idx="4">
                  <c:v>深圳市</c:v>
                </c:pt>
                <c:pt idx="5">
                  <c:v>南宁市</c:v>
                </c:pt>
                <c:pt idx="6">
                  <c:v>昆明市</c:v>
                </c:pt>
                <c:pt idx="7">
                  <c:v>惠州市</c:v>
                </c:pt>
                <c:pt idx="8">
                  <c:v>赣州市</c:v>
                </c:pt>
                <c:pt idx="9">
                  <c:v>佛山市</c:v>
                </c:pt>
                <c:pt idx="10">
                  <c:v>江门市</c:v>
                </c:pt>
                <c:pt idx="11">
                  <c:v>通辽市</c:v>
                </c:pt>
                <c:pt idx="12">
                  <c:v>天津市</c:v>
                </c:pt>
                <c:pt idx="13">
                  <c:v>成都市</c:v>
                </c:pt>
                <c:pt idx="14">
                  <c:v>曲靖市</c:v>
                </c:pt>
                <c:pt idx="15">
                  <c:v>长沙市</c:v>
                </c:pt>
                <c:pt idx="16">
                  <c:v>阳江市</c:v>
                </c:pt>
                <c:pt idx="17">
                  <c:v>揭阳市</c:v>
                </c:pt>
                <c:pt idx="18">
                  <c:v>中山市</c:v>
                </c:pt>
                <c:pt idx="19">
                  <c:v>昭通市</c:v>
                </c:pt>
                <c:pt idx="20">
                  <c:v>商丘市</c:v>
                </c:pt>
                <c:pt idx="21">
                  <c:v>沈阳市</c:v>
                </c:pt>
                <c:pt idx="22">
                  <c:v>安阳市</c:v>
                </c:pt>
                <c:pt idx="23">
                  <c:v>苏州市</c:v>
                </c:pt>
                <c:pt idx="24">
                  <c:v>遵义市</c:v>
                </c:pt>
                <c:pt idx="25">
                  <c:v>西安市</c:v>
                </c:pt>
                <c:pt idx="26">
                  <c:v>保定市</c:v>
                </c:pt>
                <c:pt idx="27">
                  <c:v>临汾市</c:v>
                </c:pt>
                <c:pt idx="28">
                  <c:v>榆林市</c:v>
                </c:pt>
                <c:pt idx="29">
                  <c:v>哈尔滨市</c:v>
                </c:pt>
                <c:pt idx="30">
                  <c:v>吉林市</c:v>
                </c:pt>
                <c:pt idx="31">
                  <c:v>玉林市</c:v>
                </c:pt>
                <c:pt idx="32">
                  <c:v>湛江市</c:v>
                </c:pt>
                <c:pt idx="33">
                  <c:v>洛阳市</c:v>
                </c:pt>
                <c:pt idx="34">
                  <c:v>临沂市</c:v>
                </c:pt>
                <c:pt idx="35">
                  <c:v>郑州市</c:v>
                </c:pt>
                <c:pt idx="36">
                  <c:v>汕尾市</c:v>
                </c:pt>
                <c:pt idx="37">
                  <c:v>汕头市</c:v>
                </c:pt>
              </c:strCache>
            </c:strRef>
          </c:cat>
          <c:val>
            <c:numRef>
              <c:f>Concentration_analysis!$D$192:$D$229</c:f>
              <c:numCache>
                <c:formatCode>0.00%</c:formatCode>
                <c:ptCount val="38"/>
                <c:pt idx="0">
                  <c:v>2.3593245138084497E-2</c:v>
                </c:pt>
                <c:pt idx="1">
                  <c:v>2.0362128878863621E-2</c:v>
                </c:pt>
                <c:pt idx="2">
                  <c:v>1.8289337316344571E-2</c:v>
                </c:pt>
                <c:pt idx="3">
                  <c:v>1.3838931902700725E-2</c:v>
                </c:pt>
                <c:pt idx="4">
                  <c:v>1.3595074071816132E-2</c:v>
                </c:pt>
                <c:pt idx="5">
                  <c:v>1.2802536121441201E-2</c:v>
                </c:pt>
                <c:pt idx="6">
                  <c:v>1.237578491739316E-2</c:v>
                </c:pt>
                <c:pt idx="7">
                  <c:v>1.2070962628787417E-2</c:v>
                </c:pt>
                <c:pt idx="8">
                  <c:v>1.1827104797902823E-2</c:v>
                </c:pt>
                <c:pt idx="9">
                  <c:v>1.1766140340181674E-2</c:v>
                </c:pt>
                <c:pt idx="10">
                  <c:v>1.0363957812595257E-2</c:v>
                </c:pt>
                <c:pt idx="11">
                  <c:v>9.9981710662683659E-3</c:v>
                </c:pt>
                <c:pt idx="12">
                  <c:v>9.6323843199414734E-3</c:v>
                </c:pt>
                <c:pt idx="13">
                  <c:v>9.6323843199414734E-3</c:v>
                </c:pt>
                <c:pt idx="14">
                  <c:v>9.4494909467780289E-3</c:v>
                </c:pt>
                <c:pt idx="15">
                  <c:v>9.4494909467780289E-3</c:v>
                </c:pt>
                <c:pt idx="16">
                  <c:v>8.6569529964030962E-3</c:v>
                </c:pt>
                <c:pt idx="17">
                  <c:v>8.2302017923550578E-3</c:v>
                </c:pt>
                <c:pt idx="18">
                  <c:v>8.0473084191916115E-3</c:v>
                </c:pt>
                <c:pt idx="19">
                  <c:v>7.9253795037493146E-3</c:v>
                </c:pt>
                <c:pt idx="20">
                  <c:v>7.6205572151435714E-3</c:v>
                </c:pt>
                <c:pt idx="21">
                  <c:v>7.6205572151435714E-3</c:v>
                </c:pt>
                <c:pt idx="22">
                  <c:v>7.4986282997012745E-3</c:v>
                </c:pt>
                <c:pt idx="23">
                  <c:v>7.3766993842589767E-3</c:v>
                </c:pt>
                <c:pt idx="24">
                  <c:v>6.9499481802109374E-3</c:v>
                </c:pt>
                <c:pt idx="25">
                  <c:v>6.888983722489788E-3</c:v>
                </c:pt>
                <c:pt idx="26">
                  <c:v>6.8280192647686396E-3</c:v>
                </c:pt>
                <c:pt idx="27">
                  <c:v>6.8280192647686396E-3</c:v>
                </c:pt>
                <c:pt idx="28">
                  <c:v>6.7060903493263426E-3</c:v>
                </c:pt>
                <c:pt idx="29">
                  <c:v>6.6451258916051942E-3</c:v>
                </c:pt>
                <c:pt idx="30">
                  <c:v>6.5231969761628972E-3</c:v>
                </c:pt>
                <c:pt idx="31">
                  <c:v>6.5231969761628972E-3</c:v>
                </c:pt>
                <c:pt idx="32">
                  <c:v>6.4012680607206003E-3</c:v>
                </c:pt>
                <c:pt idx="33">
                  <c:v>6.340303602999451E-3</c:v>
                </c:pt>
                <c:pt idx="34">
                  <c:v>6.2793391452783025E-3</c:v>
                </c:pt>
                <c:pt idx="35">
                  <c:v>6.2793391452783025E-3</c:v>
                </c:pt>
                <c:pt idx="36">
                  <c:v>6.1574102298360056E-3</c:v>
                </c:pt>
                <c:pt idx="37">
                  <c:v>6.0964457721148571E-3</c:v>
                </c:pt>
              </c:numCache>
            </c:numRef>
          </c:val>
          <c:extLst xmlns:c15="http://schemas.microsoft.com/office/drawing/2012/chart">
            <c:ext xmlns:c16="http://schemas.microsoft.com/office/drawing/2014/chart" uri="{C3380CC4-5D6E-409C-BE32-E72D297353CC}">
              <c16:uniqueId val="{00000000-A811-4314-9EF4-CDF20B1980F8}"/>
            </c:ext>
          </c:extLst>
        </c:ser>
        <c:dLbls>
          <c:showLegendKey val="0"/>
          <c:showVal val="0"/>
          <c:showCatName val="0"/>
          <c:showSerName val="0"/>
          <c:showPercent val="0"/>
          <c:showBubbleSize val="0"/>
        </c:dLbls>
        <c:gapWidth val="75"/>
        <c:overlap val="-25"/>
        <c:axId val="322138224"/>
        <c:axId val="322134896"/>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vert="eaVert"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6.0000000000000012E-2"/>
          <c:min val="0"/>
        </c:scaling>
        <c:delete val="0"/>
        <c:axPos val="l"/>
        <c:numFmt formatCode="0%" sourceLinked="0"/>
        <c:majorTickMark val="none"/>
        <c:minorTickMark val="none"/>
        <c:tickLblPos val="nextTo"/>
        <c:spPr>
          <a:noFill/>
          <a:ln w="2540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2.0000000000000004E-2"/>
        <c:minorUnit val="5.000000000000001E-3"/>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Living_city_tier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2"/>
          <c:order val="2"/>
          <c:tx>
            <c:strRef>
              <c:f>'Monthly Distribution by App'!$B$532</c:f>
              <c:strCache>
                <c:ptCount val="1"/>
                <c:pt idx="0">
                  <c:v>first</c:v>
                </c:pt>
              </c:strCache>
            </c:strRef>
          </c:tx>
          <c:spPr>
            <a:solidFill>
              <a:srgbClr val="014B2A"/>
            </a:solidFill>
            <a:ln>
              <a:noFill/>
            </a:ln>
            <a:effectLst/>
          </c:spPr>
          <c:invertIfNegative val="0"/>
          <c:cat>
            <c:strRef>
              <c:f>'Monthly Distribution by App'!$C$530:$F$530</c:f>
              <c:strCache>
                <c:ptCount val="4"/>
                <c:pt idx="0">
                  <c:v>202103-05</c:v>
                </c:pt>
                <c:pt idx="1">
                  <c:v>202106</c:v>
                </c:pt>
                <c:pt idx="2">
                  <c:v>202107</c:v>
                </c:pt>
                <c:pt idx="3">
                  <c:v>202108</c:v>
                </c:pt>
              </c:strCache>
            </c:strRef>
          </c:cat>
          <c:val>
            <c:numRef>
              <c:f>'Monthly Distribution by App'!$C$532:$F$532</c:f>
              <c:numCache>
                <c:formatCode>0.00%</c:formatCode>
                <c:ptCount val="4"/>
                <c:pt idx="0">
                  <c:v>5.0287356321839081E-2</c:v>
                </c:pt>
                <c:pt idx="1">
                  <c:v>4.0783777625882887E-2</c:v>
                </c:pt>
                <c:pt idx="2">
                  <c:v>5.266538214515093E-2</c:v>
                </c:pt>
                <c:pt idx="3">
                  <c:v>3.1161473087818695E-2</c:v>
                </c:pt>
              </c:numCache>
            </c:numRef>
          </c:val>
          <c:extLst>
            <c:ext xmlns:c16="http://schemas.microsoft.com/office/drawing/2014/chart" uri="{C3380CC4-5D6E-409C-BE32-E72D297353CC}">
              <c16:uniqueId val="{00000000-ACBB-4357-8F6E-490AFB29BB56}"/>
            </c:ext>
          </c:extLst>
        </c:ser>
        <c:ser>
          <c:idx val="3"/>
          <c:order val="3"/>
          <c:tx>
            <c:strRef>
              <c:f>'Monthly Distribution by App'!$B$533</c:f>
              <c:strCache>
                <c:ptCount val="1"/>
                <c:pt idx="0">
                  <c:v>second</c:v>
                </c:pt>
              </c:strCache>
            </c:strRef>
          </c:tx>
          <c:spPr>
            <a:solidFill>
              <a:schemeClr val="accent3">
                <a:lumMod val="75000"/>
              </a:schemeClr>
            </a:solidFill>
            <a:ln>
              <a:noFill/>
            </a:ln>
            <a:effectLst/>
          </c:spPr>
          <c:invertIfNegative val="0"/>
          <c:cat>
            <c:strRef>
              <c:f>'Monthly Distribution by App'!$C$530:$F$530</c:f>
              <c:strCache>
                <c:ptCount val="4"/>
                <c:pt idx="0">
                  <c:v>202103-05</c:v>
                </c:pt>
                <c:pt idx="1">
                  <c:v>202106</c:v>
                </c:pt>
                <c:pt idx="2">
                  <c:v>202107</c:v>
                </c:pt>
                <c:pt idx="3">
                  <c:v>202108</c:v>
                </c:pt>
              </c:strCache>
            </c:strRef>
          </c:cat>
          <c:val>
            <c:numRef>
              <c:f>'Monthly Distribution by App'!$C$533:$F$533</c:f>
              <c:numCache>
                <c:formatCode>0.00%</c:formatCode>
                <c:ptCount val="4"/>
                <c:pt idx="0">
                  <c:v>0.26724137931034481</c:v>
                </c:pt>
                <c:pt idx="1">
                  <c:v>0.26908179539758487</c:v>
                </c:pt>
                <c:pt idx="2">
                  <c:v>0.27210447441661312</c:v>
                </c:pt>
                <c:pt idx="3">
                  <c:v>0.23148522865236745</c:v>
                </c:pt>
              </c:numCache>
            </c:numRef>
          </c:val>
          <c:extLst>
            <c:ext xmlns:c16="http://schemas.microsoft.com/office/drawing/2014/chart" uri="{C3380CC4-5D6E-409C-BE32-E72D297353CC}">
              <c16:uniqueId val="{00000001-ACBB-4357-8F6E-490AFB29BB56}"/>
            </c:ext>
          </c:extLst>
        </c:ser>
        <c:ser>
          <c:idx val="4"/>
          <c:order val="4"/>
          <c:tx>
            <c:strRef>
              <c:f>'Monthly Distribution by App'!$B$534</c:f>
              <c:strCache>
                <c:ptCount val="1"/>
                <c:pt idx="0">
                  <c:v>third</c:v>
                </c:pt>
              </c:strCache>
            </c:strRef>
          </c:tx>
          <c:spPr>
            <a:solidFill>
              <a:schemeClr val="accent3">
                <a:tint val="70000"/>
              </a:schemeClr>
            </a:solidFill>
            <a:ln>
              <a:noFill/>
            </a:ln>
            <a:effectLst/>
          </c:spPr>
          <c:invertIfNegative val="0"/>
          <c:cat>
            <c:strRef>
              <c:f>'Monthly Distribution by App'!$C$530:$F$530</c:f>
              <c:strCache>
                <c:ptCount val="4"/>
                <c:pt idx="0">
                  <c:v>202103-05</c:v>
                </c:pt>
                <c:pt idx="1">
                  <c:v>202106</c:v>
                </c:pt>
                <c:pt idx="2">
                  <c:v>202107</c:v>
                </c:pt>
                <c:pt idx="3">
                  <c:v>202108</c:v>
                </c:pt>
              </c:strCache>
            </c:strRef>
          </c:cat>
          <c:val>
            <c:numRef>
              <c:f>'Monthly Distribution by App'!$C$534:$F$534</c:f>
              <c:numCache>
                <c:formatCode>0.00%</c:formatCode>
                <c:ptCount val="4"/>
                <c:pt idx="0">
                  <c:v>0.27811986863711002</c:v>
                </c:pt>
                <c:pt idx="1">
                  <c:v>0.27181590339485079</c:v>
                </c:pt>
                <c:pt idx="2">
                  <c:v>0.26996360522372082</c:v>
                </c:pt>
                <c:pt idx="3">
                  <c:v>0.25091056252529342</c:v>
                </c:pt>
              </c:numCache>
            </c:numRef>
          </c:val>
          <c:extLst>
            <c:ext xmlns:c16="http://schemas.microsoft.com/office/drawing/2014/chart" uri="{C3380CC4-5D6E-409C-BE32-E72D297353CC}">
              <c16:uniqueId val="{00000002-ACBB-4357-8F6E-490AFB29BB56}"/>
            </c:ext>
          </c:extLst>
        </c:ser>
        <c:ser>
          <c:idx val="5"/>
          <c:order val="5"/>
          <c:tx>
            <c:strRef>
              <c:f>'Monthly Distribution by App'!$B$535</c:f>
              <c:strCache>
                <c:ptCount val="1"/>
                <c:pt idx="0">
                  <c:v>fourth</c:v>
                </c:pt>
              </c:strCache>
            </c:strRef>
          </c:tx>
          <c:spPr>
            <a:solidFill>
              <a:schemeClr val="accent3">
                <a:tint val="50000"/>
              </a:schemeClr>
            </a:solidFill>
            <a:ln>
              <a:noFill/>
            </a:ln>
            <a:effectLst/>
          </c:spPr>
          <c:invertIfNegative val="0"/>
          <c:cat>
            <c:strRef>
              <c:f>'Monthly Distribution by App'!$C$530:$F$530</c:f>
              <c:strCache>
                <c:ptCount val="4"/>
                <c:pt idx="0">
                  <c:v>202103-05</c:v>
                </c:pt>
                <c:pt idx="1">
                  <c:v>202106</c:v>
                </c:pt>
                <c:pt idx="2">
                  <c:v>202107</c:v>
                </c:pt>
                <c:pt idx="3">
                  <c:v>202108</c:v>
                </c:pt>
              </c:strCache>
            </c:strRef>
          </c:cat>
          <c:val>
            <c:numRef>
              <c:f>'Monthly Distribution by App'!$C$535:$F$535</c:f>
              <c:numCache>
                <c:formatCode>0.00%</c:formatCode>
                <c:ptCount val="4"/>
                <c:pt idx="0">
                  <c:v>0.40435139573070605</c:v>
                </c:pt>
                <c:pt idx="1">
                  <c:v>0.41831852358168148</c:v>
                </c:pt>
                <c:pt idx="2">
                  <c:v>0.40526653821451508</c:v>
                </c:pt>
                <c:pt idx="3">
                  <c:v>0.48644273573452046</c:v>
                </c:pt>
              </c:numCache>
            </c:numRef>
          </c:val>
          <c:extLst>
            <c:ext xmlns:c16="http://schemas.microsoft.com/office/drawing/2014/chart" uri="{C3380CC4-5D6E-409C-BE32-E72D297353CC}">
              <c16:uniqueId val="{00000003-ACBB-4357-8F6E-490AFB29BB56}"/>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App'!$B$530</c15:sqref>
                        </c15:formulaRef>
                      </c:ext>
                    </c:extLst>
                    <c:strCache>
                      <c:ptCount val="1"/>
                      <c:pt idx="0">
                        <c:v>% of Applications</c:v>
                      </c:pt>
                    </c:strCache>
                  </c:strRef>
                </c:tx>
                <c:spPr>
                  <a:solidFill>
                    <a:schemeClr val="accent3">
                      <a:shade val="50000"/>
                    </a:schemeClr>
                  </a:solidFill>
                  <a:ln>
                    <a:noFill/>
                  </a:ln>
                  <a:effectLst/>
                </c:spPr>
                <c:invertIfNegative val="0"/>
                <c:cat>
                  <c:strRef>
                    <c:extLst>
                      <c:ext uri="{02D57815-91ED-43cb-92C2-25804820EDAC}">
                        <c15:formulaRef>
                          <c15:sqref>'Monthly Distribution by App'!$C$530:$F$530</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App'!$C$530:$F$530</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4-ACBB-4357-8F6E-490AFB29BB5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 Distribution by App'!$B$531</c15:sqref>
                        </c15:formulaRef>
                      </c:ext>
                    </c:extLst>
                    <c:strCache>
                      <c:ptCount val="1"/>
                      <c:pt idx="0">
                        <c:v>missing</c:v>
                      </c:pt>
                    </c:strCache>
                  </c:strRef>
                </c:tx>
                <c:spPr>
                  <a:solidFill>
                    <a:srgbClr val="014B2A"/>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App'!$C$530:$F$530</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App'!$C$531:$F$531</c15:sqref>
                        </c15:formulaRef>
                      </c:ext>
                    </c:extLst>
                    <c:numCache>
                      <c:formatCode>0.00%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5-ACBB-4357-8F6E-490AFB29BB56}"/>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min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Job_position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2"/>
          <c:order val="2"/>
          <c:tx>
            <c:strRef>
              <c:f>'Monthly Distribution by App'!$B$554</c:f>
              <c:strCache>
                <c:ptCount val="1"/>
                <c:pt idx="0">
                  <c:v>advanced</c:v>
                </c:pt>
              </c:strCache>
            </c:strRef>
          </c:tx>
          <c:spPr>
            <a:solidFill>
              <a:srgbClr val="014B2A"/>
            </a:solidFill>
            <a:ln>
              <a:noFill/>
            </a:ln>
            <a:effectLst/>
          </c:spPr>
          <c:invertIfNegative val="0"/>
          <c:cat>
            <c:strRef>
              <c:f>'Monthly Distribution by App'!$C$552:$F$552</c:f>
              <c:strCache>
                <c:ptCount val="4"/>
                <c:pt idx="0">
                  <c:v>202103-05</c:v>
                </c:pt>
                <c:pt idx="1">
                  <c:v>202106</c:v>
                </c:pt>
                <c:pt idx="2">
                  <c:v>202107</c:v>
                </c:pt>
                <c:pt idx="3">
                  <c:v>202108</c:v>
                </c:pt>
              </c:strCache>
            </c:strRef>
          </c:cat>
          <c:val>
            <c:numRef>
              <c:f>'Monthly Distribution by App'!$C$554:$F$554</c:f>
              <c:numCache>
                <c:formatCode>0.00%</c:formatCode>
                <c:ptCount val="4"/>
                <c:pt idx="0">
                  <c:v>0.2366584564860427</c:v>
                </c:pt>
                <c:pt idx="1">
                  <c:v>0.22260195944406472</c:v>
                </c:pt>
                <c:pt idx="2">
                  <c:v>0.25840291158210232</c:v>
                </c:pt>
                <c:pt idx="3">
                  <c:v>0.19668150546337515</c:v>
                </c:pt>
              </c:numCache>
            </c:numRef>
          </c:val>
          <c:extLst>
            <c:ext xmlns:c16="http://schemas.microsoft.com/office/drawing/2014/chart" uri="{C3380CC4-5D6E-409C-BE32-E72D297353CC}">
              <c16:uniqueId val="{00000000-3B7E-49CC-9D03-141057E25ECB}"/>
            </c:ext>
          </c:extLst>
        </c:ser>
        <c:ser>
          <c:idx val="3"/>
          <c:order val="3"/>
          <c:tx>
            <c:strRef>
              <c:f>'Monthly Distribution by App'!$B$555</c:f>
              <c:strCache>
                <c:ptCount val="1"/>
                <c:pt idx="0">
                  <c:v>intermediate</c:v>
                </c:pt>
              </c:strCache>
            </c:strRef>
          </c:tx>
          <c:spPr>
            <a:solidFill>
              <a:schemeClr val="accent3">
                <a:lumMod val="75000"/>
              </a:schemeClr>
            </a:solidFill>
            <a:ln>
              <a:noFill/>
            </a:ln>
            <a:effectLst/>
          </c:spPr>
          <c:invertIfNegative val="0"/>
          <c:cat>
            <c:strRef>
              <c:f>'Monthly Distribution by App'!$C$552:$F$552</c:f>
              <c:strCache>
                <c:ptCount val="4"/>
                <c:pt idx="0">
                  <c:v>202103-05</c:v>
                </c:pt>
                <c:pt idx="1">
                  <c:v>202106</c:v>
                </c:pt>
                <c:pt idx="2">
                  <c:v>202107</c:v>
                </c:pt>
                <c:pt idx="3">
                  <c:v>202108</c:v>
                </c:pt>
              </c:strCache>
            </c:strRef>
          </c:cat>
          <c:val>
            <c:numRef>
              <c:f>'Monthly Distribution by App'!$C$555:$F$555</c:f>
              <c:numCache>
                <c:formatCode>0.00%</c:formatCode>
                <c:ptCount val="4"/>
                <c:pt idx="0">
                  <c:v>0.15763546798029557</c:v>
                </c:pt>
                <c:pt idx="1">
                  <c:v>0.14992025518341306</c:v>
                </c:pt>
                <c:pt idx="2">
                  <c:v>0.16570327552986513</c:v>
                </c:pt>
                <c:pt idx="3">
                  <c:v>0.14285714285714285</c:v>
                </c:pt>
              </c:numCache>
            </c:numRef>
          </c:val>
          <c:extLst>
            <c:ext xmlns:c16="http://schemas.microsoft.com/office/drawing/2014/chart" uri="{C3380CC4-5D6E-409C-BE32-E72D297353CC}">
              <c16:uniqueId val="{00000001-3B7E-49CC-9D03-141057E25ECB}"/>
            </c:ext>
          </c:extLst>
        </c:ser>
        <c:ser>
          <c:idx val="4"/>
          <c:order val="4"/>
          <c:tx>
            <c:strRef>
              <c:f>'Monthly Distribution by App'!$B$556</c:f>
              <c:strCache>
                <c:ptCount val="1"/>
                <c:pt idx="0">
                  <c:v>elementary</c:v>
                </c:pt>
              </c:strCache>
            </c:strRef>
          </c:tx>
          <c:spPr>
            <a:solidFill>
              <a:schemeClr val="accent3">
                <a:tint val="70000"/>
              </a:schemeClr>
            </a:solidFill>
            <a:ln>
              <a:noFill/>
            </a:ln>
            <a:effectLst/>
          </c:spPr>
          <c:invertIfNegative val="0"/>
          <c:cat>
            <c:strRef>
              <c:f>'Monthly Distribution by App'!$C$552:$F$552</c:f>
              <c:strCache>
                <c:ptCount val="4"/>
                <c:pt idx="0">
                  <c:v>202103-05</c:v>
                </c:pt>
                <c:pt idx="1">
                  <c:v>202106</c:v>
                </c:pt>
                <c:pt idx="2">
                  <c:v>202107</c:v>
                </c:pt>
                <c:pt idx="3">
                  <c:v>202108</c:v>
                </c:pt>
              </c:strCache>
            </c:strRef>
          </c:cat>
          <c:val>
            <c:numRef>
              <c:f>'Monthly Distribution by App'!$C$556:$F$556</c:f>
              <c:numCache>
                <c:formatCode>0.00%</c:formatCode>
                <c:ptCount val="4"/>
                <c:pt idx="0">
                  <c:v>0.41892446633825942</c:v>
                </c:pt>
                <c:pt idx="1">
                  <c:v>0.44406470722260194</c:v>
                </c:pt>
                <c:pt idx="2">
                  <c:v>0.42517662170841364</c:v>
                </c:pt>
                <c:pt idx="3">
                  <c:v>0.4597329016592473</c:v>
                </c:pt>
              </c:numCache>
            </c:numRef>
          </c:val>
          <c:extLst>
            <c:ext xmlns:c16="http://schemas.microsoft.com/office/drawing/2014/chart" uri="{C3380CC4-5D6E-409C-BE32-E72D297353CC}">
              <c16:uniqueId val="{00000002-3B7E-49CC-9D03-141057E25ECB}"/>
            </c:ext>
          </c:extLst>
        </c:ser>
        <c:ser>
          <c:idx val="5"/>
          <c:order val="5"/>
          <c:tx>
            <c:strRef>
              <c:f>'Monthly Distribution by App'!$B$557</c:f>
              <c:strCache>
                <c:ptCount val="1"/>
                <c:pt idx="0">
                  <c:v>other</c:v>
                </c:pt>
              </c:strCache>
            </c:strRef>
          </c:tx>
          <c:spPr>
            <a:solidFill>
              <a:schemeClr val="accent3">
                <a:tint val="50000"/>
              </a:schemeClr>
            </a:solidFill>
            <a:ln>
              <a:noFill/>
            </a:ln>
            <a:effectLst/>
          </c:spPr>
          <c:invertIfNegative val="0"/>
          <c:cat>
            <c:strRef>
              <c:f>'Monthly Distribution by App'!$C$552:$F$552</c:f>
              <c:strCache>
                <c:ptCount val="4"/>
                <c:pt idx="0">
                  <c:v>202103-05</c:v>
                </c:pt>
                <c:pt idx="1">
                  <c:v>202106</c:v>
                </c:pt>
                <c:pt idx="2">
                  <c:v>202107</c:v>
                </c:pt>
                <c:pt idx="3">
                  <c:v>202108</c:v>
                </c:pt>
              </c:strCache>
            </c:strRef>
          </c:cat>
          <c:val>
            <c:numRef>
              <c:f>'Monthly Distribution by App'!$C$557:$F$557</c:f>
              <c:numCache>
                <c:formatCode>0.00%</c:formatCode>
                <c:ptCount val="4"/>
                <c:pt idx="0">
                  <c:v>0.18678160919540229</c:v>
                </c:pt>
                <c:pt idx="1">
                  <c:v>0.18341307814992025</c:v>
                </c:pt>
                <c:pt idx="2">
                  <c:v>0.15071719117961893</c:v>
                </c:pt>
                <c:pt idx="3">
                  <c:v>0.20072845002023473</c:v>
                </c:pt>
              </c:numCache>
            </c:numRef>
          </c:val>
          <c:extLst>
            <c:ext xmlns:c16="http://schemas.microsoft.com/office/drawing/2014/chart" uri="{C3380CC4-5D6E-409C-BE32-E72D297353CC}">
              <c16:uniqueId val="{00000003-3B7E-49CC-9D03-141057E25ECB}"/>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tx>
                  <c:strRef>
                    <c:extLst>
                      <c:ext uri="{02D57815-91ED-43cb-92C2-25804820EDAC}">
                        <c15:formulaRef>
                          <c15:sqref>'Monthly Distribution by App'!$B$552</c15:sqref>
                        </c15:formulaRef>
                      </c:ext>
                    </c:extLst>
                    <c:strCache>
                      <c:ptCount val="1"/>
                      <c:pt idx="0">
                        <c:v>% of Applications</c:v>
                      </c:pt>
                    </c:strCache>
                  </c:strRef>
                </c:tx>
                <c:spPr>
                  <a:solidFill>
                    <a:schemeClr val="accent3">
                      <a:shade val="50000"/>
                    </a:schemeClr>
                  </a:solidFill>
                  <a:ln>
                    <a:noFill/>
                  </a:ln>
                  <a:effectLst/>
                </c:spPr>
                <c:invertIfNegative val="0"/>
                <c:cat>
                  <c:strRef>
                    <c:extLst>
                      <c:ext uri="{02D57815-91ED-43cb-92C2-25804820EDAC}">
                        <c15:formulaRef>
                          <c15:sqref>'Monthly Distribution by App'!$C$552:$F$552</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App'!$C$552:$F$552</c15:sqref>
                        </c15:formulaRef>
                      </c:ext>
                    </c:extLst>
                    <c:numCache>
                      <c:formatCode>@</c:formatCode>
                      <c:ptCount val="4"/>
                      <c:pt idx="0">
                        <c:v>0</c:v>
                      </c:pt>
                      <c:pt idx="1">
                        <c:v>202106</c:v>
                      </c:pt>
                      <c:pt idx="2">
                        <c:v>202107</c:v>
                      </c:pt>
                      <c:pt idx="3" formatCode="General">
                        <c:v>202108</c:v>
                      </c:pt>
                    </c:numCache>
                  </c:numRef>
                </c:val>
                <c:extLst>
                  <c:ext xmlns:c16="http://schemas.microsoft.com/office/drawing/2014/chart" uri="{C3380CC4-5D6E-409C-BE32-E72D297353CC}">
                    <c16:uniqueId val="{00000004-3B7E-49CC-9D03-141057E25EC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 Distribution by App'!$B$553</c15:sqref>
                        </c15:formulaRef>
                      </c:ext>
                    </c:extLst>
                    <c:strCache>
                      <c:ptCount val="1"/>
                      <c:pt idx="0">
                        <c:v>missing</c:v>
                      </c:pt>
                    </c:strCache>
                  </c:strRef>
                </c:tx>
                <c:spPr>
                  <a:solidFill>
                    <a:srgbClr val="014B2A"/>
                  </a:solidFill>
                  <a:ln>
                    <a:noFill/>
                  </a:ln>
                  <a:effectLst/>
                </c:spPr>
                <c:invertIfNegative val="0"/>
                <c:cat>
                  <c:strRef>
                    <c:extLst xmlns:c15="http://schemas.microsoft.com/office/drawing/2012/chart">
                      <c:ext xmlns:c15="http://schemas.microsoft.com/office/drawing/2012/chart" uri="{02D57815-91ED-43cb-92C2-25804820EDAC}">
                        <c15:formulaRef>
                          <c15:sqref>'Monthly Distribution by App'!$C$552:$F$552</c15:sqref>
                        </c15:formulaRef>
                      </c:ext>
                    </c:extLst>
                    <c:strCache>
                      <c:ptCount val="4"/>
                      <c:pt idx="0">
                        <c:v>202103-05</c:v>
                      </c:pt>
                      <c:pt idx="1">
                        <c:v>202106</c:v>
                      </c:pt>
                      <c:pt idx="2">
                        <c:v>202107</c:v>
                      </c:pt>
                      <c:pt idx="3">
                        <c:v>202108</c:v>
                      </c:pt>
                    </c:strCache>
                  </c:strRef>
                </c:cat>
                <c:val>
                  <c:numRef>
                    <c:extLst xmlns:c15="http://schemas.microsoft.com/office/drawing/2012/chart">
                      <c:ext xmlns:c15="http://schemas.microsoft.com/office/drawing/2012/chart" uri="{02D57815-91ED-43cb-92C2-25804820EDAC}">
                        <c15:formulaRef>
                          <c15:sqref>'Monthly Distribution by App'!$C$553:$F$553</c15:sqref>
                        </c15:formulaRef>
                      </c:ext>
                    </c:extLst>
                    <c:numCache>
                      <c:formatCode>0.00%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5-3B7E-49CC-9D03-141057E25ECB}"/>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min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sz="1200"/>
              <a:t>Credit Rating Distri By App</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stacked"/>
        <c:varyColors val="0"/>
        <c:ser>
          <c:idx val="1"/>
          <c:order val="1"/>
          <c:tx>
            <c:strRef>
              <c:f>'Monthly Distribution by App'!$B$45</c:f>
              <c:strCache>
                <c:ptCount val="1"/>
                <c:pt idx="0">
                  <c:v>1</c:v>
                </c:pt>
              </c:strCache>
            </c:strRef>
          </c:tx>
          <c:spPr>
            <a:solidFill>
              <a:srgbClr val="014B2A"/>
            </a:solidFill>
            <a:ln>
              <a:noFill/>
            </a:ln>
            <a:effectLst/>
          </c:spPr>
          <c:invertIfNegative val="0"/>
          <c:cat>
            <c:strRef>
              <c:f>'Monthly Distribution by App'!$C$44:$F$44</c:f>
              <c:strCache>
                <c:ptCount val="4"/>
                <c:pt idx="0">
                  <c:v>202103-05</c:v>
                </c:pt>
                <c:pt idx="1">
                  <c:v>202106</c:v>
                </c:pt>
                <c:pt idx="2">
                  <c:v>202107</c:v>
                </c:pt>
                <c:pt idx="3">
                  <c:v>202108</c:v>
                </c:pt>
              </c:strCache>
            </c:strRef>
          </c:cat>
          <c:val>
            <c:numRef>
              <c:f>'Monthly Distribution by App'!$C$45:$F$45</c:f>
              <c:numCache>
                <c:formatCode>0.00%</c:formatCode>
                <c:ptCount val="4"/>
                <c:pt idx="0">
                  <c:v>0.17467159277504105</c:v>
                </c:pt>
                <c:pt idx="1">
                  <c:v>0.18956482114376852</c:v>
                </c:pt>
                <c:pt idx="2">
                  <c:v>0.16977092699636051</c:v>
                </c:pt>
                <c:pt idx="3">
                  <c:v>0.1800890327802509</c:v>
                </c:pt>
              </c:numCache>
            </c:numRef>
          </c:val>
          <c:extLst>
            <c:ext xmlns:c16="http://schemas.microsoft.com/office/drawing/2014/chart" uri="{C3380CC4-5D6E-409C-BE32-E72D297353CC}">
              <c16:uniqueId val="{00000000-9A31-4A13-8E92-47E685D8D1FF}"/>
            </c:ext>
          </c:extLst>
        </c:ser>
        <c:ser>
          <c:idx val="2"/>
          <c:order val="2"/>
          <c:tx>
            <c:strRef>
              <c:f>'Monthly Distribution by App'!$B$46</c:f>
              <c:strCache>
                <c:ptCount val="1"/>
                <c:pt idx="0">
                  <c:v>2</c:v>
                </c:pt>
              </c:strCache>
            </c:strRef>
          </c:tx>
          <c:spPr>
            <a:solidFill>
              <a:schemeClr val="accent3">
                <a:lumMod val="50000"/>
              </a:schemeClr>
            </a:solidFill>
            <a:ln>
              <a:noFill/>
            </a:ln>
            <a:effectLst/>
          </c:spPr>
          <c:invertIfNegative val="0"/>
          <c:cat>
            <c:strRef>
              <c:f>'Monthly Distribution by App'!$C$44:$F$44</c:f>
              <c:strCache>
                <c:ptCount val="4"/>
                <c:pt idx="0">
                  <c:v>202103-05</c:v>
                </c:pt>
                <c:pt idx="1">
                  <c:v>202106</c:v>
                </c:pt>
                <c:pt idx="2">
                  <c:v>202107</c:v>
                </c:pt>
                <c:pt idx="3">
                  <c:v>202108</c:v>
                </c:pt>
              </c:strCache>
            </c:strRef>
          </c:cat>
          <c:val>
            <c:numRef>
              <c:f>'Monthly Distribution by App'!$C$46:$F$46</c:f>
              <c:numCache>
                <c:formatCode>0.00%</c:formatCode>
                <c:ptCount val="4"/>
                <c:pt idx="0">
                  <c:v>0.38505747126436779</c:v>
                </c:pt>
                <c:pt idx="1">
                  <c:v>0.3593073593073593</c:v>
                </c:pt>
                <c:pt idx="2">
                  <c:v>0.36501819738813956</c:v>
                </c:pt>
                <c:pt idx="3">
                  <c:v>0.38324564953460138</c:v>
                </c:pt>
              </c:numCache>
            </c:numRef>
          </c:val>
          <c:extLst>
            <c:ext xmlns:c16="http://schemas.microsoft.com/office/drawing/2014/chart" uri="{C3380CC4-5D6E-409C-BE32-E72D297353CC}">
              <c16:uniqueId val="{00000001-9A31-4A13-8E92-47E685D8D1FF}"/>
            </c:ext>
          </c:extLst>
        </c:ser>
        <c:ser>
          <c:idx val="3"/>
          <c:order val="3"/>
          <c:tx>
            <c:strRef>
              <c:f>'Monthly Distribution by App'!$B$47</c:f>
              <c:strCache>
                <c:ptCount val="1"/>
                <c:pt idx="0">
                  <c:v>3</c:v>
                </c:pt>
              </c:strCache>
            </c:strRef>
          </c:tx>
          <c:spPr>
            <a:solidFill>
              <a:schemeClr val="accent3">
                <a:lumMod val="75000"/>
              </a:schemeClr>
            </a:solidFill>
            <a:ln>
              <a:noFill/>
            </a:ln>
            <a:effectLst/>
          </c:spPr>
          <c:invertIfNegative val="0"/>
          <c:cat>
            <c:strRef>
              <c:f>'Monthly Distribution by App'!$C$44:$F$44</c:f>
              <c:strCache>
                <c:ptCount val="4"/>
                <c:pt idx="0">
                  <c:v>202103-05</c:v>
                </c:pt>
                <c:pt idx="1">
                  <c:v>202106</c:v>
                </c:pt>
                <c:pt idx="2">
                  <c:v>202107</c:v>
                </c:pt>
                <c:pt idx="3">
                  <c:v>202108</c:v>
                </c:pt>
              </c:strCache>
            </c:strRef>
          </c:cat>
          <c:val>
            <c:numRef>
              <c:f>'Monthly Distribution by App'!$C$47:$F$47</c:f>
              <c:numCache>
                <c:formatCode>0.00%</c:formatCode>
                <c:ptCount val="4"/>
                <c:pt idx="0">
                  <c:v>0.3261494252873563</c:v>
                </c:pt>
                <c:pt idx="1">
                  <c:v>0.32513100934153566</c:v>
                </c:pt>
                <c:pt idx="2">
                  <c:v>0.34596446157139799</c:v>
                </c:pt>
                <c:pt idx="3">
                  <c:v>0.30716309186564145</c:v>
                </c:pt>
              </c:numCache>
            </c:numRef>
          </c:val>
          <c:extLst>
            <c:ext xmlns:c16="http://schemas.microsoft.com/office/drawing/2014/chart" uri="{C3380CC4-5D6E-409C-BE32-E72D297353CC}">
              <c16:uniqueId val="{00000002-9A31-4A13-8E92-47E685D8D1FF}"/>
            </c:ext>
          </c:extLst>
        </c:ser>
        <c:ser>
          <c:idx val="4"/>
          <c:order val="4"/>
          <c:tx>
            <c:strRef>
              <c:f>'Monthly Distribution by App'!$B$48</c:f>
              <c:strCache>
                <c:ptCount val="1"/>
                <c:pt idx="0">
                  <c:v>4</c:v>
                </c:pt>
              </c:strCache>
            </c:strRef>
          </c:tx>
          <c:spPr>
            <a:solidFill>
              <a:schemeClr val="accent3"/>
            </a:solidFill>
            <a:ln>
              <a:noFill/>
            </a:ln>
            <a:effectLst/>
          </c:spPr>
          <c:invertIfNegative val="0"/>
          <c:cat>
            <c:strRef>
              <c:f>'Monthly Distribution by App'!$C$44:$F$44</c:f>
              <c:strCache>
                <c:ptCount val="4"/>
                <c:pt idx="0">
                  <c:v>202103-05</c:v>
                </c:pt>
                <c:pt idx="1">
                  <c:v>202106</c:v>
                </c:pt>
                <c:pt idx="2">
                  <c:v>202107</c:v>
                </c:pt>
                <c:pt idx="3">
                  <c:v>202108</c:v>
                </c:pt>
              </c:strCache>
            </c:strRef>
          </c:cat>
          <c:val>
            <c:numRef>
              <c:f>'Monthly Distribution by App'!$C$48:$F$48</c:f>
              <c:numCache>
                <c:formatCode>0.00%</c:formatCode>
                <c:ptCount val="4"/>
                <c:pt idx="0">
                  <c:v>8.7233169129720858E-2</c:v>
                </c:pt>
                <c:pt idx="1">
                  <c:v>9.6377306903622686E-2</c:v>
                </c:pt>
                <c:pt idx="2">
                  <c:v>8.6919289231427957E-2</c:v>
                </c:pt>
                <c:pt idx="3">
                  <c:v>0.10036422501011737</c:v>
                </c:pt>
              </c:numCache>
            </c:numRef>
          </c:val>
          <c:extLst>
            <c:ext xmlns:c16="http://schemas.microsoft.com/office/drawing/2014/chart" uri="{C3380CC4-5D6E-409C-BE32-E72D297353CC}">
              <c16:uniqueId val="{00000003-9A31-4A13-8E92-47E685D8D1FF}"/>
            </c:ext>
          </c:extLst>
        </c:ser>
        <c:ser>
          <c:idx val="5"/>
          <c:order val="5"/>
          <c:tx>
            <c:strRef>
              <c:f>'Monthly Distribution by App'!$B$49</c:f>
              <c:strCache>
                <c:ptCount val="1"/>
                <c:pt idx="0">
                  <c:v>5</c:v>
                </c:pt>
              </c:strCache>
            </c:strRef>
          </c:tx>
          <c:spPr>
            <a:solidFill>
              <a:schemeClr val="accent3">
                <a:lumMod val="60000"/>
                <a:lumOff val="40000"/>
              </a:schemeClr>
            </a:solidFill>
            <a:ln>
              <a:noFill/>
            </a:ln>
            <a:effectLst/>
          </c:spPr>
          <c:invertIfNegative val="0"/>
          <c:cat>
            <c:strRef>
              <c:f>'Monthly Distribution by App'!$C$44:$F$44</c:f>
              <c:strCache>
                <c:ptCount val="4"/>
                <c:pt idx="0">
                  <c:v>202103-05</c:v>
                </c:pt>
                <c:pt idx="1">
                  <c:v>202106</c:v>
                </c:pt>
                <c:pt idx="2">
                  <c:v>202107</c:v>
                </c:pt>
                <c:pt idx="3">
                  <c:v>202108</c:v>
                </c:pt>
              </c:strCache>
            </c:strRef>
          </c:cat>
          <c:val>
            <c:numRef>
              <c:f>'Monthly Distribution by App'!$C$49:$F$49</c:f>
              <c:numCache>
                <c:formatCode>0.00%</c:formatCode>
                <c:ptCount val="4"/>
                <c:pt idx="0">
                  <c:v>1.7857142857142856E-2</c:v>
                </c:pt>
                <c:pt idx="1">
                  <c:v>1.77717019822283E-2</c:v>
                </c:pt>
                <c:pt idx="2">
                  <c:v>1.7769214301006208E-2</c:v>
                </c:pt>
                <c:pt idx="3">
                  <c:v>1.6187778227438283E-2</c:v>
                </c:pt>
              </c:numCache>
            </c:numRef>
          </c:val>
          <c:extLst>
            <c:ext xmlns:c16="http://schemas.microsoft.com/office/drawing/2014/chart" uri="{C3380CC4-5D6E-409C-BE32-E72D297353CC}">
              <c16:uniqueId val="{00000004-9A31-4A13-8E92-47E685D8D1FF}"/>
            </c:ext>
          </c:extLst>
        </c:ser>
        <c:ser>
          <c:idx val="6"/>
          <c:order val="6"/>
          <c:tx>
            <c:strRef>
              <c:f>'Monthly Distribution by App'!$B$50</c:f>
              <c:strCache>
                <c:ptCount val="1"/>
                <c:pt idx="0">
                  <c:v>6</c:v>
                </c:pt>
              </c:strCache>
            </c:strRef>
          </c:tx>
          <c:spPr>
            <a:solidFill>
              <a:schemeClr val="accent3">
                <a:tint val="72000"/>
              </a:schemeClr>
            </a:solidFill>
            <a:ln>
              <a:noFill/>
            </a:ln>
            <a:effectLst/>
          </c:spPr>
          <c:invertIfNegative val="0"/>
          <c:cat>
            <c:strRef>
              <c:f>'Monthly Distribution by App'!$C$44:$F$44</c:f>
              <c:strCache>
                <c:ptCount val="4"/>
                <c:pt idx="0">
                  <c:v>202103-05</c:v>
                </c:pt>
                <c:pt idx="1">
                  <c:v>202106</c:v>
                </c:pt>
                <c:pt idx="2">
                  <c:v>202107</c:v>
                </c:pt>
                <c:pt idx="3">
                  <c:v>202108</c:v>
                </c:pt>
              </c:strCache>
            </c:strRef>
          </c:cat>
          <c:val>
            <c:numRef>
              <c:f>'Monthly Distribution by App'!$C$50:$F$50</c:f>
              <c:numCache>
                <c:formatCode>0.00%</c:formatCode>
                <c:ptCount val="4"/>
                <c:pt idx="0">
                  <c:v>8.4154351395730707E-3</c:v>
                </c:pt>
                <c:pt idx="1">
                  <c:v>1.0708589655958077E-2</c:v>
                </c:pt>
                <c:pt idx="2">
                  <c:v>1.1774780560907729E-2</c:v>
                </c:pt>
                <c:pt idx="3">
                  <c:v>1.0926750303520841E-2</c:v>
                </c:pt>
              </c:numCache>
            </c:numRef>
          </c:val>
          <c:extLst>
            <c:ext xmlns:c16="http://schemas.microsoft.com/office/drawing/2014/chart" uri="{C3380CC4-5D6E-409C-BE32-E72D297353CC}">
              <c16:uniqueId val="{00000005-9A31-4A13-8E92-47E685D8D1FF}"/>
            </c:ext>
          </c:extLst>
        </c:ser>
        <c:ser>
          <c:idx val="7"/>
          <c:order val="7"/>
          <c:tx>
            <c:strRef>
              <c:f>'Monthly Distribution by App'!$B$51</c:f>
              <c:strCache>
                <c:ptCount val="1"/>
                <c:pt idx="0">
                  <c:v>7</c:v>
                </c:pt>
              </c:strCache>
            </c:strRef>
          </c:tx>
          <c:spPr>
            <a:solidFill>
              <a:schemeClr val="accent3">
                <a:tint val="58000"/>
              </a:schemeClr>
            </a:solidFill>
            <a:ln>
              <a:noFill/>
            </a:ln>
            <a:effectLst/>
          </c:spPr>
          <c:invertIfNegative val="0"/>
          <c:cat>
            <c:strRef>
              <c:f>'Monthly Distribution by App'!$C$44:$F$44</c:f>
              <c:strCache>
                <c:ptCount val="4"/>
                <c:pt idx="0">
                  <c:v>202103-05</c:v>
                </c:pt>
                <c:pt idx="1">
                  <c:v>202106</c:v>
                </c:pt>
                <c:pt idx="2">
                  <c:v>202107</c:v>
                </c:pt>
                <c:pt idx="3">
                  <c:v>202108</c:v>
                </c:pt>
              </c:strCache>
            </c:strRef>
          </c:cat>
          <c:val>
            <c:numRef>
              <c:f>'Monthly Distribution by App'!$C$51:$F$51</c:f>
              <c:numCache>
                <c:formatCode>0.00%</c:formatCode>
                <c:ptCount val="4"/>
                <c:pt idx="0">
                  <c:v>4.1050903119868636E-4</c:v>
                </c:pt>
                <c:pt idx="1">
                  <c:v>1.139211665527455E-3</c:v>
                </c:pt>
                <c:pt idx="2">
                  <c:v>2.3549561121815458E-3</c:v>
                </c:pt>
                <c:pt idx="3">
                  <c:v>8.0938891137191421E-4</c:v>
                </c:pt>
              </c:numCache>
            </c:numRef>
          </c:val>
          <c:extLst>
            <c:ext xmlns:c16="http://schemas.microsoft.com/office/drawing/2014/chart" uri="{C3380CC4-5D6E-409C-BE32-E72D297353CC}">
              <c16:uniqueId val="{00000006-9A31-4A13-8E92-47E685D8D1FF}"/>
            </c:ext>
          </c:extLst>
        </c:ser>
        <c:ser>
          <c:idx val="8"/>
          <c:order val="8"/>
          <c:tx>
            <c:strRef>
              <c:f>'Monthly Distribution by App'!$B$52</c:f>
              <c:strCache>
                <c:ptCount val="1"/>
                <c:pt idx="0">
                  <c:v>8</c:v>
                </c:pt>
              </c:strCache>
            </c:strRef>
          </c:tx>
          <c:spPr>
            <a:solidFill>
              <a:schemeClr val="accent3">
                <a:tint val="44000"/>
              </a:schemeClr>
            </a:solidFill>
            <a:ln>
              <a:noFill/>
            </a:ln>
            <a:effectLst/>
          </c:spPr>
          <c:invertIfNegative val="0"/>
          <c:cat>
            <c:strRef>
              <c:f>'Monthly Distribution by App'!$C$44:$F$44</c:f>
              <c:strCache>
                <c:ptCount val="4"/>
                <c:pt idx="0">
                  <c:v>202103-05</c:v>
                </c:pt>
                <c:pt idx="1">
                  <c:v>202106</c:v>
                </c:pt>
                <c:pt idx="2">
                  <c:v>202107</c:v>
                </c:pt>
                <c:pt idx="3">
                  <c:v>202108</c:v>
                </c:pt>
              </c:strCache>
            </c:strRef>
          </c:cat>
          <c:val>
            <c:numRef>
              <c:f>'Monthly Distribution by App'!$C$52:$F$52</c:f>
              <c:numCache>
                <c:formatCode>0.00%</c:formatCode>
                <c:ptCount val="4"/>
                <c:pt idx="0">
                  <c:v>2.0525451559934318E-4</c:v>
                </c:pt>
                <c:pt idx="1">
                  <c:v>0</c:v>
                </c:pt>
                <c:pt idx="2">
                  <c:v>4.2817383857846286E-4</c:v>
                </c:pt>
                <c:pt idx="3">
                  <c:v>1.2140833670578712E-3</c:v>
                </c:pt>
              </c:numCache>
            </c:numRef>
          </c:val>
          <c:extLst>
            <c:ext xmlns:c16="http://schemas.microsoft.com/office/drawing/2014/chart" uri="{C3380CC4-5D6E-409C-BE32-E72D297353CC}">
              <c16:uniqueId val="{00000007-9A31-4A13-8E92-47E685D8D1FF}"/>
            </c:ext>
          </c:extLst>
        </c:ser>
        <c:dLbls>
          <c:showLegendKey val="0"/>
          <c:showVal val="0"/>
          <c:showCatName val="0"/>
          <c:showSerName val="0"/>
          <c:showPercent val="0"/>
          <c:showBubbleSize val="0"/>
        </c:dLbls>
        <c:gapWidth val="150"/>
        <c:overlap val="100"/>
        <c:axId val="322138224"/>
        <c:axId val="322134896"/>
        <c:extLst>
          <c:ext xmlns:c15="http://schemas.microsoft.com/office/drawing/2012/chart" uri="{02D57815-91ED-43cb-92C2-25804820EDAC}">
            <c15:filteredBarSeries>
              <c15:ser>
                <c:idx val="0"/>
                <c:order val="0"/>
                <c:spPr>
                  <a:solidFill>
                    <a:schemeClr val="accent3">
                      <a:shade val="44000"/>
                    </a:schemeClr>
                  </a:solidFill>
                  <a:ln>
                    <a:noFill/>
                  </a:ln>
                  <a:effectLst/>
                </c:spPr>
                <c:invertIfNegative val="0"/>
                <c:cat>
                  <c:strRef>
                    <c:extLst>
                      <c:ext uri="{02D57815-91ED-43cb-92C2-25804820EDAC}">
                        <c15:formulaRef>
                          <c15:sqref>'Monthly Distribution by App'!$C$44:$F$44</c15:sqref>
                        </c15:formulaRef>
                      </c:ext>
                    </c:extLst>
                    <c:strCache>
                      <c:ptCount val="4"/>
                      <c:pt idx="0">
                        <c:v>202103-05</c:v>
                      </c:pt>
                      <c:pt idx="1">
                        <c:v>202106</c:v>
                      </c:pt>
                      <c:pt idx="2">
                        <c:v>202107</c:v>
                      </c:pt>
                      <c:pt idx="3">
                        <c:v>202108</c:v>
                      </c:pt>
                    </c:strCache>
                  </c:strRef>
                </c:cat>
                <c:val>
                  <c:numRef>
                    <c:extLst>
                      <c:ext uri="{02D57815-91ED-43cb-92C2-25804820EDAC}">
                        <c15:formulaRef>
                          <c15:sqref>'Monthly Distribution by App'!$C$44:$F$44</c15:sqref>
                        </c15:formulaRef>
                      </c:ext>
                    </c:extLst>
                    <c:numCache>
                      <c:formatCode>@</c:formatCode>
                      <c:ptCount val="4"/>
                      <c:pt idx="0">
                        <c:v>0</c:v>
                      </c:pt>
                      <c:pt idx="1">
                        <c:v>202106</c:v>
                      </c:pt>
                      <c:pt idx="2">
                        <c:v>202107</c:v>
                      </c:pt>
                      <c:pt idx="3">
                        <c:v>202108</c:v>
                      </c:pt>
                    </c:numCache>
                  </c:numRef>
                </c:val>
                <c:extLst>
                  <c:ext xmlns:c16="http://schemas.microsoft.com/office/drawing/2014/chart" uri="{C3380CC4-5D6E-409C-BE32-E72D297353CC}">
                    <c16:uniqueId val="{00000008-9A31-4A13-8E92-47E685D8D1FF}"/>
                  </c:ext>
                </c:extLst>
              </c15:ser>
            </c15:filteredBarSeries>
          </c:ext>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1"/>
          <c:min val="0"/>
        </c:scaling>
        <c:delete val="0"/>
        <c:axPos val="l"/>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ltLang="zh-CN"/>
              <a:t>Population Cumulated Distribution</a:t>
            </a:r>
          </a:p>
        </c:rich>
      </c:tx>
      <c:overlay val="0"/>
      <c:spPr>
        <a:noFill/>
        <a:ln w="25400">
          <a:noFill/>
        </a:ln>
      </c:spPr>
    </c:title>
    <c:autoTitleDeleted val="0"/>
    <c:plotArea>
      <c:layout/>
      <c:lineChart>
        <c:grouping val="standard"/>
        <c:varyColors val="0"/>
        <c:ser>
          <c:idx val="14"/>
          <c:order val="0"/>
          <c:tx>
            <c:v>'Raw Data'!#REF!</c:v>
          </c:tx>
          <c:spPr>
            <a:ln w="12700">
              <a:solidFill>
                <a:srgbClr val="CC99FF"/>
              </a:solidFill>
              <a:prstDash val="solid"/>
            </a:ln>
          </c:spPr>
          <c:marker>
            <c:symbol val="circle"/>
            <c:size val="5"/>
            <c:spPr>
              <a:solidFill>
                <a:srgbClr val="CC99FF"/>
              </a:solidFill>
              <a:ln>
                <a:solidFill>
                  <a:srgbClr val="CC99FF"/>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92D-464C-A4A7-0AAB27A46981}"/>
            </c:ext>
          </c:extLst>
        </c:ser>
        <c:ser>
          <c:idx val="16"/>
          <c:order val="1"/>
          <c:tx>
            <c:v>'Raw Data'!#REF!</c:v>
          </c:tx>
          <c:spPr>
            <a:ln w="12700">
              <a:solidFill>
                <a:srgbClr val="3366FF"/>
              </a:solidFill>
              <a:prstDash val="solid"/>
            </a:ln>
          </c:spPr>
          <c:marker>
            <c:symbol val="dot"/>
            <c:size val="5"/>
            <c:spPr>
              <a:noFill/>
              <a:ln>
                <a:solidFill>
                  <a:srgbClr val="3366FF"/>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92D-464C-A4A7-0AAB27A46981}"/>
            </c:ext>
          </c:extLst>
        </c:ser>
        <c:ser>
          <c:idx val="22"/>
          <c:order val="2"/>
          <c:tx>
            <c:v>'Raw Data'!#REF!</c:v>
          </c:tx>
          <c:spPr>
            <a:ln w="12700">
              <a:solidFill>
                <a:srgbClr val="666699"/>
              </a:solidFill>
              <a:prstDash val="solid"/>
            </a:ln>
          </c:spPr>
          <c:marker>
            <c:symbol val="star"/>
            <c:size val="5"/>
            <c:spPr>
              <a:noFill/>
              <a:ln>
                <a:solidFill>
                  <a:srgbClr val="666699"/>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192D-464C-A4A7-0AAB27A46981}"/>
            </c:ext>
          </c:extLst>
        </c:ser>
        <c:ser>
          <c:idx val="0"/>
          <c:order val="3"/>
          <c:tx>
            <c:v>'Raw Data'!#REF!</c:v>
          </c:tx>
          <c:spPr>
            <a:ln w="12700">
              <a:solidFill>
                <a:srgbClr val="000080"/>
              </a:solidFill>
              <a:prstDash val="solid"/>
            </a:ln>
          </c:spPr>
          <c:marker>
            <c:symbol val="diamond"/>
            <c:size val="5"/>
            <c:spPr>
              <a:solidFill>
                <a:srgbClr val="000080"/>
              </a:solidFill>
              <a:ln>
                <a:solidFill>
                  <a:srgbClr val="000080"/>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192D-464C-A4A7-0AAB27A46981}"/>
            </c:ext>
          </c:extLst>
        </c:ser>
        <c:ser>
          <c:idx val="7"/>
          <c:order val="4"/>
          <c:tx>
            <c:v>'Raw Data'!#REF!</c:v>
          </c:tx>
          <c:spPr>
            <a:ln w="12700">
              <a:solidFill>
                <a:srgbClr val="008000"/>
              </a:solidFill>
              <a:prstDash val="solid"/>
            </a:ln>
          </c:spPr>
          <c:marker>
            <c:symbol val="square"/>
            <c:size val="5"/>
            <c:spPr>
              <a:solidFill>
                <a:srgbClr val="FFFFFF"/>
              </a:solidFill>
              <a:ln>
                <a:solidFill>
                  <a:srgbClr val="008000"/>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192D-464C-A4A7-0AAB27A46981}"/>
            </c:ext>
          </c:extLst>
        </c:ser>
        <c:ser>
          <c:idx val="8"/>
          <c:order val="5"/>
          <c:tx>
            <c:v>'Raw Data'!#REF!</c:v>
          </c:tx>
          <c:spPr>
            <a:ln w="12700">
              <a:solidFill>
                <a:srgbClr val="FF00FF"/>
              </a:solidFill>
              <a:prstDash val="solid"/>
            </a:ln>
          </c:spPr>
          <c:marker>
            <c:symbol val="star"/>
            <c:size val="5"/>
            <c:spPr>
              <a:noFill/>
              <a:ln>
                <a:solidFill>
                  <a:srgbClr val="FF00FF"/>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192D-464C-A4A7-0AAB27A46981}"/>
            </c:ext>
          </c:extLst>
        </c:ser>
        <c:ser>
          <c:idx val="11"/>
          <c:order val="6"/>
          <c:tx>
            <c:v>'Raw Data'!#REF!</c:v>
          </c:tx>
          <c:spPr>
            <a:ln w="12700">
              <a:solidFill>
                <a:srgbClr val="800000"/>
              </a:solidFill>
              <a:prstDash val="solid"/>
            </a:ln>
          </c:spPr>
          <c:marker>
            <c:symbol val="triangle"/>
            <c:size val="5"/>
            <c:spPr>
              <a:solidFill>
                <a:srgbClr val="FFFFFF"/>
              </a:solidFill>
              <a:ln>
                <a:solidFill>
                  <a:srgbClr val="800000"/>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192D-464C-A4A7-0AAB27A46981}"/>
            </c:ext>
          </c:extLst>
        </c:ser>
        <c:ser>
          <c:idx val="13"/>
          <c:order val="7"/>
          <c:tx>
            <c:v>'Raw Data'!#REF!</c:v>
          </c:tx>
          <c:spPr>
            <a:ln w="12700">
              <a:solidFill>
                <a:srgbClr val="FF0000"/>
              </a:solidFill>
              <a:prstDash val="solid"/>
            </a:ln>
          </c:spPr>
          <c:marker>
            <c:symbol val="star"/>
            <c:size val="5"/>
            <c:spPr>
              <a:solidFill>
                <a:srgbClr val="FFFFFF"/>
              </a:solidFill>
              <a:ln>
                <a:solidFill>
                  <a:srgbClr val="FF0000"/>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192D-464C-A4A7-0AAB27A46981}"/>
            </c:ext>
          </c:extLst>
        </c:ser>
        <c:dLbls>
          <c:showLegendKey val="0"/>
          <c:showVal val="0"/>
          <c:showCatName val="0"/>
          <c:showSerName val="0"/>
          <c:showPercent val="0"/>
          <c:showBubbleSize val="0"/>
        </c:dLbls>
        <c:marker val="1"/>
        <c:smooth val="0"/>
        <c:axId val="1713365312"/>
        <c:axId val="1"/>
      </c:lineChart>
      <c:catAx>
        <c:axId val="1713365312"/>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ltLang="zh-CN"/>
                  <a:t>Score Band</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zh-CN"/>
          </a:p>
        </c:txPr>
        <c:crossAx val="1"/>
        <c:crosses val="autoZero"/>
        <c:auto val="1"/>
        <c:lblAlgn val="ctr"/>
        <c:lblOffset val="100"/>
        <c:tickLblSkip val="1"/>
        <c:tickMarkSkip val="1"/>
        <c:noMultiLvlLbl val="0"/>
      </c:catAx>
      <c:valAx>
        <c:axId val="1"/>
        <c:scaling>
          <c:orientation val="minMax"/>
          <c:max val="1"/>
        </c:scaling>
        <c:delete val="0"/>
        <c:axPos val="l"/>
        <c:majorGridlines>
          <c:spPr>
            <a:ln w="3175">
              <a:solidFill>
                <a:srgbClr val="000000"/>
              </a:solidFill>
              <a:prstDash val="solid"/>
            </a:ln>
          </c:spPr>
        </c:majorGridlines>
        <c:title>
          <c:tx>
            <c:rich>
              <a:bodyPr rot="0" vert="horz"/>
              <a:lstStyle/>
              <a:p>
                <a:pPr algn="ctr">
                  <a:defRPr sz="800" b="0" i="0" u="none" strike="noStrike" baseline="0">
                    <a:solidFill>
                      <a:srgbClr val="000000"/>
                    </a:solidFill>
                    <a:latin typeface="Arial"/>
                    <a:ea typeface="Arial"/>
                    <a:cs typeface="Arial"/>
                  </a:defRPr>
                </a:pPr>
                <a:r>
                  <a:rPr lang="en-US" altLang="zh-CN"/>
                  <a:t>Cumulated %</a:t>
                </a:r>
              </a:p>
            </c:rich>
          </c:tx>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713365312"/>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新細明體"/>
          <a:ea typeface="新細明體"/>
          <a:cs typeface="新細明體"/>
        </a:defRPr>
      </a:pPr>
      <a:endParaRPr lang="zh-CN"/>
    </a:p>
  </c:txPr>
  <c:printSettings>
    <c:headerFooter alignWithMargins="0"/>
    <c:pageMargins b="1" l="0.75" r="0.75" t="1" header="0.5" footer="0.5"/>
    <c:pageSetup orientation="landscape" horizontalDpi="0" verticalDpi="0"/>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ltLang="zh-CN"/>
              <a:t>Population Cumulated Distribution</a:t>
            </a:r>
          </a:p>
        </c:rich>
      </c:tx>
      <c:overlay val="0"/>
      <c:spPr>
        <a:noFill/>
        <a:ln w="25400">
          <a:noFill/>
        </a:ln>
      </c:spPr>
    </c:title>
    <c:autoTitleDeleted val="0"/>
    <c:plotArea>
      <c:layout/>
      <c:lineChart>
        <c:grouping val="standard"/>
        <c:varyColors val="0"/>
        <c:ser>
          <c:idx val="14"/>
          <c:order val="0"/>
          <c:tx>
            <c:v>'Raw Data'!#REF!</c:v>
          </c:tx>
          <c:spPr>
            <a:ln w="12700">
              <a:solidFill>
                <a:srgbClr val="CC99FF"/>
              </a:solidFill>
              <a:prstDash val="solid"/>
            </a:ln>
          </c:spPr>
          <c:marker>
            <c:symbol val="circle"/>
            <c:size val="5"/>
            <c:spPr>
              <a:solidFill>
                <a:srgbClr val="CC99FF"/>
              </a:solidFill>
              <a:ln>
                <a:solidFill>
                  <a:srgbClr val="CC99FF"/>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41D7-4CFC-BD18-9FF3D14A4A1A}"/>
            </c:ext>
          </c:extLst>
        </c:ser>
        <c:ser>
          <c:idx val="16"/>
          <c:order val="1"/>
          <c:tx>
            <c:v>'Raw Data'!#REF!</c:v>
          </c:tx>
          <c:spPr>
            <a:ln w="12700">
              <a:solidFill>
                <a:srgbClr val="3366FF"/>
              </a:solidFill>
              <a:prstDash val="solid"/>
            </a:ln>
          </c:spPr>
          <c:marker>
            <c:symbol val="dot"/>
            <c:size val="5"/>
            <c:spPr>
              <a:noFill/>
              <a:ln>
                <a:solidFill>
                  <a:srgbClr val="3366FF"/>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41D7-4CFC-BD18-9FF3D14A4A1A}"/>
            </c:ext>
          </c:extLst>
        </c:ser>
        <c:ser>
          <c:idx val="22"/>
          <c:order val="2"/>
          <c:tx>
            <c:v>'Raw Data'!#REF!</c:v>
          </c:tx>
          <c:spPr>
            <a:ln w="12700">
              <a:solidFill>
                <a:srgbClr val="666699"/>
              </a:solidFill>
              <a:prstDash val="solid"/>
            </a:ln>
          </c:spPr>
          <c:marker>
            <c:symbol val="star"/>
            <c:size val="5"/>
            <c:spPr>
              <a:noFill/>
              <a:ln>
                <a:solidFill>
                  <a:srgbClr val="666699"/>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41D7-4CFC-BD18-9FF3D14A4A1A}"/>
            </c:ext>
          </c:extLst>
        </c:ser>
        <c:ser>
          <c:idx val="0"/>
          <c:order val="3"/>
          <c:tx>
            <c:v>'Raw Data'!#REF!</c:v>
          </c:tx>
          <c:spPr>
            <a:ln w="12700">
              <a:solidFill>
                <a:srgbClr val="000080"/>
              </a:solidFill>
              <a:prstDash val="solid"/>
            </a:ln>
          </c:spPr>
          <c:marker>
            <c:symbol val="diamond"/>
            <c:size val="5"/>
            <c:spPr>
              <a:solidFill>
                <a:srgbClr val="000080"/>
              </a:solidFill>
              <a:ln>
                <a:solidFill>
                  <a:srgbClr val="000080"/>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41D7-4CFC-BD18-9FF3D14A4A1A}"/>
            </c:ext>
          </c:extLst>
        </c:ser>
        <c:ser>
          <c:idx val="7"/>
          <c:order val="4"/>
          <c:tx>
            <c:v>'Raw Data'!#REF!</c:v>
          </c:tx>
          <c:spPr>
            <a:ln w="12700">
              <a:solidFill>
                <a:srgbClr val="008000"/>
              </a:solidFill>
              <a:prstDash val="solid"/>
            </a:ln>
          </c:spPr>
          <c:marker>
            <c:symbol val="square"/>
            <c:size val="5"/>
            <c:spPr>
              <a:solidFill>
                <a:srgbClr val="FFFFFF"/>
              </a:solidFill>
              <a:ln>
                <a:solidFill>
                  <a:srgbClr val="008000"/>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41D7-4CFC-BD18-9FF3D14A4A1A}"/>
            </c:ext>
          </c:extLst>
        </c:ser>
        <c:ser>
          <c:idx val="8"/>
          <c:order val="5"/>
          <c:tx>
            <c:v>'Raw Data'!#REF!</c:v>
          </c:tx>
          <c:spPr>
            <a:ln w="12700">
              <a:solidFill>
                <a:srgbClr val="FF00FF"/>
              </a:solidFill>
              <a:prstDash val="solid"/>
            </a:ln>
          </c:spPr>
          <c:marker>
            <c:symbol val="star"/>
            <c:size val="5"/>
            <c:spPr>
              <a:noFill/>
              <a:ln>
                <a:solidFill>
                  <a:srgbClr val="FF00FF"/>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41D7-4CFC-BD18-9FF3D14A4A1A}"/>
            </c:ext>
          </c:extLst>
        </c:ser>
        <c:ser>
          <c:idx val="11"/>
          <c:order val="6"/>
          <c:tx>
            <c:v>'Raw Data'!#REF!</c:v>
          </c:tx>
          <c:spPr>
            <a:ln w="12700">
              <a:solidFill>
                <a:srgbClr val="800000"/>
              </a:solidFill>
              <a:prstDash val="solid"/>
            </a:ln>
          </c:spPr>
          <c:marker>
            <c:symbol val="triangle"/>
            <c:size val="5"/>
            <c:spPr>
              <a:solidFill>
                <a:srgbClr val="FFFFFF"/>
              </a:solidFill>
              <a:ln>
                <a:solidFill>
                  <a:srgbClr val="800000"/>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41D7-4CFC-BD18-9FF3D14A4A1A}"/>
            </c:ext>
          </c:extLst>
        </c:ser>
        <c:ser>
          <c:idx val="13"/>
          <c:order val="7"/>
          <c:tx>
            <c:v>'Raw Data'!#REF!</c:v>
          </c:tx>
          <c:spPr>
            <a:ln w="12700">
              <a:solidFill>
                <a:srgbClr val="FF0000"/>
              </a:solidFill>
              <a:prstDash val="solid"/>
            </a:ln>
          </c:spPr>
          <c:marker>
            <c:symbol val="star"/>
            <c:size val="5"/>
            <c:spPr>
              <a:solidFill>
                <a:srgbClr val="FFFFFF"/>
              </a:solidFill>
              <a:ln>
                <a:solidFill>
                  <a:srgbClr val="FF0000"/>
                </a:solidFill>
                <a:prstDash val="solid"/>
              </a:ln>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'Raw 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41D7-4CFC-BD18-9FF3D14A4A1A}"/>
            </c:ext>
          </c:extLst>
        </c:ser>
        <c:dLbls>
          <c:showLegendKey val="0"/>
          <c:showVal val="0"/>
          <c:showCatName val="0"/>
          <c:showSerName val="0"/>
          <c:showPercent val="0"/>
          <c:showBubbleSize val="0"/>
        </c:dLbls>
        <c:marker val="1"/>
        <c:smooth val="0"/>
        <c:axId val="1713363648"/>
        <c:axId val="1"/>
      </c:lineChart>
      <c:catAx>
        <c:axId val="1713363648"/>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ltLang="zh-CN"/>
                  <a:t>Score Band</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zh-CN"/>
          </a:p>
        </c:txPr>
        <c:crossAx val="1"/>
        <c:crosses val="autoZero"/>
        <c:auto val="1"/>
        <c:lblAlgn val="ctr"/>
        <c:lblOffset val="100"/>
        <c:tickLblSkip val="1"/>
        <c:tickMarkSkip val="1"/>
        <c:noMultiLvlLbl val="0"/>
      </c:catAx>
      <c:valAx>
        <c:axId val="1"/>
        <c:scaling>
          <c:orientation val="minMax"/>
          <c:max val="1"/>
        </c:scaling>
        <c:delete val="0"/>
        <c:axPos val="l"/>
        <c:majorGridlines>
          <c:spPr>
            <a:ln w="3175">
              <a:solidFill>
                <a:srgbClr val="000000"/>
              </a:solidFill>
              <a:prstDash val="solid"/>
            </a:ln>
          </c:spPr>
        </c:majorGridlines>
        <c:title>
          <c:tx>
            <c:rich>
              <a:bodyPr rot="0" vert="horz"/>
              <a:lstStyle/>
              <a:p>
                <a:pPr algn="ctr">
                  <a:defRPr sz="800" b="0" i="0" u="none" strike="noStrike" baseline="0">
                    <a:solidFill>
                      <a:srgbClr val="000000"/>
                    </a:solidFill>
                    <a:latin typeface="Arial"/>
                    <a:ea typeface="Arial"/>
                    <a:cs typeface="Arial"/>
                  </a:defRPr>
                </a:pPr>
                <a:r>
                  <a:rPr lang="en-US" altLang="zh-CN"/>
                  <a:t>Cumulated %</a:t>
                </a:r>
              </a:p>
            </c:rich>
          </c:tx>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713363648"/>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新細明體"/>
          <a:ea typeface="新細明體"/>
          <a:cs typeface="新細明體"/>
        </a:defRPr>
      </a:pPr>
      <a:endParaRPr lang="zh-CN"/>
    </a:p>
  </c:txPr>
  <c:printSettings>
    <c:headerFooter alignWithMargins="0"/>
    <c:pageMargins b="1" l="0.75" r="0.75"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ltLang="zh-CN"/>
              <a:t>Population Cumulated Distribution</a:t>
            </a:r>
          </a:p>
        </c:rich>
      </c:tx>
      <c:overlay val="0"/>
      <c:spPr>
        <a:noFill/>
        <a:ln w="25400">
          <a:noFill/>
        </a:ln>
      </c:spPr>
    </c:title>
    <c:autoTitleDeleted val="0"/>
    <c:plotArea>
      <c:layout/>
      <c:lineChart>
        <c:grouping val="standard"/>
        <c:varyColors val="0"/>
        <c:ser>
          <c:idx val="14"/>
          <c:order val="0"/>
          <c:spPr>
            <a:ln w="12700">
              <a:solidFill>
                <a:srgbClr val="CC99FF"/>
              </a:solidFill>
              <a:prstDash val="solid"/>
            </a:ln>
          </c:spPr>
          <c:marker>
            <c:symbol val="circle"/>
            <c:size val="5"/>
            <c:spPr>
              <a:solidFill>
                <a:srgbClr val="CC99FF"/>
              </a:solidFill>
              <a:ln>
                <a:solidFill>
                  <a:srgbClr val="CC99FF"/>
                </a:solidFill>
                <a:prstDash val="solid"/>
              </a:ln>
            </c:spPr>
          </c:marker>
          <c:val>
            <c:numLit>
              <c:formatCode>General</c:formatCode>
              <c:ptCount val="1"/>
              <c:pt idx="0">
                <c:v>0</c:v>
              </c:pt>
            </c:numLit>
          </c:val>
          <c:smooth val="0"/>
          <c:extLst>
            <c:ext xmlns:c16="http://schemas.microsoft.com/office/drawing/2014/chart" uri="{C3380CC4-5D6E-409C-BE32-E72D297353CC}">
              <c16:uniqueId val="{00000000-44F1-4CF1-A8F4-680356900C7C}"/>
            </c:ext>
          </c:extLst>
        </c:ser>
        <c:ser>
          <c:idx val="16"/>
          <c:order val="1"/>
          <c:spPr>
            <a:ln w="12700">
              <a:solidFill>
                <a:srgbClr val="3366FF"/>
              </a:solidFill>
              <a:prstDash val="solid"/>
            </a:ln>
          </c:spPr>
          <c:marker>
            <c:symbol val="dot"/>
            <c:size val="5"/>
            <c:spPr>
              <a:noFill/>
              <a:ln>
                <a:solidFill>
                  <a:srgbClr val="3366FF"/>
                </a:solidFill>
                <a:prstDash val="solid"/>
              </a:ln>
            </c:spPr>
          </c:marker>
          <c:val>
            <c:numLit>
              <c:formatCode>General</c:formatCode>
              <c:ptCount val="1"/>
              <c:pt idx="0">
                <c:v>0</c:v>
              </c:pt>
            </c:numLit>
          </c:val>
          <c:smooth val="0"/>
          <c:extLst>
            <c:ext xmlns:c16="http://schemas.microsoft.com/office/drawing/2014/chart" uri="{C3380CC4-5D6E-409C-BE32-E72D297353CC}">
              <c16:uniqueId val="{00000001-44F1-4CF1-A8F4-680356900C7C}"/>
            </c:ext>
          </c:extLst>
        </c:ser>
        <c:ser>
          <c:idx val="22"/>
          <c:order val="2"/>
          <c:spPr>
            <a:ln w="12700">
              <a:solidFill>
                <a:srgbClr val="666699"/>
              </a:solidFill>
              <a:prstDash val="solid"/>
            </a:ln>
          </c:spPr>
          <c:marker>
            <c:symbol val="star"/>
            <c:size val="5"/>
            <c:spPr>
              <a:noFill/>
              <a:ln>
                <a:solidFill>
                  <a:srgbClr val="666699"/>
                </a:solidFill>
                <a:prstDash val="solid"/>
              </a:ln>
            </c:spPr>
          </c:marker>
          <c:val>
            <c:numLit>
              <c:formatCode>General</c:formatCode>
              <c:ptCount val="1"/>
              <c:pt idx="0">
                <c:v>0</c:v>
              </c:pt>
            </c:numLit>
          </c:val>
          <c:smooth val="0"/>
          <c:extLst>
            <c:ext xmlns:c16="http://schemas.microsoft.com/office/drawing/2014/chart" uri="{C3380CC4-5D6E-409C-BE32-E72D297353CC}">
              <c16:uniqueId val="{00000002-44F1-4CF1-A8F4-680356900C7C}"/>
            </c:ext>
          </c:extLst>
        </c:ser>
        <c:ser>
          <c:idx val="0"/>
          <c:order val="3"/>
          <c:spPr>
            <a:ln w="12700">
              <a:solidFill>
                <a:srgbClr val="000080"/>
              </a:solidFill>
              <a:prstDash val="solid"/>
            </a:ln>
          </c:spPr>
          <c:marker>
            <c:symbol val="diamond"/>
            <c:size val="5"/>
            <c:spPr>
              <a:solidFill>
                <a:srgbClr val="000080"/>
              </a:solidFill>
              <a:ln>
                <a:solidFill>
                  <a:srgbClr val="000080"/>
                </a:solidFill>
                <a:prstDash val="solid"/>
              </a:ln>
            </c:spPr>
          </c:marker>
          <c:val>
            <c:numLit>
              <c:formatCode>General</c:formatCode>
              <c:ptCount val="1"/>
              <c:pt idx="0">
                <c:v>0</c:v>
              </c:pt>
            </c:numLit>
          </c:val>
          <c:smooth val="0"/>
          <c:extLst>
            <c:ext xmlns:c16="http://schemas.microsoft.com/office/drawing/2014/chart" uri="{C3380CC4-5D6E-409C-BE32-E72D297353CC}">
              <c16:uniqueId val="{00000003-44F1-4CF1-A8F4-680356900C7C}"/>
            </c:ext>
          </c:extLst>
        </c:ser>
        <c:ser>
          <c:idx val="7"/>
          <c:order val="4"/>
          <c:spPr>
            <a:ln w="12700">
              <a:solidFill>
                <a:srgbClr val="008000"/>
              </a:solidFill>
              <a:prstDash val="solid"/>
            </a:ln>
          </c:spPr>
          <c:marker>
            <c:symbol val="square"/>
            <c:size val="5"/>
            <c:spPr>
              <a:solidFill>
                <a:srgbClr val="FFFFFF"/>
              </a:solidFill>
              <a:ln>
                <a:solidFill>
                  <a:srgbClr val="008000"/>
                </a:solidFill>
                <a:prstDash val="solid"/>
              </a:ln>
            </c:spPr>
          </c:marker>
          <c:val>
            <c:numLit>
              <c:formatCode>General</c:formatCode>
              <c:ptCount val="1"/>
              <c:pt idx="0">
                <c:v>0</c:v>
              </c:pt>
            </c:numLit>
          </c:val>
          <c:smooth val="0"/>
          <c:extLst>
            <c:ext xmlns:c16="http://schemas.microsoft.com/office/drawing/2014/chart" uri="{C3380CC4-5D6E-409C-BE32-E72D297353CC}">
              <c16:uniqueId val="{00000004-44F1-4CF1-A8F4-680356900C7C}"/>
            </c:ext>
          </c:extLst>
        </c:ser>
        <c:ser>
          <c:idx val="8"/>
          <c:order val="5"/>
          <c:spPr>
            <a:ln w="12700">
              <a:solidFill>
                <a:srgbClr val="FF00FF"/>
              </a:solidFill>
              <a:prstDash val="solid"/>
            </a:ln>
          </c:spPr>
          <c:marker>
            <c:symbol val="star"/>
            <c:size val="5"/>
            <c:spPr>
              <a:noFill/>
              <a:ln>
                <a:solidFill>
                  <a:srgbClr val="FF00FF"/>
                </a:solidFill>
                <a:prstDash val="solid"/>
              </a:ln>
            </c:spPr>
          </c:marker>
          <c:val>
            <c:numLit>
              <c:formatCode>General</c:formatCode>
              <c:ptCount val="1"/>
              <c:pt idx="0">
                <c:v>0</c:v>
              </c:pt>
            </c:numLit>
          </c:val>
          <c:smooth val="0"/>
          <c:extLst>
            <c:ext xmlns:c16="http://schemas.microsoft.com/office/drawing/2014/chart" uri="{C3380CC4-5D6E-409C-BE32-E72D297353CC}">
              <c16:uniqueId val="{00000005-44F1-4CF1-A8F4-680356900C7C}"/>
            </c:ext>
          </c:extLst>
        </c:ser>
        <c:ser>
          <c:idx val="11"/>
          <c:order val="6"/>
          <c:spPr>
            <a:ln w="12700">
              <a:solidFill>
                <a:srgbClr val="800000"/>
              </a:solidFill>
              <a:prstDash val="solid"/>
            </a:ln>
          </c:spPr>
          <c:marker>
            <c:symbol val="triangle"/>
            <c:size val="5"/>
            <c:spPr>
              <a:solidFill>
                <a:srgbClr val="FFFFFF"/>
              </a:solidFill>
              <a:ln>
                <a:solidFill>
                  <a:srgbClr val="800000"/>
                </a:solidFill>
                <a:prstDash val="solid"/>
              </a:ln>
            </c:spPr>
          </c:marker>
          <c:val>
            <c:numLit>
              <c:formatCode>General</c:formatCode>
              <c:ptCount val="1"/>
              <c:pt idx="0">
                <c:v>0</c:v>
              </c:pt>
            </c:numLit>
          </c:val>
          <c:smooth val="0"/>
          <c:extLst>
            <c:ext xmlns:c16="http://schemas.microsoft.com/office/drawing/2014/chart" uri="{C3380CC4-5D6E-409C-BE32-E72D297353CC}">
              <c16:uniqueId val="{00000006-44F1-4CF1-A8F4-680356900C7C}"/>
            </c:ext>
          </c:extLst>
        </c:ser>
        <c:ser>
          <c:idx val="13"/>
          <c:order val="7"/>
          <c:spPr>
            <a:ln w="12700">
              <a:solidFill>
                <a:srgbClr val="FF0000"/>
              </a:solidFill>
              <a:prstDash val="solid"/>
            </a:ln>
          </c:spPr>
          <c:marker>
            <c:symbol val="star"/>
            <c:size val="5"/>
            <c:spPr>
              <a:solidFill>
                <a:srgbClr val="FFFFFF"/>
              </a:solidFill>
              <a:ln>
                <a:solidFill>
                  <a:srgbClr val="FF0000"/>
                </a:solidFill>
                <a:prstDash val="solid"/>
              </a:ln>
            </c:spPr>
          </c:marker>
          <c:val>
            <c:numLit>
              <c:formatCode>General</c:formatCode>
              <c:ptCount val="1"/>
              <c:pt idx="0">
                <c:v>0</c:v>
              </c:pt>
            </c:numLit>
          </c:val>
          <c:smooth val="0"/>
          <c:extLst>
            <c:ext xmlns:c16="http://schemas.microsoft.com/office/drawing/2014/chart" uri="{C3380CC4-5D6E-409C-BE32-E72D297353CC}">
              <c16:uniqueId val="{00000007-44F1-4CF1-A8F4-680356900C7C}"/>
            </c:ext>
          </c:extLst>
        </c:ser>
        <c:dLbls>
          <c:showLegendKey val="0"/>
          <c:showVal val="0"/>
          <c:showCatName val="0"/>
          <c:showSerName val="0"/>
          <c:showPercent val="0"/>
          <c:showBubbleSize val="0"/>
        </c:dLbls>
        <c:marker val="1"/>
        <c:smooth val="0"/>
        <c:axId val="1713363232"/>
        <c:axId val="1"/>
      </c:lineChart>
      <c:catAx>
        <c:axId val="1713363232"/>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ltLang="zh-CN"/>
                  <a:t>Score Band</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zh-CN"/>
          </a:p>
        </c:txPr>
        <c:crossAx val="1"/>
        <c:crosses val="autoZero"/>
        <c:auto val="1"/>
        <c:lblAlgn val="ctr"/>
        <c:lblOffset val="100"/>
        <c:tickLblSkip val="1"/>
        <c:tickMarkSkip val="1"/>
        <c:noMultiLvlLbl val="0"/>
      </c:catAx>
      <c:valAx>
        <c:axId val="1"/>
        <c:scaling>
          <c:orientation val="minMax"/>
          <c:max val="1"/>
        </c:scaling>
        <c:delete val="0"/>
        <c:axPos val="l"/>
        <c:majorGridlines>
          <c:spPr>
            <a:ln w="3175">
              <a:solidFill>
                <a:srgbClr val="000000"/>
              </a:solidFill>
              <a:prstDash val="solid"/>
            </a:ln>
          </c:spPr>
        </c:majorGridlines>
        <c:title>
          <c:tx>
            <c:rich>
              <a:bodyPr rot="0" vert="horz"/>
              <a:lstStyle/>
              <a:p>
                <a:pPr algn="ctr">
                  <a:defRPr sz="800" b="0" i="0" u="none" strike="noStrike" baseline="0">
                    <a:solidFill>
                      <a:srgbClr val="000000"/>
                    </a:solidFill>
                    <a:latin typeface="Arial"/>
                    <a:ea typeface="Arial"/>
                    <a:cs typeface="Arial"/>
                  </a:defRPr>
                </a:pPr>
                <a:r>
                  <a:rPr lang="en-US" altLang="zh-CN"/>
                  <a:t>Cumulated %</a:t>
                </a:r>
              </a:p>
            </c:rich>
          </c:tx>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713363232"/>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新細明體"/>
          <a:ea typeface="新細明體"/>
          <a:cs typeface="新細明體"/>
        </a:defRPr>
      </a:pPr>
      <a:endParaRPr lang="zh-CN"/>
    </a:p>
  </c:txPr>
  <c:printSettings>
    <c:headerFooter alignWithMargins="0"/>
    <c:pageMargins b="1" l="0.75" r="0.75" t="1" header="0.5" footer="0.5"/>
    <c:pageSetup orientation="landscape" horizontalDpi="0" verticalDpi="0"/>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ltLang="zh-CN"/>
              <a:t>Population Cumulated Distribution</a:t>
            </a:r>
          </a:p>
        </c:rich>
      </c:tx>
      <c:overlay val="0"/>
      <c:spPr>
        <a:noFill/>
        <a:ln w="25400">
          <a:noFill/>
        </a:ln>
      </c:spPr>
    </c:title>
    <c:autoTitleDeleted val="0"/>
    <c:plotArea>
      <c:layout/>
      <c:lineChart>
        <c:grouping val="standard"/>
        <c:varyColors val="0"/>
        <c:ser>
          <c:idx val="14"/>
          <c:order val="0"/>
          <c:spPr>
            <a:ln w="12700">
              <a:solidFill>
                <a:srgbClr val="CC99FF"/>
              </a:solidFill>
              <a:prstDash val="solid"/>
            </a:ln>
          </c:spPr>
          <c:marker>
            <c:symbol val="circle"/>
            <c:size val="5"/>
            <c:spPr>
              <a:solidFill>
                <a:srgbClr val="CC99FF"/>
              </a:solidFill>
              <a:ln>
                <a:solidFill>
                  <a:srgbClr val="CC99FF"/>
                </a:solidFill>
                <a:prstDash val="solid"/>
              </a:ln>
            </c:spPr>
          </c:marker>
          <c:val>
            <c:numLit>
              <c:formatCode>General</c:formatCode>
              <c:ptCount val="1"/>
              <c:pt idx="0">
                <c:v>0</c:v>
              </c:pt>
            </c:numLit>
          </c:val>
          <c:smooth val="0"/>
          <c:extLst>
            <c:ext xmlns:c16="http://schemas.microsoft.com/office/drawing/2014/chart" uri="{C3380CC4-5D6E-409C-BE32-E72D297353CC}">
              <c16:uniqueId val="{00000000-2244-41F1-B738-4E1AB0571D03}"/>
            </c:ext>
          </c:extLst>
        </c:ser>
        <c:ser>
          <c:idx val="16"/>
          <c:order val="1"/>
          <c:spPr>
            <a:ln w="12700">
              <a:solidFill>
                <a:srgbClr val="3366FF"/>
              </a:solidFill>
              <a:prstDash val="solid"/>
            </a:ln>
          </c:spPr>
          <c:marker>
            <c:symbol val="dot"/>
            <c:size val="5"/>
            <c:spPr>
              <a:noFill/>
              <a:ln>
                <a:solidFill>
                  <a:srgbClr val="3366FF"/>
                </a:solidFill>
                <a:prstDash val="solid"/>
              </a:ln>
            </c:spPr>
          </c:marker>
          <c:val>
            <c:numLit>
              <c:formatCode>General</c:formatCode>
              <c:ptCount val="1"/>
              <c:pt idx="0">
                <c:v>0</c:v>
              </c:pt>
            </c:numLit>
          </c:val>
          <c:smooth val="0"/>
          <c:extLst>
            <c:ext xmlns:c16="http://schemas.microsoft.com/office/drawing/2014/chart" uri="{C3380CC4-5D6E-409C-BE32-E72D297353CC}">
              <c16:uniqueId val="{00000001-2244-41F1-B738-4E1AB0571D03}"/>
            </c:ext>
          </c:extLst>
        </c:ser>
        <c:ser>
          <c:idx val="22"/>
          <c:order val="2"/>
          <c:spPr>
            <a:ln w="12700">
              <a:solidFill>
                <a:srgbClr val="666699"/>
              </a:solidFill>
              <a:prstDash val="solid"/>
            </a:ln>
          </c:spPr>
          <c:marker>
            <c:symbol val="star"/>
            <c:size val="5"/>
            <c:spPr>
              <a:noFill/>
              <a:ln>
                <a:solidFill>
                  <a:srgbClr val="666699"/>
                </a:solidFill>
                <a:prstDash val="solid"/>
              </a:ln>
            </c:spPr>
          </c:marker>
          <c:val>
            <c:numLit>
              <c:formatCode>General</c:formatCode>
              <c:ptCount val="1"/>
              <c:pt idx="0">
                <c:v>0</c:v>
              </c:pt>
            </c:numLit>
          </c:val>
          <c:smooth val="0"/>
          <c:extLst>
            <c:ext xmlns:c16="http://schemas.microsoft.com/office/drawing/2014/chart" uri="{C3380CC4-5D6E-409C-BE32-E72D297353CC}">
              <c16:uniqueId val="{00000002-2244-41F1-B738-4E1AB0571D03}"/>
            </c:ext>
          </c:extLst>
        </c:ser>
        <c:ser>
          <c:idx val="0"/>
          <c:order val="3"/>
          <c:spPr>
            <a:ln w="12700">
              <a:solidFill>
                <a:srgbClr val="000080"/>
              </a:solidFill>
              <a:prstDash val="solid"/>
            </a:ln>
          </c:spPr>
          <c:marker>
            <c:symbol val="diamond"/>
            <c:size val="5"/>
            <c:spPr>
              <a:solidFill>
                <a:srgbClr val="000080"/>
              </a:solidFill>
              <a:ln>
                <a:solidFill>
                  <a:srgbClr val="000080"/>
                </a:solidFill>
                <a:prstDash val="solid"/>
              </a:ln>
            </c:spPr>
          </c:marker>
          <c:val>
            <c:numLit>
              <c:formatCode>General</c:formatCode>
              <c:ptCount val="1"/>
              <c:pt idx="0">
                <c:v>0</c:v>
              </c:pt>
            </c:numLit>
          </c:val>
          <c:smooth val="0"/>
          <c:extLst>
            <c:ext xmlns:c16="http://schemas.microsoft.com/office/drawing/2014/chart" uri="{C3380CC4-5D6E-409C-BE32-E72D297353CC}">
              <c16:uniqueId val="{00000003-2244-41F1-B738-4E1AB0571D03}"/>
            </c:ext>
          </c:extLst>
        </c:ser>
        <c:ser>
          <c:idx val="7"/>
          <c:order val="4"/>
          <c:spPr>
            <a:ln w="12700">
              <a:solidFill>
                <a:srgbClr val="008000"/>
              </a:solidFill>
              <a:prstDash val="solid"/>
            </a:ln>
          </c:spPr>
          <c:marker>
            <c:symbol val="square"/>
            <c:size val="5"/>
            <c:spPr>
              <a:solidFill>
                <a:srgbClr val="FFFFFF"/>
              </a:solidFill>
              <a:ln>
                <a:solidFill>
                  <a:srgbClr val="008000"/>
                </a:solidFill>
                <a:prstDash val="solid"/>
              </a:ln>
            </c:spPr>
          </c:marker>
          <c:val>
            <c:numLit>
              <c:formatCode>General</c:formatCode>
              <c:ptCount val="1"/>
              <c:pt idx="0">
                <c:v>0</c:v>
              </c:pt>
            </c:numLit>
          </c:val>
          <c:smooth val="0"/>
          <c:extLst>
            <c:ext xmlns:c16="http://schemas.microsoft.com/office/drawing/2014/chart" uri="{C3380CC4-5D6E-409C-BE32-E72D297353CC}">
              <c16:uniqueId val="{00000004-2244-41F1-B738-4E1AB0571D03}"/>
            </c:ext>
          </c:extLst>
        </c:ser>
        <c:ser>
          <c:idx val="8"/>
          <c:order val="5"/>
          <c:spPr>
            <a:ln w="12700">
              <a:solidFill>
                <a:srgbClr val="FF00FF"/>
              </a:solidFill>
              <a:prstDash val="solid"/>
            </a:ln>
          </c:spPr>
          <c:marker>
            <c:symbol val="star"/>
            <c:size val="5"/>
            <c:spPr>
              <a:noFill/>
              <a:ln>
                <a:solidFill>
                  <a:srgbClr val="FF00FF"/>
                </a:solidFill>
                <a:prstDash val="solid"/>
              </a:ln>
            </c:spPr>
          </c:marker>
          <c:val>
            <c:numLit>
              <c:formatCode>General</c:formatCode>
              <c:ptCount val="1"/>
              <c:pt idx="0">
                <c:v>0</c:v>
              </c:pt>
            </c:numLit>
          </c:val>
          <c:smooth val="0"/>
          <c:extLst>
            <c:ext xmlns:c16="http://schemas.microsoft.com/office/drawing/2014/chart" uri="{C3380CC4-5D6E-409C-BE32-E72D297353CC}">
              <c16:uniqueId val="{00000005-2244-41F1-B738-4E1AB0571D03}"/>
            </c:ext>
          </c:extLst>
        </c:ser>
        <c:ser>
          <c:idx val="11"/>
          <c:order val="6"/>
          <c:spPr>
            <a:ln w="12700">
              <a:solidFill>
                <a:srgbClr val="800000"/>
              </a:solidFill>
              <a:prstDash val="solid"/>
            </a:ln>
          </c:spPr>
          <c:marker>
            <c:symbol val="triangle"/>
            <c:size val="5"/>
            <c:spPr>
              <a:solidFill>
                <a:srgbClr val="FFFFFF"/>
              </a:solidFill>
              <a:ln>
                <a:solidFill>
                  <a:srgbClr val="800000"/>
                </a:solidFill>
                <a:prstDash val="solid"/>
              </a:ln>
            </c:spPr>
          </c:marker>
          <c:val>
            <c:numLit>
              <c:formatCode>General</c:formatCode>
              <c:ptCount val="1"/>
              <c:pt idx="0">
                <c:v>0</c:v>
              </c:pt>
            </c:numLit>
          </c:val>
          <c:smooth val="0"/>
          <c:extLst>
            <c:ext xmlns:c16="http://schemas.microsoft.com/office/drawing/2014/chart" uri="{C3380CC4-5D6E-409C-BE32-E72D297353CC}">
              <c16:uniqueId val="{00000006-2244-41F1-B738-4E1AB0571D03}"/>
            </c:ext>
          </c:extLst>
        </c:ser>
        <c:ser>
          <c:idx val="13"/>
          <c:order val="7"/>
          <c:spPr>
            <a:ln w="12700">
              <a:solidFill>
                <a:srgbClr val="FF0000"/>
              </a:solidFill>
              <a:prstDash val="solid"/>
            </a:ln>
          </c:spPr>
          <c:marker>
            <c:symbol val="star"/>
            <c:size val="5"/>
            <c:spPr>
              <a:solidFill>
                <a:srgbClr val="FFFFFF"/>
              </a:solidFill>
              <a:ln>
                <a:solidFill>
                  <a:srgbClr val="FF0000"/>
                </a:solidFill>
                <a:prstDash val="solid"/>
              </a:ln>
            </c:spPr>
          </c:marker>
          <c:val>
            <c:numLit>
              <c:formatCode>General</c:formatCode>
              <c:ptCount val="1"/>
              <c:pt idx="0">
                <c:v>0</c:v>
              </c:pt>
            </c:numLit>
          </c:val>
          <c:smooth val="0"/>
          <c:extLst>
            <c:ext xmlns:c16="http://schemas.microsoft.com/office/drawing/2014/chart" uri="{C3380CC4-5D6E-409C-BE32-E72D297353CC}">
              <c16:uniqueId val="{00000007-2244-41F1-B738-4E1AB0571D03}"/>
            </c:ext>
          </c:extLst>
        </c:ser>
        <c:dLbls>
          <c:showLegendKey val="0"/>
          <c:showVal val="0"/>
          <c:showCatName val="0"/>
          <c:showSerName val="0"/>
          <c:showPercent val="0"/>
          <c:showBubbleSize val="0"/>
        </c:dLbls>
        <c:marker val="1"/>
        <c:smooth val="0"/>
        <c:axId val="1713361152"/>
        <c:axId val="1"/>
      </c:lineChart>
      <c:catAx>
        <c:axId val="1713361152"/>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ltLang="zh-CN"/>
                  <a:t>Score Band</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zh-CN"/>
          </a:p>
        </c:txPr>
        <c:crossAx val="1"/>
        <c:crosses val="autoZero"/>
        <c:auto val="1"/>
        <c:lblAlgn val="ctr"/>
        <c:lblOffset val="100"/>
        <c:tickLblSkip val="1"/>
        <c:tickMarkSkip val="1"/>
        <c:noMultiLvlLbl val="0"/>
      </c:catAx>
      <c:valAx>
        <c:axId val="1"/>
        <c:scaling>
          <c:orientation val="minMax"/>
          <c:max val="1"/>
        </c:scaling>
        <c:delete val="0"/>
        <c:axPos val="l"/>
        <c:majorGridlines>
          <c:spPr>
            <a:ln w="3175">
              <a:solidFill>
                <a:srgbClr val="000000"/>
              </a:solidFill>
              <a:prstDash val="solid"/>
            </a:ln>
          </c:spPr>
        </c:majorGridlines>
        <c:title>
          <c:tx>
            <c:rich>
              <a:bodyPr rot="0" vert="horz"/>
              <a:lstStyle/>
              <a:p>
                <a:pPr algn="ctr">
                  <a:defRPr sz="800" b="0" i="0" u="none" strike="noStrike" baseline="0">
                    <a:solidFill>
                      <a:srgbClr val="000000"/>
                    </a:solidFill>
                    <a:latin typeface="Arial"/>
                    <a:ea typeface="Arial"/>
                    <a:cs typeface="Arial"/>
                  </a:defRPr>
                </a:pPr>
                <a:r>
                  <a:rPr lang="en-US" altLang="zh-CN"/>
                  <a:t>Cumulated %</a:t>
                </a:r>
              </a:p>
            </c:rich>
          </c:tx>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713361152"/>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新細明體"/>
          <a:ea typeface="新細明體"/>
          <a:cs typeface="新細明體"/>
        </a:defRPr>
      </a:pPr>
      <a:endParaRPr lang="zh-CN"/>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zh-CN" altLang="en-US" sz="2000" b="1" i="0" u="none" strike="noStrike" baseline="0">
                <a:solidFill>
                  <a:srgbClr val="000000"/>
                </a:solidFill>
                <a:latin typeface="Calibri"/>
                <a:cs typeface="Calibri"/>
              </a:rPr>
              <a:t>Score Stability --- </a:t>
            </a:r>
            <a:r>
              <a:rPr lang="en-US" altLang="zh-CN" sz="2000" b="1" i="0" u="none" strike="noStrike" baseline="0">
                <a:solidFill>
                  <a:srgbClr val="000000"/>
                </a:solidFill>
                <a:latin typeface="Calibri"/>
                <a:cs typeface="Calibri"/>
              </a:rPr>
              <a:t>Accept</a:t>
            </a:r>
            <a:endParaRPr lang="zh-CN" altLang="en-US" sz="2000" b="1" i="0" u="none" strike="noStrike" baseline="0">
              <a:solidFill>
                <a:srgbClr val="000000"/>
              </a:solidFill>
              <a:latin typeface="宋体"/>
              <a:ea typeface="宋体"/>
            </a:endParaRPr>
          </a:p>
        </c:rich>
      </c:tx>
      <c:overlay val="0"/>
      <c:spPr>
        <a:noFill/>
        <a:ln w="25400">
          <a:noFill/>
        </a:ln>
      </c:spPr>
    </c:title>
    <c:autoTitleDeleted val="0"/>
    <c:plotArea>
      <c:layout>
        <c:manualLayout>
          <c:layoutTarget val="inner"/>
          <c:xMode val="edge"/>
          <c:yMode val="edge"/>
          <c:x val="5.6353591160220998E-2"/>
          <c:y val="0.14858490566037735"/>
          <c:w val="0.6928176795580111"/>
          <c:h val="0.62971698113207553"/>
        </c:manualLayout>
      </c:layout>
      <c:lineChart>
        <c:grouping val="standard"/>
        <c:varyColors val="0"/>
        <c:ser>
          <c:idx val="0"/>
          <c:order val="0"/>
          <c:tx>
            <c:v>Baseline(201602-201603)</c:v>
          </c:tx>
          <c:spPr>
            <a:ln w="38100" cap="rnd">
              <a:solidFill>
                <a:srgbClr val="00B050"/>
              </a:solidFill>
              <a:round/>
            </a:ln>
            <a:effectLst/>
          </c:spPr>
          <c:marker>
            <c:symbol val="square"/>
            <c:size val="5"/>
            <c:spPr>
              <a:solidFill>
                <a:srgbClr val="00B050"/>
              </a:solidFill>
              <a:ln w="38100">
                <a:solidFill>
                  <a:srgbClr val="00B050"/>
                </a:solidFill>
              </a:ln>
              <a:effectLst/>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'Raw Data'!#REF!</c15:sqref>
                        </c15:formulaRef>
                      </c:ext>
                    </c:extLst>
                  </c:multiLvlStrRef>
                </c15:cat>
              </c15:filteredCategoryTitle>
            </c:ext>
            <c:ext xmlns:c16="http://schemas.microsoft.com/office/drawing/2014/chart" uri="{C3380CC4-5D6E-409C-BE32-E72D297353CC}">
              <c16:uniqueId val="{00000000-8F98-456A-8967-AA3300B22877}"/>
            </c:ext>
          </c:extLst>
        </c:ser>
        <c:ser>
          <c:idx val="1"/>
          <c:order val="1"/>
          <c:tx>
            <c:strRef>
              <c:f>'Raw Data'!#REF!</c:f>
              <c:strCache>
                <c:ptCount val="1"/>
                <c:pt idx="0">
                  <c:v>#REF!</c:v>
                </c:pt>
              </c:strCache>
            </c:strRef>
          </c:tx>
          <c:spPr>
            <a:ln w="38100" cap="rnd">
              <a:solidFill>
                <a:srgbClr val="FFC000"/>
              </a:solidFill>
              <a:round/>
            </a:ln>
            <a:effectLst/>
          </c:spPr>
          <c:marker>
            <c:symbol val="diamond"/>
            <c:size val="5"/>
            <c:spPr>
              <a:solidFill>
                <a:srgbClr val="FFC000"/>
              </a:solidFill>
              <a:ln w="38100">
                <a:solidFill>
                  <a:srgbClr val="FFC000"/>
                </a:solidFill>
              </a:ln>
              <a:effectLst/>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'Raw Data'!#REF!</c15:sqref>
                        </c15:formulaRef>
                      </c:ext>
                    </c:extLst>
                  </c:multiLvlStrRef>
                </c15:cat>
              </c15:filteredCategoryTitle>
            </c:ext>
            <c:ext xmlns:c16="http://schemas.microsoft.com/office/drawing/2014/chart" uri="{C3380CC4-5D6E-409C-BE32-E72D297353CC}">
              <c16:uniqueId val="{00000001-8F98-456A-8967-AA3300B22877}"/>
            </c:ext>
          </c:extLst>
        </c:ser>
        <c:ser>
          <c:idx val="2"/>
          <c:order val="2"/>
          <c:tx>
            <c:strRef>
              <c:f>'Raw Data'!#REF!</c:f>
              <c:strCache>
                <c:ptCount val="1"/>
                <c:pt idx="0">
                  <c:v>#REF!</c:v>
                </c:pt>
              </c:strCache>
            </c:strRef>
          </c:tx>
          <c:spPr>
            <a:ln w="38100" cap="rnd">
              <a:solidFill>
                <a:schemeClr val="accent6">
                  <a:lumMod val="50000"/>
                </a:schemeClr>
              </a:solidFill>
              <a:round/>
            </a:ln>
            <a:effectLst/>
          </c:spPr>
          <c:marker>
            <c:symbol val="diamond"/>
            <c:size val="5"/>
            <c:spPr>
              <a:solidFill>
                <a:schemeClr val="accent6">
                  <a:lumMod val="50000"/>
                </a:schemeClr>
              </a:solidFill>
              <a:ln w="38100">
                <a:solidFill>
                  <a:schemeClr val="accent6">
                    <a:lumMod val="50000"/>
                  </a:schemeClr>
                </a:solidFill>
              </a:ln>
              <a:effectLst/>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'Raw Data'!#REF!</c15:sqref>
                        </c15:formulaRef>
                      </c:ext>
                    </c:extLst>
                  </c:multiLvlStrRef>
                </c15:cat>
              </c15:filteredCategoryTitle>
            </c:ext>
            <c:ext xmlns:c16="http://schemas.microsoft.com/office/drawing/2014/chart" uri="{C3380CC4-5D6E-409C-BE32-E72D297353CC}">
              <c16:uniqueId val="{00000002-8F98-456A-8967-AA3300B22877}"/>
            </c:ext>
          </c:extLst>
        </c:ser>
        <c:dLbls>
          <c:showLegendKey val="0"/>
          <c:showVal val="0"/>
          <c:showCatName val="0"/>
          <c:showSerName val="0"/>
          <c:showPercent val="0"/>
          <c:showBubbleSize val="0"/>
        </c:dLbls>
        <c:marker val="1"/>
        <c:smooth val="0"/>
        <c:axId val="1709863232"/>
        <c:axId val="1"/>
      </c:lineChart>
      <c:catAx>
        <c:axId val="170986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200" b="0" i="0" u="none" strike="noStrike" baseline="0">
                <a:solidFill>
                  <a:srgbClr val="333333"/>
                </a:solidFill>
                <a:latin typeface="Calibri"/>
                <a:ea typeface="Calibri"/>
                <a:cs typeface="Calibri"/>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1200" b="0" i="0" u="none" strike="noStrike" baseline="0">
                <a:solidFill>
                  <a:srgbClr val="333333"/>
                </a:solidFill>
                <a:latin typeface="Calibri"/>
                <a:ea typeface="Calibri"/>
                <a:cs typeface="Calibri"/>
              </a:defRPr>
            </a:pPr>
            <a:endParaRPr lang="zh-CN"/>
          </a:p>
        </c:txPr>
        <c:crossAx val="1709863232"/>
        <c:crosses val="autoZero"/>
        <c:crossBetween val="between"/>
      </c:valAx>
      <c:spPr>
        <a:noFill/>
        <a:ln w="25400">
          <a:noFill/>
        </a:ln>
      </c:spPr>
    </c:plotArea>
    <c:legend>
      <c:legendPos val="r"/>
      <c:layout>
        <c:manualLayout>
          <c:xMode val="edge"/>
          <c:yMode val="edge"/>
          <c:x val="0.76449374034903061"/>
          <c:y val="0.4747781702612261"/>
          <c:w val="0.22991084094618586"/>
          <c:h val="0.17823898086218787"/>
        </c:manualLayout>
      </c:layout>
      <c:overlay val="0"/>
      <c:spPr>
        <a:noFill/>
        <a:ln w="25400">
          <a:noFill/>
        </a:ln>
      </c:spPr>
      <c:txPr>
        <a:bodyPr/>
        <a:lstStyle/>
        <a:p>
          <a:pPr>
            <a:defRPr sz="1085" b="0" i="0" u="none" strike="noStrike" baseline="0">
              <a:solidFill>
                <a:srgbClr val="333333"/>
              </a:solidFill>
              <a:latin typeface="Calibri"/>
              <a:ea typeface="Calibri"/>
              <a:cs typeface="Calibri"/>
            </a:defRPr>
          </a:pPr>
          <a:endParaRPr lang="zh-CN"/>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zh-CN" altLang="en-US" sz="2000" b="1" i="0" u="none" strike="noStrike" baseline="0">
                <a:solidFill>
                  <a:srgbClr val="000000"/>
                </a:solidFill>
                <a:latin typeface="Calibri"/>
                <a:cs typeface="Calibri"/>
              </a:rPr>
              <a:t>Score Stability --- TTD </a:t>
            </a:r>
            <a:r>
              <a:rPr lang="en-US" altLang="zh-CN" sz="2000" b="1" i="0" u="none" strike="noStrike" baseline="0">
                <a:solidFill>
                  <a:srgbClr val="000000"/>
                </a:solidFill>
                <a:latin typeface="Calibri"/>
                <a:cs typeface="Calibri"/>
              </a:rPr>
              <a:t>Application</a:t>
            </a:r>
            <a:endParaRPr lang="zh-CN" altLang="en-US" sz="2000" b="1" i="0" u="none" strike="noStrike" baseline="0">
              <a:solidFill>
                <a:srgbClr val="000000"/>
              </a:solidFill>
              <a:latin typeface="Calibri"/>
              <a:cs typeface="Calibri"/>
            </a:endParaRPr>
          </a:p>
        </c:rich>
      </c:tx>
      <c:overlay val="0"/>
      <c:spPr>
        <a:noFill/>
        <a:ln w="25400">
          <a:noFill/>
        </a:ln>
      </c:spPr>
    </c:title>
    <c:autoTitleDeleted val="0"/>
    <c:plotArea>
      <c:layout>
        <c:manualLayout>
          <c:layoutTarget val="inner"/>
          <c:xMode val="edge"/>
          <c:yMode val="edge"/>
          <c:x val="5.6229327453142228E-2"/>
          <c:y val="0.14685314685314685"/>
          <c:w val="0.69349503858875416"/>
          <c:h val="0.63403263403263399"/>
        </c:manualLayout>
      </c:layout>
      <c:lineChart>
        <c:grouping val="standard"/>
        <c:varyColors val="0"/>
        <c:ser>
          <c:idx val="0"/>
          <c:order val="0"/>
          <c:tx>
            <c:v>Baseline(201602-201603)</c:v>
          </c:tx>
          <c:spPr>
            <a:ln w="38100" cap="rnd">
              <a:solidFill>
                <a:srgbClr val="00B050"/>
              </a:solidFill>
              <a:round/>
            </a:ln>
            <a:effectLst/>
          </c:spPr>
          <c:marker>
            <c:symbol val="square"/>
            <c:size val="5"/>
            <c:spPr>
              <a:solidFill>
                <a:srgbClr val="00B050"/>
              </a:solidFill>
              <a:ln w="38100">
                <a:solidFill>
                  <a:srgbClr val="00B050"/>
                </a:solidFill>
              </a:ln>
              <a:effectLst/>
            </c:spPr>
          </c:marker>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B65-4E8E-922C-51790FEECA26}"/>
            </c:ext>
          </c:extLst>
        </c:ser>
        <c:ser>
          <c:idx val="1"/>
          <c:order val="1"/>
          <c:tx>
            <c:strRef>
              <c:f>#REF!</c:f>
              <c:strCache>
                <c:ptCount val="1"/>
                <c:pt idx="0">
                  <c:v>#REF!</c:v>
                </c:pt>
              </c:strCache>
            </c:strRef>
          </c:tx>
          <c:spPr>
            <a:ln w="38100" cap="rnd">
              <a:solidFill>
                <a:srgbClr val="FFC000"/>
              </a:solidFill>
              <a:round/>
            </a:ln>
            <a:effectLst/>
          </c:spPr>
          <c:marker>
            <c:symbol val="diamond"/>
            <c:size val="5"/>
            <c:spPr>
              <a:solidFill>
                <a:srgbClr val="FFC000"/>
              </a:solidFill>
              <a:ln w="38100">
                <a:solidFill>
                  <a:srgbClr val="FFC000"/>
                </a:solidFill>
              </a:ln>
              <a:effectLst/>
            </c:spPr>
          </c:marker>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DB65-4E8E-922C-51790FEECA26}"/>
            </c:ext>
          </c:extLst>
        </c:ser>
        <c:ser>
          <c:idx val="2"/>
          <c:order val="2"/>
          <c:tx>
            <c:strRef>
              <c:f>#REF!</c:f>
              <c:strCache>
                <c:ptCount val="1"/>
                <c:pt idx="0">
                  <c:v>#REF!</c:v>
                </c:pt>
              </c:strCache>
            </c:strRef>
          </c:tx>
          <c:spPr>
            <a:ln w="38100" cap="rnd">
              <a:solidFill>
                <a:schemeClr val="accent6">
                  <a:lumMod val="50000"/>
                </a:schemeClr>
              </a:solidFill>
              <a:round/>
            </a:ln>
            <a:effectLst/>
          </c:spPr>
          <c:marker>
            <c:symbol val="diamond"/>
            <c:size val="5"/>
            <c:spPr>
              <a:solidFill>
                <a:schemeClr val="accent6">
                  <a:lumMod val="50000"/>
                </a:schemeClr>
              </a:solidFill>
              <a:ln w="38100">
                <a:solidFill>
                  <a:schemeClr val="accent6">
                    <a:lumMod val="50000"/>
                  </a:schemeClr>
                </a:solidFill>
              </a:ln>
              <a:effectLst/>
            </c:spPr>
          </c:marker>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DB65-4E8E-922C-51790FEECA26}"/>
            </c:ext>
          </c:extLst>
        </c:ser>
        <c:dLbls>
          <c:showLegendKey val="0"/>
          <c:showVal val="0"/>
          <c:showCatName val="0"/>
          <c:showSerName val="0"/>
          <c:showPercent val="0"/>
          <c:showBubbleSize val="0"/>
        </c:dLbls>
        <c:marker val="1"/>
        <c:smooth val="0"/>
        <c:axId val="1713362816"/>
        <c:axId val="1"/>
      </c:lineChart>
      <c:catAx>
        <c:axId val="171336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200" b="0" i="0" u="none" strike="noStrike" baseline="0">
                <a:solidFill>
                  <a:srgbClr val="333333"/>
                </a:solidFill>
                <a:latin typeface="Calibri"/>
                <a:ea typeface="Calibri"/>
                <a:cs typeface="Calibri"/>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1200" b="0" i="0" u="none" strike="noStrike" baseline="0">
                <a:solidFill>
                  <a:srgbClr val="333333"/>
                </a:solidFill>
                <a:latin typeface="Calibri"/>
                <a:ea typeface="Calibri"/>
                <a:cs typeface="Calibri"/>
              </a:defRPr>
            </a:pPr>
            <a:endParaRPr lang="zh-CN"/>
          </a:p>
        </c:txPr>
        <c:crossAx val="1713362816"/>
        <c:crosses val="autoZero"/>
        <c:crossBetween val="between"/>
      </c:valAx>
      <c:spPr>
        <a:noFill/>
        <a:ln w="25400">
          <a:noFill/>
        </a:ln>
      </c:spPr>
    </c:plotArea>
    <c:legend>
      <c:legendPos val="r"/>
      <c:layout>
        <c:manualLayout>
          <c:xMode val="edge"/>
          <c:yMode val="edge"/>
          <c:x val="0.76505945309263379"/>
          <c:y val="0.47320083414740138"/>
          <c:w val="0.22935744610533884"/>
          <c:h val="0.17823898086218787"/>
        </c:manualLayout>
      </c:layout>
      <c:overlay val="0"/>
      <c:spPr>
        <a:noFill/>
        <a:ln w="25400">
          <a:noFill/>
        </a:ln>
      </c:spPr>
      <c:txPr>
        <a:bodyPr/>
        <a:lstStyle/>
        <a:p>
          <a:pPr>
            <a:defRPr sz="1085" b="0" i="0" u="none" strike="noStrike" baseline="0">
              <a:solidFill>
                <a:srgbClr val="333333"/>
              </a:solidFill>
              <a:latin typeface="Calibri"/>
              <a:ea typeface="Calibri"/>
              <a:cs typeface="Calibri"/>
            </a:defRPr>
          </a:pPr>
          <a:endParaRPr lang="zh-CN"/>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ltLang="zh-CN"/>
              <a:t>Discrimination Power</a:t>
            </a:r>
          </a:p>
        </c:rich>
      </c:tx>
      <c:overlay val="0"/>
      <c:spPr>
        <a:noFill/>
        <a:ln w="25400">
          <a:noFill/>
        </a:ln>
      </c:spPr>
    </c:title>
    <c:autoTitleDeleted val="0"/>
    <c:plotArea>
      <c:layout/>
      <c:lineChart>
        <c:grouping val="standard"/>
        <c:varyColors val="0"/>
        <c:ser>
          <c:idx val="9"/>
          <c:order val="0"/>
          <c:tx>
            <c:v>0409</c:v>
          </c:tx>
          <c:spPr>
            <a:ln w="12700">
              <a:solidFill>
                <a:srgbClr val="CCFFFF"/>
              </a:solidFill>
              <a:prstDash val="solid"/>
            </a:ln>
          </c:spPr>
          <c:marker>
            <c:symbol val="diamond"/>
            <c:size val="5"/>
            <c:spPr>
              <a:solidFill>
                <a:srgbClr val="CCFFFF"/>
              </a:solidFill>
              <a:ln>
                <a:solidFill>
                  <a:srgbClr val="CCFFFF"/>
                </a:solidFill>
                <a:prstDash val="solid"/>
              </a:ln>
            </c:spPr>
          </c:marker>
          <c:cat>
            <c:strLit>
              <c:ptCount val="40"/>
              <c:pt idx="0">
                <c:v>&lt;=137</c:v>
              </c:pt>
            </c:strLit>
          </c:cat>
          <c:val>
            <c:numLit>
              <c:formatCode>General</c:formatCode>
              <c:ptCount val="1"/>
              <c:pt idx="0">
                <c:v>0</c:v>
              </c:pt>
            </c:numLit>
          </c:val>
          <c:smooth val="0"/>
          <c:extLst>
            <c:ext xmlns:c16="http://schemas.microsoft.com/office/drawing/2014/chart" uri="{C3380CC4-5D6E-409C-BE32-E72D297353CC}">
              <c16:uniqueId val="{00000000-675D-4003-8085-27452F6AF2F2}"/>
            </c:ext>
          </c:extLst>
        </c:ser>
        <c:ser>
          <c:idx val="10"/>
          <c:order val="1"/>
          <c:tx>
            <c:v>0410</c:v>
          </c:tx>
          <c:spPr>
            <a:ln w="12700">
              <a:solidFill>
                <a:srgbClr val="CCFFCC"/>
              </a:solidFill>
              <a:prstDash val="solid"/>
            </a:ln>
          </c:spPr>
          <c:marker>
            <c:symbol val="square"/>
            <c:size val="5"/>
            <c:spPr>
              <a:solidFill>
                <a:srgbClr val="CCFFCC"/>
              </a:solidFill>
              <a:ln>
                <a:solidFill>
                  <a:srgbClr val="CCFFCC"/>
                </a:solidFill>
                <a:prstDash val="solid"/>
              </a:ln>
            </c:spPr>
          </c:marker>
          <c:cat>
            <c:strLit>
              <c:ptCount val="40"/>
              <c:pt idx="0">
                <c:v>&lt;=137</c:v>
              </c:pt>
            </c:strLit>
          </c:cat>
          <c:val>
            <c:numLit>
              <c:formatCode>General</c:formatCode>
              <c:ptCount val="1"/>
              <c:pt idx="0">
                <c:v>0</c:v>
              </c:pt>
            </c:numLit>
          </c:val>
          <c:smooth val="0"/>
          <c:extLst>
            <c:ext xmlns:c16="http://schemas.microsoft.com/office/drawing/2014/chart" uri="{C3380CC4-5D6E-409C-BE32-E72D297353CC}">
              <c16:uniqueId val="{00000001-675D-4003-8085-27452F6AF2F2}"/>
            </c:ext>
          </c:extLst>
        </c:ser>
        <c:ser>
          <c:idx val="11"/>
          <c:order val="2"/>
          <c:tx>
            <c:v>0411</c:v>
          </c:tx>
          <c:spPr>
            <a:ln w="12700">
              <a:solidFill>
                <a:srgbClr val="FFFF99"/>
              </a:solidFill>
              <a:prstDash val="solid"/>
            </a:ln>
          </c:spPr>
          <c:marker>
            <c:symbol val="triangle"/>
            <c:size val="5"/>
            <c:spPr>
              <a:solidFill>
                <a:srgbClr val="FFFF99"/>
              </a:solidFill>
              <a:ln>
                <a:solidFill>
                  <a:srgbClr val="FFFF99"/>
                </a:solidFill>
                <a:prstDash val="solid"/>
              </a:ln>
            </c:spPr>
          </c:marker>
          <c:cat>
            <c:strLit>
              <c:ptCount val="40"/>
              <c:pt idx="0">
                <c:v>&lt;=137</c:v>
              </c:pt>
            </c:strLit>
          </c:cat>
          <c:val>
            <c:numLit>
              <c:formatCode>General</c:formatCode>
              <c:ptCount val="1"/>
              <c:pt idx="0">
                <c:v>0</c:v>
              </c:pt>
            </c:numLit>
          </c:val>
          <c:smooth val="0"/>
          <c:extLst>
            <c:ext xmlns:c16="http://schemas.microsoft.com/office/drawing/2014/chart" uri="{C3380CC4-5D6E-409C-BE32-E72D297353CC}">
              <c16:uniqueId val="{00000002-675D-4003-8085-27452F6AF2F2}"/>
            </c:ext>
          </c:extLst>
        </c:ser>
        <c:ser>
          <c:idx val="12"/>
          <c:order val="3"/>
          <c:tx>
            <c:v>0412</c:v>
          </c:tx>
          <c:spPr>
            <a:ln w="12700">
              <a:solidFill>
                <a:srgbClr val="99CCFF"/>
              </a:solidFill>
              <a:prstDash val="solid"/>
            </a:ln>
          </c:spPr>
          <c:marker>
            <c:symbol val="x"/>
            <c:size val="5"/>
            <c:spPr>
              <a:noFill/>
              <a:ln>
                <a:solidFill>
                  <a:srgbClr val="99CCFF"/>
                </a:solidFill>
                <a:prstDash val="solid"/>
              </a:ln>
            </c:spPr>
          </c:marker>
          <c:cat>
            <c:strLit>
              <c:ptCount val="40"/>
              <c:pt idx="0">
                <c:v>&lt;=137</c:v>
              </c:pt>
            </c:strLit>
          </c:cat>
          <c:val>
            <c:numLit>
              <c:formatCode>General</c:formatCode>
              <c:ptCount val="1"/>
              <c:pt idx="0">
                <c:v>0</c:v>
              </c:pt>
            </c:numLit>
          </c:val>
          <c:smooth val="0"/>
          <c:extLst>
            <c:ext xmlns:c16="http://schemas.microsoft.com/office/drawing/2014/chart" uri="{C3380CC4-5D6E-409C-BE32-E72D297353CC}">
              <c16:uniqueId val="{00000003-675D-4003-8085-27452F6AF2F2}"/>
            </c:ext>
          </c:extLst>
        </c:ser>
        <c:ser>
          <c:idx val="13"/>
          <c:order val="4"/>
          <c:tx>
            <c:v>0501</c:v>
          </c:tx>
          <c:spPr>
            <a:ln w="12700">
              <a:solidFill>
                <a:srgbClr val="FF99CC"/>
              </a:solidFill>
              <a:prstDash val="solid"/>
            </a:ln>
          </c:spPr>
          <c:marker>
            <c:symbol val="star"/>
            <c:size val="5"/>
            <c:spPr>
              <a:noFill/>
              <a:ln>
                <a:solidFill>
                  <a:srgbClr val="FF99CC"/>
                </a:solidFill>
                <a:prstDash val="solid"/>
              </a:ln>
            </c:spPr>
          </c:marker>
          <c:cat>
            <c:strLit>
              <c:ptCount val="40"/>
              <c:pt idx="0">
                <c:v>&lt;=137</c:v>
              </c:pt>
            </c:strLit>
          </c:cat>
          <c:val>
            <c:numLit>
              <c:formatCode>General</c:formatCode>
              <c:ptCount val="1"/>
              <c:pt idx="0">
                <c:v>0</c:v>
              </c:pt>
            </c:numLit>
          </c:val>
          <c:smooth val="0"/>
          <c:extLst>
            <c:ext xmlns:c16="http://schemas.microsoft.com/office/drawing/2014/chart" uri="{C3380CC4-5D6E-409C-BE32-E72D297353CC}">
              <c16:uniqueId val="{00000004-675D-4003-8085-27452F6AF2F2}"/>
            </c:ext>
          </c:extLst>
        </c:ser>
        <c:ser>
          <c:idx val="0"/>
          <c:order val="5"/>
          <c:tx>
            <c:v>'3 Performacne'!#REF!</c:v>
          </c:tx>
          <c:spPr>
            <a:ln w="12700">
              <a:solidFill>
                <a:srgbClr val="000080"/>
              </a:solidFill>
              <a:prstDash val="solid"/>
            </a:ln>
          </c:spPr>
          <c:marker>
            <c:symbol val="diamond"/>
            <c:size val="5"/>
            <c:spPr>
              <a:solidFill>
                <a:srgbClr val="000080"/>
              </a:solidFill>
              <a:ln>
                <a:solidFill>
                  <a:srgbClr val="000080"/>
                </a:solidFill>
                <a:prstDash val="solid"/>
              </a:ln>
            </c:spPr>
          </c:marker>
          <c:cat>
            <c:numRef>
              <c:f>'3 Performacne'!$E$6:$R$6</c:f>
              <c:numCache>
                <c:formatCode>General</c:formatCode>
                <c:ptCount val="5"/>
                <c:pt idx="0">
                  <c:v>0</c:v>
                </c:pt>
                <c:pt idx="1">
                  <c:v>0</c:v>
                </c:pt>
                <c:pt idx="2">
                  <c:v>0</c:v>
                </c:pt>
                <c:pt idx="3">
                  <c:v>0</c:v>
                </c:pt>
                <c:pt idx="4">
                  <c:v>0</c:v>
                </c:pt>
              </c:numCache>
            </c:numRef>
          </c:cat>
          <c:val>
            <c:numRef>
              <c:f>'3 Performacne'!#REF!</c:f>
              <c:numCache>
                <c:formatCode>General</c:formatCode>
                <c:ptCount val="1"/>
                <c:pt idx="0">
                  <c:v>1</c:v>
                </c:pt>
              </c:numCache>
            </c:numRef>
          </c:val>
          <c:smooth val="0"/>
          <c:extLst>
            <c:ext xmlns:c16="http://schemas.microsoft.com/office/drawing/2014/chart" uri="{C3380CC4-5D6E-409C-BE32-E72D297353CC}">
              <c16:uniqueId val="{00000005-675D-4003-8085-27452F6AF2F2}"/>
            </c:ext>
          </c:extLst>
        </c:ser>
        <c:dLbls>
          <c:showLegendKey val="0"/>
          <c:showVal val="0"/>
          <c:showCatName val="0"/>
          <c:showSerName val="0"/>
          <c:showPercent val="0"/>
          <c:showBubbleSize val="0"/>
        </c:dLbls>
        <c:marker val="1"/>
        <c:smooth val="0"/>
        <c:axId val="1713366144"/>
        <c:axId val="1"/>
      </c:lineChart>
      <c:catAx>
        <c:axId val="171336614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ltLang="zh-CN"/>
                  <a:t>Score Band</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zh-CN"/>
          </a:p>
        </c:txPr>
        <c:crossAx val="1"/>
        <c:crosses val="autoZero"/>
        <c:auto val="1"/>
        <c:lblAlgn val="ctr"/>
        <c:lblOffset val="100"/>
        <c:tickLblSkip val="1"/>
        <c:tickMarkSkip val="1"/>
        <c:noMultiLvlLbl val="0"/>
      </c:catAx>
      <c:valAx>
        <c:axId val="1"/>
        <c:scaling>
          <c:orientation val="minMax"/>
          <c:max val="100"/>
        </c:scaling>
        <c:delete val="0"/>
        <c:axPos val="l"/>
        <c:majorGridlines>
          <c:spPr>
            <a:ln w="3175">
              <a:solidFill>
                <a:srgbClr val="000000"/>
              </a:solidFill>
              <a:prstDash val="solid"/>
            </a:ln>
          </c:spPr>
        </c:majorGridlines>
        <c:title>
          <c:tx>
            <c:rich>
              <a:bodyPr rot="0" vert="horz"/>
              <a:lstStyle/>
              <a:p>
                <a:pPr algn="ctr">
                  <a:defRPr sz="1000" b="0" i="0" u="none" strike="noStrike" baseline="0">
                    <a:solidFill>
                      <a:srgbClr val="000000"/>
                    </a:solidFill>
                    <a:latin typeface="Arial"/>
                    <a:ea typeface="Arial"/>
                    <a:cs typeface="Arial"/>
                  </a:defRPr>
                </a:pPr>
                <a:r>
                  <a:rPr lang="en-US" altLang="zh-CN"/>
                  <a:t>Bad Rate %</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713366144"/>
        <c:crosses val="autoZero"/>
        <c:crossBetween val="between"/>
        <c:majorUnit val="20"/>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zh-CN"/>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City Distri By Diseburment</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1"/>
          <c:order val="1"/>
          <c:tx>
            <c:strRef>
              <c:f>Concentration_analysis!$L$191</c:f>
              <c:strCache>
                <c:ptCount val="1"/>
                <c:pt idx="0">
                  <c:v>Disbursement Amout (%)</c:v>
                </c:pt>
              </c:strCache>
            </c:strRef>
          </c:tx>
          <c:spPr>
            <a:solidFill>
              <a:srgbClr val="014B2A"/>
            </a:solidFill>
            <a:ln>
              <a:noFill/>
            </a:ln>
            <a:effectLst/>
          </c:spPr>
          <c:invertIfNegative val="0"/>
          <c:cat>
            <c:strRef>
              <c:f>Concentration_analysis!$G$192:$G$225</c:f>
              <c:strCache>
                <c:ptCount val="34"/>
                <c:pt idx="0">
                  <c:v>重庆市</c:v>
                </c:pt>
                <c:pt idx="1">
                  <c:v>广州市</c:v>
                </c:pt>
                <c:pt idx="2">
                  <c:v>东莞市</c:v>
                </c:pt>
                <c:pt idx="3">
                  <c:v>深圳市</c:v>
                </c:pt>
                <c:pt idx="4">
                  <c:v>佛山市</c:v>
                </c:pt>
                <c:pt idx="5">
                  <c:v>南宁市</c:v>
                </c:pt>
                <c:pt idx="6">
                  <c:v>长春市</c:v>
                </c:pt>
                <c:pt idx="7">
                  <c:v>惠州市</c:v>
                </c:pt>
                <c:pt idx="8">
                  <c:v>昆明市</c:v>
                </c:pt>
                <c:pt idx="9">
                  <c:v>赣州市</c:v>
                </c:pt>
                <c:pt idx="10">
                  <c:v>江门市</c:v>
                </c:pt>
                <c:pt idx="11">
                  <c:v>长沙市</c:v>
                </c:pt>
                <c:pt idx="12">
                  <c:v>天津市</c:v>
                </c:pt>
                <c:pt idx="13">
                  <c:v>成都市</c:v>
                </c:pt>
                <c:pt idx="14">
                  <c:v>昭通市</c:v>
                </c:pt>
                <c:pt idx="15">
                  <c:v>揭阳市</c:v>
                </c:pt>
                <c:pt idx="16">
                  <c:v>通辽市</c:v>
                </c:pt>
                <c:pt idx="17">
                  <c:v>曲靖市</c:v>
                </c:pt>
                <c:pt idx="18">
                  <c:v>商丘市</c:v>
                </c:pt>
                <c:pt idx="19">
                  <c:v>湛江市</c:v>
                </c:pt>
                <c:pt idx="20">
                  <c:v>苏州市</c:v>
                </c:pt>
                <c:pt idx="21">
                  <c:v>阳江市</c:v>
                </c:pt>
                <c:pt idx="22">
                  <c:v>中山市</c:v>
                </c:pt>
                <c:pt idx="23">
                  <c:v>遵义市</c:v>
                </c:pt>
                <c:pt idx="24">
                  <c:v>沈阳市</c:v>
                </c:pt>
                <c:pt idx="25">
                  <c:v>安阳市</c:v>
                </c:pt>
                <c:pt idx="26">
                  <c:v>哈尔滨市</c:v>
                </c:pt>
                <c:pt idx="27">
                  <c:v>汕头市</c:v>
                </c:pt>
                <c:pt idx="28">
                  <c:v>临沂市</c:v>
                </c:pt>
                <c:pt idx="29">
                  <c:v>临汾市</c:v>
                </c:pt>
                <c:pt idx="30">
                  <c:v>郑州市</c:v>
                </c:pt>
                <c:pt idx="31">
                  <c:v>太原市</c:v>
                </c:pt>
                <c:pt idx="32">
                  <c:v>娄底市</c:v>
                </c:pt>
                <c:pt idx="33">
                  <c:v>汕尾市</c:v>
                </c:pt>
              </c:strCache>
            </c:strRef>
          </c:cat>
          <c:val>
            <c:numRef>
              <c:f>Concentration_analysis!$L$192:$L$225</c:f>
              <c:numCache>
                <c:formatCode>0.00%</c:formatCode>
                <c:ptCount val="34"/>
                <c:pt idx="0">
                  <c:v>2.4533371666284016E-2</c:v>
                </c:pt>
                <c:pt idx="1">
                  <c:v>2.2397230243218998E-2</c:v>
                </c:pt>
                <c:pt idx="2">
                  <c:v>2.0229618429190129E-2</c:v>
                </c:pt>
                <c:pt idx="3">
                  <c:v>1.4568948084528507E-2</c:v>
                </c:pt>
                <c:pt idx="4">
                  <c:v>1.4139862825194204E-2</c:v>
                </c:pt>
                <c:pt idx="5">
                  <c:v>1.3999286688176054E-2</c:v>
                </c:pt>
                <c:pt idx="6">
                  <c:v>1.3908097409768708E-2</c:v>
                </c:pt>
                <c:pt idx="7">
                  <c:v>1.2329925968086781E-2</c:v>
                </c:pt>
                <c:pt idx="8">
                  <c:v>1.2234217521410035E-2</c:v>
                </c:pt>
                <c:pt idx="9">
                  <c:v>1.2090794153736819E-2</c:v>
                </c:pt>
                <c:pt idx="10">
                  <c:v>1.0131064478048882E-2</c:v>
                </c:pt>
                <c:pt idx="11">
                  <c:v>9.9138771157111453E-3</c:v>
                </c:pt>
                <c:pt idx="12">
                  <c:v>9.8745781807417707E-3</c:v>
                </c:pt>
                <c:pt idx="13">
                  <c:v>9.7149511606791864E-3</c:v>
                </c:pt>
                <c:pt idx="14">
                  <c:v>9.3127267466428919E-3</c:v>
                </c:pt>
                <c:pt idx="15">
                  <c:v>9.2836660032118504E-3</c:v>
                </c:pt>
                <c:pt idx="16">
                  <c:v>9.1160253511884497E-3</c:v>
                </c:pt>
                <c:pt idx="17">
                  <c:v>9.0661694498087933E-3</c:v>
                </c:pt>
                <c:pt idx="18">
                  <c:v>8.4970639252914277E-3</c:v>
                </c:pt>
                <c:pt idx="19">
                  <c:v>8.2121915646388224E-3</c:v>
                </c:pt>
                <c:pt idx="20">
                  <c:v>8.0560836365502105E-3</c:v>
                </c:pt>
                <c:pt idx="21">
                  <c:v>7.9916096555966414E-3</c:v>
                </c:pt>
                <c:pt idx="22">
                  <c:v>7.6513616405159421E-3</c:v>
                </c:pt>
                <c:pt idx="23">
                  <c:v>7.588467064253126E-3</c:v>
                </c:pt>
                <c:pt idx="24">
                  <c:v>7.4667797809406071E-3</c:v>
                </c:pt>
                <c:pt idx="25">
                  <c:v>7.4164271907711963E-3</c:v>
                </c:pt>
                <c:pt idx="26">
                  <c:v>7.2160949917519802E-3</c:v>
                </c:pt>
                <c:pt idx="27">
                  <c:v>7.1377090709564984E-3</c:v>
                </c:pt>
                <c:pt idx="28">
                  <c:v>6.9926612757041789E-3</c:v>
                </c:pt>
                <c:pt idx="29">
                  <c:v>6.877739828212325E-3</c:v>
                </c:pt>
                <c:pt idx="30">
                  <c:v>6.8050454283664708E-3</c:v>
                </c:pt>
                <c:pt idx="31">
                  <c:v>6.6755598779182999E-3</c:v>
                </c:pt>
                <c:pt idx="32">
                  <c:v>6.5996030707264324E-3</c:v>
                </c:pt>
                <c:pt idx="33">
                  <c:v>6.4865063269468459E-3</c:v>
                </c:pt>
              </c:numCache>
            </c:numRef>
          </c:val>
          <c:extLst>
            <c:ext xmlns:c16="http://schemas.microsoft.com/office/drawing/2014/chart" uri="{C3380CC4-5D6E-409C-BE32-E72D297353CC}">
              <c16:uniqueId val="{00000004-23D3-4A35-A60C-DF2793BB40BE}"/>
            </c:ext>
          </c:extLst>
        </c:ser>
        <c:ser>
          <c:idx val="2"/>
          <c:order val="2"/>
          <c:tx>
            <c:strRef>
              <c:f>Concentration_analysis!$M$191</c:f>
              <c:strCache>
                <c:ptCount val="1"/>
                <c:pt idx="0">
                  <c:v>Loan Outstanding  (%)</c:v>
                </c:pt>
              </c:strCache>
            </c:strRef>
          </c:tx>
          <c:spPr>
            <a:solidFill>
              <a:schemeClr val="accent3">
                <a:tint val="65000"/>
              </a:schemeClr>
            </a:solidFill>
            <a:ln>
              <a:noFill/>
            </a:ln>
            <a:effectLst/>
          </c:spPr>
          <c:invertIfNegative val="0"/>
          <c:dPt>
            <c:idx val="1"/>
            <c:invertIfNegative val="0"/>
            <c:bubble3D val="0"/>
            <c:spPr>
              <a:solidFill>
                <a:srgbClr val="92D050"/>
              </a:solidFill>
              <a:ln>
                <a:noFill/>
              </a:ln>
              <a:effectLst/>
            </c:spPr>
            <c:extLst>
              <c:ext xmlns:c16="http://schemas.microsoft.com/office/drawing/2014/chart" uri="{C3380CC4-5D6E-409C-BE32-E72D297353CC}">
                <c16:uniqueId val="{00000006-23D3-4A35-A60C-DF2793BB40BE}"/>
              </c:ext>
            </c:extLst>
          </c:dPt>
          <c:cat>
            <c:strRef>
              <c:f>Concentration_analysis!$G$192:$G$225</c:f>
              <c:strCache>
                <c:ptCount val="34"/>
                <c:pt idx="0">
                  <c:v>重庆市</c:v>
                </c:pt>
                <c:pt idx="1">
                  <c:v>广州市</c:v>
                </c:pt>
                <c:pt idx="2">
                  <c:v>东莞市</c:v>
                </c:pt>
                <c:pt idx="3">
                  <c:v>深圳市</c:v>
                </c:pt>
                <c:pt idx="4">
                  <c:v>佛山市</c:v>
                </c:pt>
                <c:pt idx="5">
                  <c:v>南宁市</c:v>
                </c:pt>
                <c:pt idx="6">
                  <c:v>长春市</c:v>
                </c:pt>
                <c:pt idx="7">
                  <c:v>惠州市</c:v>
                </c:pt>
                <c:pt idx="8">
                  <c:v>昆明市</c:v>
                </c:pt>
                <c:pt idx="9">
                  <c:v>赣州市</c:v>
                </c:pt>
                <c:pt idx="10">
                  <c:v>江门市</c:v>
                </c:pt>
                <c:pt idx="11">
                  <c:v>长沙市</c:v>
                </c:pt>
                <c:pt idx="12">
                  <c:v>天津市</c:v>
                </c:pt>
                <c:pt idx="13">
                  <c:v>成都市</c:v>
                </c:pt>
                <c:pt idx="14">
                  <c:v>昭通市</c:v>
                </c:pt>
                <c:pt idx="15">
                  <c:v>揭阳市</c:v>
                </c:pt>
                <c:pt idx="16">
                  <c:v>通辽市</c:v>
                </c:pt>
                <c:pt idx="17">
                  <c:v>曲靖市</c:v>
                </c:pt>
                <c:pt idx="18">
                  <c:v>商丘市</c:v>
                </c:pt>
                <c:pt idx="19">
                  <c:v>湛江市</c:v>
                </c:pt>
                <c:pt idx="20">
                  <c:v>苏州市</c:v>
                </c:pt>
                <c:pt idx="21">
                  <c:v>阳江市</c:v>
                </c:pt>
                <c:pt idx="22">
                  <c:v>中山市</c:v>
                </c:pt>
                <c:pt idx="23">
                  <c:v>遵义市</c:v>
                </c:pt>
                <c:pt idx="24">
                  <c:v>沈阳市</c:v>
                </c:pt>
                <c:pt idx="25">
                  <c:v>安阳市</c:v>
                </c:pt>
                <c:pt idx="26">
                  <c:v>哈尔滨市</c:v>
                </c:pt>
                <c:pt idx="27">
                  <c:v>汕头市</c:v>
                </c:pt>
                <c:pt idx="28">
                  <c:v>临沂市</c:v>
                </c:pt>
                <c:pt idx="29">
                  <c:v>临汾市</c:v>
                </c:pt>
                <c:pt idx="30">
                  <c:v>郑州市</c:v>
                </c:pt>
                <c:pt idx="31">
                  <c:v>太原市</c:v>
                </c:pt>
                <c:pt idx="32">
                  <c:v>娄底市</c:v>
                </c:pt>
                <c:pt idx="33">
                  <c:v>汕尾市</c:v>
                </c:pt>
              </c:strCache>
            </c:strRef>
          </c:cat>
          <c:val>
            <c:numRef>
              <c:f>Concentration_analysis!$M$192:$M$225</c:f>
              <c:numCache>
                <c:formatCode>0.00%</c:formatCode>
                <c:ptCount val="34"/>
                <c:pt idx="0">
                  <c:v>2.4617706342533456E-2</c:v>
                </c:pt>
                <c:pt idx="1">
                  <c:v>2.2308280791689103E-2</c:v>
                </c:pt>
                <c:pt idx="2">
                  <c:v>2.0273204659495593E-2</c:v>
                </c:pt>
                <c:pt idx="3">
                  <c:v>1.4651824246459732E-2</c:v>
                </c:pt>
                <c:pt idx="4">
                  <c:v>1.4140128477132882E-2</c:v>
                </c:pt>
                <c:pt idx="5">
                  <c:v>1.3925768509796353E-2</c:v>
                </c:pt>
                <c:pt idx="6">
                  <c:v>1.3898513370323282E-2</c:v>
                </c:pt>
                <c:pt idx="7">
                  <c:v>1.2139211394029324E-2</c:v>
                </c:pt>
                <c:pt idx="8">
                  <c:v>1.2238072408463007E-2</c:v>
                </c:pt>
                <c:pt idx="9">
                  <c:v>1.207279596096586E-2</c:v>
                </c:pt>
                <c:pt idx="10">
                  <c:v>1.0190655437635796E-2</c:v>
                </c:pt>
                <c:pt idx="11">
                  <c:v>9.9147888374835572E-3</c:v>
                </c:pt>
                <c:pt idx="12">
                  <c:v>9.8804973826482571E-3</c:v>
                </c:pt>
                <c:pt idx="13">
                  <c:v>9.7089351313682671E-3</c:v>
                </c:pt>
                <c:pt idx="14">
                  <c:v>9.3478558607034343E-3</c:v>
                </c:pt>
                <c:pt idx="15">
                  <c:v>9.2409889492675364E-3</c:v>
                </c:pt>
                <c:pt idx="16">
                  <c:v>9.2066081196853986E-3</c:v>
                </c:pt>
                <c:pt idx="17">
                  <c:v>9.0851680279771408E-3</c:v>
                </c:pt>
                <c:pt idx="18">
                  <c:v>8.4294534371585801E-3</c:v>
                </c:pt>
                <c:pt idx="19">
                  <c:v>8.0549359621083106E-3</c:v>
                </c:pt>
                <c:pt idx="20">
                  <c:v>8.149183323770251E-3</c:v>
                </c:pt>
                <c:pt idx="21">
                  <c:v>8.0371307542330302E-3</c:v>
                </c:pt>
                <c:pt idx="22">
                  <c:v>7.731380301295188E-3</c:v>
                </c:pt>
                <c:pt idx="23">
                  <c:v>7.5932834255095349E-3</c:v>
                </c:pt>
                <c:pt idx="24">
                  <c:v>7.5031972946083512E-3</c:v>
                </c:pt>
                <c:pt idx="25">
                  <c:v>7.4395959730170734E-3</c:v>
                </c:pt>
                <c:pt idx="26">
                  <c:v>7.0614278939996437E-3</c:v>
                </c:pt>
                <c:pt idx="27">
                  <c:v>7.1581545940733746E-3</c:v>
                </c:pt>
                <c:pt idx="28">
                  <c:v>7.0444528542789042E-3</c:v>
                </c:pt>
                <c:pt idx="29">
                  <c:v>6.8480188711895129E-3</c:v>
                </c:pt>
                <c:pt idx="30">
                  <c:v>6.7857513483894271E-3</c:v>
                </c:pt>
                <c:pt idx="31">
                  <c:v>6.7490565514764346E-3</c:v>
                </c:pt>
                <c:pt idx="32">
                  <c:v>6.5817352801967139E-3</c:v>
                </c:pt>
                <c:pt idx="33">
                  <c:v>6.5276745738336054E-3</c:v>
                </c:pt>
              </c:numCache>
            </c:numRef>
          </c:val>
          <c:extLst>
            <c:ext xmlns:c16="http://schemas.microsoft.com/office/drawing/2014/chart" uri="{C3380CC4-5D6E-409C-BE32-E72D297353CC}">
              <c16:uniqueId val="{00000005-23D3-4A35-A60C-DF2793BB40BE}"/>
            </c:ext>
          </c:extLst>
        </c:ser>
        <c:dLbls>
          <c:showLegendKey val="0"/>
          <c:showVal val="0"/>
          <c:showCatName val="0"/>
          <c:showSerName val="0"/>
          <c:showPercent val="0"/>
          <c:showBubbleSize val="0"/>
        </c:dLbls>
        <c:gapWidth val="150"/>
        <c:axId val="1106856911"/>
        <c:axId val="1106862319"/>
      </c:barChart>
      <c:lineChart>
        <c:grouping val="standard"/>
        <c:varyColors val="0"/>
        <c:ser>
          <c:idx val="0"/>
          <c:order val="0"/>
          <c:tx>
            <c:strRef>
              <c:f>Concentration_analysis!$K$191</c:f>
              <c:strCache>
                <c:ptCount val="1"/>
                <c:pt idx="0">
                  <c:v>Disbursement Account (%)</c:v>
                </c:pt>
              </c:strCache>
            </c:strRef>
          </c:tx>
          <c:spPr>
            <a:ln w="28575" cap="rnd" cmpd="sng" algn="ctr">
              <a:solidFill>
                <a:srgbClr val="FFC000"/>
              </a:solidFill>
              <a:prstDash val="solid"/>
              <a:round/>
            </a:ln>
            <a:effectLst/>
          </c:spPr>
          <c:marker>
            <c:symbol val="none"/>
          </c:marker>
          <c:cat>
            <c:strRef>
              <c:f>Concentration_analysis!$G$192:$G$225</c:f>
              <c:strCache>
                <c:ptCount val="34"/>
                <c:pt idx="0">
                  <c:v>重庆市</c:v>
                </c:pt>
                <c:pt idx="1">
                  <c:v>广州市</c:v>
                </c:pt>
                <c:pt idx="2">
                  <c:v>东莞市</c:v>
                </c:pt>
                <c:pt idx="3">
                  <c:v>深圳市</c:v>
                </c:pt>
                <c:pt idx="4">
                  <c:v>佛山市</c:v>
                </c:pt>
                <c:pt idx="5">
                  <c:v>南宁市</c:v>
                </c:pt>
                <c:pt idx="6">
                  <c:v>长春市</c:v>
                </c:pt>
                <c:pt idx="7">
                  <c:v>惠州市</c:v>
                </c:pt>
                <c:pt idx="8">
                  <c:v>昆明市</c:v>
                </c:pt>
                <c:pt idx="9">
                  <c:v>赣州市</c:v>
                </c:pt>
                <c:pt idx="10">
                  <c:v>江门市</c:v>
                </c:pt>
                <c:pt idx="11">
                  <c:v>长沙市</c:v>
                </c:pt>
                <c:pt idx="12">
                  <c:v>天津市</c:v>
                </c:pt>
                <c:pt idx="13">
                  <c:v>成都市</c:v>
                </c:pt>
                <c:pt idx="14">
                  <c:v>昭通市</c:v>
                </c:pt>
                <c:pt idx="15">
                  <c:v>揭阳市</c:v>
                </c:pt>
                <c:pt idx="16">
                  <c:v>通辽市</c:v>
                </c:pt>
                <c:pt idx="17">
                  <c:v>曲靖市</c:v>
                </c:pt>
                <c:pt idx="18">
                  <c:v>商丘市</c:v>
                </c:pt>
                <c:pt idx="19">
                  <c:v>湛江市</c:v>
                </c:pt>
                <c:pt idx="20">
                  <c:v>苏州市</c:v>
                </c:pt>
                <c:pt idx="21">
                  <c:v>阳江市</c:v>
                </c:pt>
                <c:pt idx="22">
                  <c:v>中山市</c:v>
                </c:pt>
                <c:pt idx="23">
                  <c:v>遵义市</c:v>
                </c:pt>
                <c:pt idx="24">
                  <c:v>沈阳市</c:v>
                </c:pt>
                <c:pt idx="25">
                  <c:v>安阳市</c:v>
                </c:pt>
                <c:pt idx="26">
                  <c:v>哈尔滨市</c:v>
                </c:pt>
                <c:pt idx="27">
                  <c:v>汕头市</c:v>
                </c:pt>
                <c:pt idx="28">
                  <c:v>临沂市</c:v>
                </c:pt>
                <c:pt idx="29">
                  <c:v>临汾市</c:v>
                </c:pt>
                <c:pt idx="30">
                  <c:v>郑州市</c:v>
                </c:pt>
                <c:pt idx="31">
                  <c:v>太原市</c:v>
                </c:pt>
                <c:pt idx="32">
                  <c:v>娄底市</c:v>
                </c:pt>
                <c:pt idx="33">
                  <c:v>汕尾市</c:v>
                </c:pt>
              </c:strCache>
            </c:strRef>
          </c:cat>
          <c:val>
            <c:numRef>
              <c:f>Concentration_analysis!$K$192:$K$225</c:f>
              <c:numCache>
                <c:formatCode>0.00%</c:formatCode>
                <c:ptCount val="34"/>
                <c:pt idx="0">
                  <c:v>2.5068709919213793E-2</c:v>
                </c:pt>
                <c:pt idx="1">
                  <c:v>2.0404763887732155E-2</c:v>
                </c:pt>
                <c:pt idx="2">
                  <c:v>1.8405929874240026E-2</c:v>
                </c:pt>
                <c:pt idx="3">
                  <c:v>1.2742566836012326E-2</c:v>
                </c:pt>
                <c:pt idx="4">
                  <c:v>1.2742566836012326E-2</c:v>
                </c:pt>
                <c:pt idx="5">
                  <c:v>1.49079703506288E-2</c:v>
                </c:pt>
                <c:pt idx="6">
                  <c:v>1.4991255101190972E-2</c:v>
                </c:pt>
                <c:pt idx="7">
                  <c:v>1.1826434579828434E-2</c:v>
                </c:pt>
                <c:pt idx="8">
                  <c:v>1.1743149829266261E-2</c:v>
                </c:pt>
                <c:pt idx="9">
                  <c:v>1.2575997334887982E-2</c:v>
                </c:pt>
                <c:pt idx="10">
                  <c:v>1.1410010827017572E-2</c:v>
                </c:pt>
                <c:pt idx="11">
                  <c:v>9.7443158157741322E-3</c:v>
                </c:pt>
                <c:pt idx="12">
                  <c:v>9.6610310652119596E-3</c:v>
                </c:pt>
                <c:pt idx="13">
                  <c:v>9.577746314649787E-3</c:v>
                </c:pt>
                <c:pt idx="14">
                  <c:v>7.9120513034063467E-3</c:v>
                </c:pt>
                <c:pt idx="15">
                  <c:v>9.4944615640876161E-3</c:v>
                </c:pt>
                <c:pt idx="16">
                  <c:v>9.0780378112767547E-3</c:v>
                </c:pt>
                <c:pt idx="17">
                  <c:v>8.9947530607145838E-3</c:v>
                </c:pt>
                <c:pt idx="18">
                  <c:v>7.2457732989089701E-3</c:v>
                </c:pt>
                <c:pt idx="19">
                  <c:v>7.578912301157658E-3</c:v>
                </c:pt>
                <c:pt idx="20">
                  <c:v>7.6621970517198297E-3</c:v>
                </c:pt>
                <c:pt idx="21">
                  <c:v>8.7448988090280677E-3</c:v>
                </c:pt>
                <c:pt idx="22">
                  <c:v>7.9953360539685176E-3</c:v>
                </c:pt>
                <c:pt idx="23">
                  <c:v>7.0792037977846257E-3</c:v>
                </c:pt>
                <c:pt idx="24">
                  <c:v>8.411759806779379E-3</c:v>
                </c:pt>
                <c:pt idx="25">
                  <c:v>7.3290580494711419E-3</c:v>
                </c:pt>
                <c:pt idx="26">
                  <c:v>6.6627800449737653E-3</c:v>
                </c:pt>
                <c:pt idx="27">
                  <c:v>6.6627800449737653E-3</c:v>
                </c:pt>
                <c:pt idx="28">
                  <c:v>6.6627800449737653E-3</c:v>
                </c:pt>
                <c:pt idx="29">
                  <c:v>7.0792037977846257E-3</c:v>
                </c:pt>
                <c:pt idx="30">
                  <c:v>5.9965020404763886E-3</c:v>
                </c:pt>
                <c:pt idx="31">
                  <c:v>4.9970850337303242E-3</c:v>
                </c:pt>
                <c:pt idx="32">
                  <c:v>5.9132172899142169E-3</c:v>
                </c:pt>
                <c:pt idx="33">
                  <c:v>7.0792037977846257E-3</c:v>
                </c:pt>
              </c:numCache>
            </c:numRef>
          </c:val>
          <c:smooth val="0"/>
          <c:extLst xmlns:c15="http://schemas.microsoft.com/office/drawing/2012/chart">
            <c:ext xmlns:c16="http://schemas.microsoft.com/office/drawing/2014/chart" uri="{C3380CC4-5D6E-409C-BE32-E72D297353CC}">
              <c16:uniqueId val="{00000002-23D3-4A35-A60C-DF2793BB40BE}"/>
            </c:ext>
          </c:extLst>
        </c:ser>
        <c:dLbls>
          <c:showLegendKey val="0"/>
          <c:showVal val="0"/>
          <c:showCatName val="0"/>
          <c:showSerName val="0"/>
          <c:showPercent val="0"/>
          <c:showBubbleSize val="0"/>
        </c:dLbls>
        <c:marker val="1"/>
        <c:smooth val="0"/>
        <c:axId val="1008112927"/>
        <c:axId val="1008113759"/>
      </c:lineChart>
      <c:valAx>
        <c:axId val="1106862319"/>
        <c:scaling>
          <c:orientation val="minMax"/>
          <c:max val="0.2"/>
        </c:scaling>
        <c:delete val="0"/>
        <c:axPos val="r"/>
        <c:numFmt formatCode="0.00%"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06856911"/>
        <c:crosses val="max"/>
        <c:crossBetween val="between"/>
        <c:majorUnit val="5.000000000000001E-2"/>
      </c:valAx>
      <c:catAx>
        <c:axId val="1106856911"/>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vert="eaVert"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06862319"/>
        <c:crosses val="autoZero"/>
        <c:auto val="1"/>
        <c:lblAlgn val="ctr"/>
        <c:lblOffset val="100"/>
        <c:noMultiLvlLbl val="0"/>
      </c:catAx>
      <c:valAx>
        <c:axId val="1008113759"/>
        <c:scaling>
          <c:orientation val="minMax"/>
          <c:max val="4.0000000000000008E-2"/>
        </c:scaling>
        <c:delete val="0"/>
        <c:axPos val="l"/>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008112927"/>
        <c:crosses val="autoZero"/>
        <c:crossBetween val="between"/>
      </c:valAx>
      <c:catAx>
        <c:axId val="1008112927"/>
        <c:scaling>
          <c:orientation val="minMax"/>
        </c:scaling>
        <c:delete val="1"/>
        <c:axPos val="b"/>
        <c:numFmt formatCode="General" sourceLinked="1"/>
        <c:majorTickMark val="out"/>
        <c:minorTickMark val="none"/>
        <c:tickLblPos val="nextTo"/>
        <c:crossAx val="1008113759"/>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ltLang="zh-CN"/>
              <a:t>Discrimination Power</a:t>
            </a:r>
          </a:p>
        </c:rich>
      </c:tx>
      <c:overlay val="0"/>
      <c:spPr>
        <a:noFill/>
        <a:ln w="25400">
          <a:noFill/>
        </a:ln>
      </c:spPr>
    </c:title>
    <c:autoTitleDeleted val="0"/>
    <c:plotArea>
      <c:layout/>
      <c:lineChart>
        <c:grouping val="standard"/>
        <c:varyColors val="0"/>
        <c:ser>
          <c:idx val="9"/>
          <c:order val="0"/>
          <c:tx>
            <c:v>0409</c:v>
          </c:tx>
          <c:spPr>
            <a:ln w="12700">
              <a:solidFill>
                <a:srgbClr val="CCFFFF"/>
              </a:solidFill>
              <a:prstDash val="solid"/>
            </a:ln>
          </c:spPr>
          <c:marker>
            <c:symbol val="diamond"/>
            <c:size val="5"/>
            <c:spPr>
              <a:solidFill>
                <a:srgbClr val="CCFFFF"/>
              </a:solidFill>
              <a:ln>
                <a:solidFill>
                  <a:srgbClr val="CCFFFF"/>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1"/>
              <c:pt idx="0">
                <c:v>0</c:v>
              </c:pt>
            </c:numLit>
          </c:val>
          <c:smooth val="0"/>
          <c:extLst>
            <c:ext xmlns:c16="http://schemas.microsoft.com/office/drawing/2014/chart" uri="{C3380CC4-5D6E-409C-BE32-E72D297353CC}">
              <c16:uniqueId val="{00000000-3E9C-4C0D-8CB1-A309130C3C24}"/>
            </c:ext>
          </c:extLst>
        </c:ser>
        <c:ser>
          <c:idx val="10"/>
          <c:order val="1"/>
          <c:tx>
            <c:v>0410</c:v>
          </c:tx>
          <c:spPr>
            <a:ln w="12700">
              <a:solidFill>
                <a:srgbClr val="CCFFCC"/>
              </a:solidFill>
              <a:prstDash val="solid"/>
            </a:ln>
          </c:spPr>
          <c:marker>
            <c:symbol val="square"/>
            <c:size val="5"/>
            <c:spPr>
              <a:solidFill>
                <a:srgbClr val="CCFFCC"/>
              </a:solidFill>
              <a:ln>
                <a:solidFill>
                  <a:srgbClr val="CCFFCC"/>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1"/>
              <c:pt idx="0">
                <c:v>0</c:v>
              </c:pt>
            </c:numLit>
          </c:val>
          <c:smooth val="0"/>
          <c:extLst>
            <c:ext xmlns:c16="http://schemas.microsoft.com/office/drawing/2014/chart" uri="{C3380CC4-5D6E-409C-BE32-E72D297353CC}">
              <c16:uniqueId val="{00000001-3E9C-4C0D-8CB1-A309130C3C24}"/>
            </c:ext>
          </c:extLst>
        </c:ser>
        <c:ser>
          <c:idx val="11"/>
          <c:order val="2"/>
          <c:tx>
            <c:v>0411</c:v>
          </c:tx>
          <c:spPr>
            <a:ln w="12700">
              <a:solidFill>
                <a:srgbClr val="FFFF99"/>
              </a:solidFill>
              <a:prstDash val="solid"/>
            </a:ln>
          </c:spPr>
          <c:marker>
            <c:symbol val="triangle"/>
            <c:size val="5"/>
            <c:spPr>
              <a:solidFill>
                <a:srgbClr val="FFFF99"/>
              </a:solidFill>
              <a:ln>
                <a:solidFill>
                  <a:srgbClr val="FFFF99"/>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1"/>
              <c:pt idx="0">
                <c:v>0</c:v>
              </c:pt>
            </c:numLit>
          </c:val>
          <c:smooth val="0"/>
          <c:extLst>
            <c:ext xmlns:c16="http://schemas.microsoft.com/office/drawing/2014/chart" uri="{C3380CC4-5D6E-409C-BE32-E72D297353CC}">
              <c16:uniqueId val="{00000002-3E9C-4C0D-8CB1-A309130C3C24}"/>
            </c:ext>
          </c:extLst>
        </c:ser>
        <c:ser>
          <c:idx val="12"/>
          <c:order val="3"/>
          <c:tx>
            <c:v>0412</c:v>
          </c:tx>
          <c:spPr>
            <a:ln w="12700">
              <a:solidFill>
                <a:srgbClr val="99CCFF"/>
              </a:solidFill>
              <a:prstDash val="solid"/>
            </a:ln>
          </c:spPr>
          <c:marker>
            <c:symbol val="x"/>
            <c:size val="5"/>
            <c:spPr>
              <a:noFill/>
              <a:ln>
                <a:solidFill>
                  <a:srgbClr val="99CCFF"/>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1"/>
              <c:pt idx="0">
                <c:v>0</c:v>
              </c:pt>
            </c:numLit>
          </c:val>
          <c:smooth val="0"/>
          <c:extLst>
            <c:ext xmlns:c16="http://schemas.microsoft.com/office/drawing/2014/chart" uri="{C3380CC4-5D6E-409C-BE32-E72D297353CC}">
              <c16:uniqueId val="{00000003-3E9C-4C0D-8CB1-A309130C3C24}"/>
            </c:ext>
          </c:extLst>
        </c:ser>
        <c:ser>
          <c:idx val="13"/>
          <c:order val="4"/>
          <c:tx>
            <c:v>0501</c:v>
          </c:tx>
          <c:spPr>
            <a:ln w="12700">
              <a:solidFill>
                <a:srgbClr val="FF99CC"/>
              </a:solidFill>
              <a:prstDash val="solid"/>
            </a:ln>
          </c:spPr>
          <c:marker>
            <c:symbol val="star"/>
            <c:size val="5"/>
            <c:spPr>
              <a:noFill/>
              <a:ln>
                <a:solidFill>
                  <a:srgbClr val="FF99CC"/>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1"/>
              <c:pt idx="0">
                <c:v>0</c:v>
              </c:pt>
            </c:numLit>
          </c:val>
          <c:smooth val="0"/>
          <c:extLst>
            <c:ext xmlns:c16="http://schemas.microsoft.com/office/drawing/2014/chart" uri="{C3380CC4-5D6E-409C-BE32-E72D297353CC}">
              <c16:uniqueId val="{00000004-3E9C-4C0D-8CB1-A309130C3C24}"/>
            </c:ext>
          </c:extLst>
        </c:ser>
        <c:ser>
          <c:idx val="0"/>
          <c:order val="5"/>
          <c:tx>
            <c:v>0502</c:v>
          </c:tx>
          <c:spPr>
            <a:ln w="12700">
              <a:solidFill>
                <a:srgbClr val="000080"/>
              </a:solidFill>
              <a:prstDash val="solid"/>
            </a:ln>
          </c:spPr>
          <c:marker>
            <c:symbol val="diamond"/>
            <c:size val="5"/>
            <c:spPr>
              <a:solidFill>
                <a:srgbClr val="000080"/>
              </a:solidFill>
              <a:ln>
                <a:solidFill>
                  <a:srgbClr val="000080"/>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20"/>
              <c:pt idx="0">
                <c:v>89</c:v>
              </c:pt>
              <c:pt idx="1">
                <c:v>89</c:v>
              </c:pt>
              <c:pt idx="2">
                <c:v>89</c:v>
              </c:pt>
              <c:pt idx="3">
                <c:v>89</c:v>
              </c:pt>
              <c:pt idx="4">
                <c:v>89</c:v>
              </c:pt>
              <c:pt idx="5">
                <c:v>89</c:v>
              </c:pt>
              <c:pt idx="6">
                <c:v>89</c:v>
              </c:pt>
              <c:pt idx="7">
                <c:v>89</c:v>
              </c:pt>
              <c:pt idx="8">
                <c:v>89</c:v>
              </c:pt>
              <c:pt idx="9">
                <c:v>89</c:v>
              </c:pt>
              <c:pt idx="10">
                <c:v>89</c:v>
              </c:pt>
              <c:pt idx="11">
                <c:v>89</c:v>
              </c:pt>
              <c:pt idx="12">
                <c:v>89</c:v>
              </c:pt>
              <c:pt idx="13">
                <c:v>89</c:v>
              </c:pt>
              <c:pt idx="14">
                <c:v>89</c:v>
              </c:pt>
              <c:pt idx="15">
                <c:v>89</c:v>
              </c:pt>
              <c:pt idx="16">
                <c:v>89</c:v>
              </c:pt>
              <c:pt idx="17">
                <c:v>89</c:v>
              </c:pt>
              <c:pt idx="18">
                <c:v>89</c:v>
              </c:pt>
              <c:pt idx="19">
                <c:v>89</c:v>
              </c:pt>
            </c:numLit>
          </c:val>
          <c:smooth val="0"/>
          <c:extLst>
            <c:ext xmlns:c16="http://schemas.microsoft.com/office/drawing/2014/chart" uri="{C3380CC4-5D6E-409C-BE32-E72D297353CC}">
              <c16:uniqueId val="{00000005-3E9C-4C0D-8CB1-A309130C3C24}"/>
            </c:ext>
          </c:extLst>
        </c:ser>
        <c:ser>
          <c:idx val="1"/>
          <c:order val="6"/>
          <c:tx>
            <c:v>0503</c:v>
          </c:tx>
          <c:spPr>
            <a:ln w="12700">
              <a:solidFill>
                <a:srgbClr val="000080"/>
              </a:solidFill>
              <a:prstDash val="solid"/>
            </a:ln>
          </c:spPr>
          <c:marker>
            <c:symbol val="diamond"/>
            <c:size val="5"/>
            <c:spPr>
              <a:solidFill>
                <a:srgbClr val="FFFFFF"/>
              </a:solidFill>
              <a:ln>
                <a:solidFill>
                  <a:srgbClr val="000080"/>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20"/>
              <c:pt idx="0">
                <c:v>89</c:v>
              </c:pt>
              <c:pt idx="1">
                <c:v>89</c:v>
              </c:pt>
              <c:pt idx="2">
                <c:v>89</c:v>
              </c:pt>
              <c:pt idx="3">
                <c:v>89</c:v>
              </c:pt>
              <c:pt idx="4">
                <c:v>89</c:v>
              </c:pt>
              <c:pt idx="5">
                <c:v>89</c:v>
              </c:pt>
              <c:pt idx="6">
                <c:v>89</c:v>
              </c:pt>
              <c:pt idx="7">
                <c:v>89</c:v>
              </c:pt>
              <c:pt idx="8">
                <c:v>89</c:v>
              </c:pt>
              <c:pt idx="9">
                <c:v>89</c:v>
              </c:pt>
              <c:pt idx="10">
                <c:v>89</c:v>
              </c:pt>
              <c:pt idx="11">
                <c:v>89</c:v>
              </c:pt>
              <c:pt idx="12">
                <c:v>89</c:v>
              </c:pt>
              <c:pt idx="13">
                <c:v>89</c:v>
              </c:pt>
              <c:pt idx="14">
                <c:v>89</c:v>
              </c:pt>
              <c:pt idx="15">
                <c:v>89</c:v>
              </c:pt>
              <c:pt idx="16">
                <c:v>89</c:v>
              </c:pt>
              <c:pt idx="17">
                <c:v>89</c:v>
              </c:pt>
              <c:pt idx="18">
                <c:v>89</c:v>
              </c:pt>
              <c:pt idx="19">
                <c:v>89</c:v>
              </c:pt>
            </c:numLit>
          </c:val>
          <c:smooth val="0"/>
          <c:extLst>
            <c:ext xmlns:c16="http://schemas.microsoft.com/office/drawing/2014/chart" uri="{C3380CC4-5D6E-409C-BE32-E72D297353CC}">
              <c16:uniqueId val="{00000006-3E9C-4C0D-8CB1-A309130C3C24}"/>
            </c:ext>
          </c:extLst>
        </c:ser>
        <c:ser>
          <c:idx val="2"/>
          <c:order val="7"/>
          <c:tx>
            <c:v>0504</c:v>
          </c:tx>
          <c:spPr>
            <a:ln w="12700">
              <a:solidFill>
                <a:srgbClr val="FF0000"/>
              </a:solidFill>
              <a:prstDash val="solid"/>
            </a:ln>
          </c:spPr>
          <c:marker>
            <c:symbol val="triangle"/>
            <c:size val="5"/>
            <c:spPr>
              <a:solidFill>
                <a:srgbClr val="FF0000"/>
              </a:solidFill>
              <a:ln>
                <a:solidFill>
                  <a:srgbClr val="FF0000"/>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20"/>
              <c:pt idx="0">
                <c:v>89</c:v>
              </c:pt>
              <c:pt idx="1">
                <c:v>89</c:v>
              </c:pt>
              <c:pt idx="2">
                <c:v>89</c:v>
              </c:pt>
              <c:pt idx="3">
                <c:v>89</c:v>
              </c:pt>
              <c:pt idx="4">
                <c:v>89</c:v>
              </c:pt>
              <c:pt idx="5">
                <c:v>89</c:v>
              </c:pt>
              <c:pt idx="6">
                <c:v>89</c:v>
              </c:pt>
              <c:pt idx="7">
                <c:v>89</c:v>
              </c:pt>
              <c:pt idx="8">
                <c:v>89</c:v>
              </c:pt>
              <c:pt idx="9">
                <c:v>89</c:v>
              </c:pt>
              <c:pt idx="10">
                <c:v>89</c:v>
              </c:pt>
              <c:pt idx="11">
                <c:v>89</c:v>
              </c:pt>
              <c:pt idx="12">
                <c:v>89</c:v>
              </c:pt>
              <c:pt idx="13">
                <c:v>89</c:v>
              </c:pt>
              <c:pt idx="14">
                <c:v>89</c:v>
              </c:pt>
              <c:pt idx="15">
                <c:v>89</c:v>
              </c:pt>
              <c:pt idx="16">
                <c:v>89</c:v>
              </c:pt>
              <c:pt idx="17">
                <c:v>89</c:v>
              </c:pt>
              <c:pt idx="18">
                <c:v>89</c:v>
              </c:pt>
              <c:pt idx="19">
                <c:v>89</c:v>
              </c:pt>
            </c:numLit>
          </c:val>
          <c:smooth val="0"/>
          <c:extLst>
            <c:ext xmlns:c16="http://schemas.microsoft.com/office/drawing/2014/chart" uri="{C3380CC4-5D6E-409C-BE32-E72D297353CC}">
              <c16:uniqueId val="{00000007-3E9C-4C0D-8CB1-A309130C3C24}"/>
            </c:ext>
          </c:extLst>
        </c:ser>
        <c:ser>
          <c:idx val="3"/>
          <c:order val="8"/>
          <c:tx>
            <c:v>0505</c:v>
          </c:tx>
          <c:spPr>
            <a:ln w="12700">
              <a:solidFill>
                <a:srgbClr val="FF0000"/>
              </a:solidFill>
              <a:prstDash val="solid"/>
            </a:ln>
          </c:spPr>
          <c:marker>
            <c:symbol val="triangle"/>
            <c:size val="5"/>
            <c:spPr>
              <a:solidFill>
                <a:srgbClr val="FFFFFF"/>
              </a:solidFill>
              <a:ln>
                <a:solidFill>
                  <a:srgbClr val="FF0000"/>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20"/>
              <c:pt idx="0">
                <c:v>89</c:v>
              </c:pt>
              <c:pt idx="1">
                <c:v>89</c:v>
              </c:pt>
              <c:pt idx="2">
                <c:v>89</c:v>
              </c:pt>
              <c:pt idx="3">
                <c:v>89</c:v>
              </c:pt>
              <c:pt idx="4">
                <c:v>89</c:v>
              </c:pt>
              <c:pt idx="5">
                <c:v>89</c:v>
              </c:pt>
              <c:pt idx="6">
                <c:v>89</c:v>
              </c:pt>
              <c:pt idx="7">
                <c:v>89</c:v>
              </c:pt>
              <c:pt idx="8">
                <c:v>89</c:v>
              </c:pt>
              <c:pt idx="9">
                <c:v>89</c:v>
              </c:pt>
              <c:pt idx="10">
                <c:v>89</c:v>
              </c:pt>
              <c:pt idx="11">
                <c:v>89</c:v>
              </c:pt>
              <c:pt idx="12">
                <c:v>89</c:v>
              </c:pt>
              <c:pt idx="13">
                <c:v>89</c:v>
              </c:pt>
              <c:pt idx="14">
                <c:v>89</c:v>
              </c:pt>
              <c:pt idx="15">
                <c:v>89</c:v>
              </c:pt>
              <c:pt idx="16">
                <c:v>89</c:v>
              </c:pt>
              <c:pt idx="17">
                <c:v>89</c:v>
              </c:pt>
              <c:pt idx="18">
                <c:v>89</c:v>
              </c:pt>
              <c:pt idx="19">
                <c:v>89</c:v>
              </c:pt>
            </c:numLit>
          </c:val>
          <c:smooth val="0"/>
          <c:extLst>
            <c:ext xmlns:c16="http://schemas.microsoft.com/office/drawing/2014/chart" uri="{C3380CC4-5D6E-409C-BE32-E72D297353CC}">
              <c16:uniqueId val="{00000008-3E9C-4C0D-8CB1-A309130C3C24}"/>
            </c:ext>
          </c:extLst>
        </c:ser>
        <c:ser>
          <c:idx val="4"/>
          <c:order val="9"/>
          <c:tx>
            <c:v>0506</c:v>
          </c:tx>
          <c:spPr>
            <a:ln w="12700">
              <a:solidFill>
                <a:srgbClr val="008000"/>
              </a:solidFill>
              <a:prstDash val="solid"/>
            </a:ln>
          </c:spPr>
          <c:marker>
            <c:symbol val="circle"/>
            <c:size val="5"/>
            <c:spPr>
              <a:solidFill>
                <a:srgbClr val="008000"/>
              </a:solidFill>
              <a:ln>
                <a:solidFill>
                  <a:srgbClr val="008000"/>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20"/>
              <c:pt idx="0">
                <c:v>89</c:v>
              </c:pt>
              <c:pt idx="1">
                <c:v>89</c:v>
              </c:pt>
              <c:pt idx="2">
                <c:v>89</c:v>
              </c:pt>
              <c:pt idx="3">
                <c:v>89</c:v>
              </c:pt>
              <c:pt idx="4">
                <c:v>89</c:v>
              </c:pt>
              <c:pt idx="5">
                <c:v>89</c:v>
              </c:pt>
              <c:pt idx="6">
                <c:v>89</c:v>
              </c:pt>
              <c:pt idx="7">
                <c:v>89</c:v>
              </c:pt>
              <c:pt idx="8">
                <c:v>89</c:v>
              </c:pt>
              <c:pt idx="9">
                <c:v>89</c:v>
              </c:pt>
              <c:pt idx="10">
                <c:v>89</c:v>
              </c:pt>
              <c:pt idx="11">
                <c:v>89</c:v>
              </c:pt>
              <c:pt idx="12">
                <c:v>89</c:v>
              </c:pt>
              <c:pt idx="13">
                <c:v>89</c:v>
              </c:pt>
              <c:pt idx="14">
                <c:v>89</c:v>
              </c:pt>
              <c:pt idx="15">
                <c:v>89</c:v>
              </c:pt>
              <c:pt idx="16">
                <c:v>89</c:v>
              </c:pt>
              <c:pt idx="17">
                <c:v>89</c:v>
              </c:pt>
              <c:pt idx="18">
                <c:v>89</c:v>
              </c:pt>
              <c:pt idx="19">
                <c:v>89</c:v>
              </c:pt>
            </c:numLit>
          </c:val>
          <c:smooth val="0"/>
          <c:extLst>
            <c:ext xmlns:c16="http://schemas.microsoft.com/office/drawing/2014/chart" uri="{C3380CC4-5D6E-409C-BE32-E72D297353CC}">
              <c16:uniqueId val="{00000009-3E9C-4C0D-8CB1-A309130C3C24}"/>
            </c:ext>
          </c:extLst>
        </c:ser>
        <c:ser>
          <c:idx val="5"/>
          <c:order val="10"/>
          <c:tx>
            <c:v>0507</c:v>
          </c:tx>
          <c:spPr>
            <a:ln w="12700">
              <a:solidFill>
                <a:srgbClr val="008000"/>
              </a:solidFill>
              <a:prstDash val="solid"/>
            </a:ln>
          </c:spPr>
          <c:marker>
            <c:symbol val="circle"/>
            <c:size val="5"/>
            <c:spPr>
              <a:solidFill>
                <a:srgbClr val="FFFFFF"/>
              </a:solidFill>
              <a:ln>
                <a:solidFill>
                  <a:srgbClr val="008000"/>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20"/>
              <c:pt idx="0">
                <c:v>89</c:v>
              </c:pt>
              <c:pt idx="1">
                <c:v>89</c:v>
              </c:pt>
              <c:pt idx="2">
                <c:v>89</c:v>
              </c:pt>
              <c:pt idx="3">
                <c:v>89</c:v>
              </c:pt>
              <c:pt idx="4">
                <c:v>89</c:v>
              </c:pt>
              <c:pt idx="5">
                <c:v>89</c:v>
              </c:pt>
              <c:pt idx="6">
                <c:v>89</c:v>
              </c:pt>
              <c:pt idx="7">
                <c:v>89</c:v>
              </c:pt>
              <c:pt idx="8">
                <c:v>89</c:v>
              </c:pt>
              <c:pt idx="9">
                <c:v>89</c:v>
              </c:pt>
              <c:pt idx="10">
                <c:v>89</c:v>
              </c:pt>
              <c:pt idx="11">
                <c:v>89</c:v>
              </c:pt>
              <c:pt idx="12">
                <c:v>89</c:v>
              </c:pt>
              <c:pt idx="13">
                <c:v>89</c:v>
              </c:pt>
              <c:pt idx="14">
                <c:v>89</c:v>
              </c:pt>
              <c:pt idx="15">
                <c:v>89</c:v>
              </c:pt>
              <c:pt idx="16">
                <c:v>89</c:v>
              </c:pt>
              <c:pt idx="17">
                <c:v>89</c:v>
              </c:pt>
              <c:pt idx="18">
                <c:v>89</c:v>
              </c:pt>
              <c:pt idx="19">
                <c:v>89</c:v>
              </c:pt>
            </c:numLit>
          </c:val>
          <c:smooth val="0"/>
          <c:extLst>
            <c:ext xmlns:c16="http://schemas.microsoft.com/office/drawing/2014/chart" uri="{C3380CC4-5D6E-409C-BE32-E72D297353CC}">
              <c16:uniqueId val="{0000000A-3E9C-4C0D-8CB1-A309130C3C24}"/>
            </c:ext>
          </c:extLst>
        </c:ser>
        <c:ser>
          <c:idx val="6"/>
          <c:order val="11"/>
          <c:tx>
            <c:v>0510</c:v>
          </c:tx>
          <c:spPr>
            <a:ln w="12700">
              <a:solidFill>
                <a:srgbClr val="800000"/>
              </a:solidFill>
              <a:prstDash val="solid"/>
            </a:ln>
          </c:spPr>
          <c:marker>
            <c:symbol val="square"/>
            <c:size val="5"/>
            <c:spPr>
              <a:solidFill>
                <a:srgbClr val="800000"/>
              </a:solidFill>
              <a:ln>
                <a:solidFill>
                  <a:srgbClr val="800000"/>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20"/>
              <c:pt idx="0">
                <c:v>89</c:v>
              </c:pt>
              <c:pt idx="1">
                <c:v>89</c:v>
              </c:pt>
              <c:pt idx="2">
                <c:v>89</c:v>
              </c:pt>
              <c:pt idx="3">
                <c:v>89</c:v>
              </c:pt>
              <c:pt idx="4">
                <c:v>89</c:v>
              </c:pt>
              <c:pt idx="5">
                <c:v>89</c:v>
              </c:pt>
              <c:pt idx="6">
                <c:v>89</c:v>
              </c:pt>
              <c:pt idx="7">
                <c:v>89</c:v>
              </c:pt>
              <c:pt idx="8">
                <c:v>89</c:v>
              </c:pt>
              <c:pt idx="9">
                <c:v>89</c:v>
              </c:pt>
              <c:pt idx="10">
                <c:v>89</c:v>
              </c:pt>
              <c:pt idx="11">
                <c:v>89</c:v>
              </c:pt>
              <c:pt idx="12">
                <c:v>89</c:v>
              </c:pt>
              <c:pt idx="13">
                <c:v>89</c:v>
              </c:pt>
              <c:pt idx="14">
                <c:v>89</c:v>
              </c:pt>
              <c:pt idx="15">
                <c:v>89</c:v>
              </c:pt>
              <c:pt idx="16">
                <c:v>89</c:v>
              </c:pt>
              <c:pt idx="17">
                <c:v>89</c:v>
              </c:pt>
              <c:pt idx="18">
                <c:v>89</c:v>
              </c:pt>
              <c:pt idx="19">
                <c:v>89</c:v>
              </c:pt>
            </c:numLit>
          </c:val>
          <c:smooth val="0"/>
          <c:extLst>
            <c:ext xmlns:c16="http://schemas.microsoft.com/office/drawing/2014/chart" uri="{C3380CC4-5D6E-409C-BE32-E72D297353CC}">
              <c16:uniqueId val="{0000000B-3E9C-4C0D-8CB1-A309130C3C24}"/>
            </c:ext>
          </c:extLst>
        </c:ser>
        <c:ser>
          <c:idx val="7"/>
          <c:order val="12"/>
          <c:tx>
            <c:v>0601</c:v>
          </c:tx>
          <c:spPr>
            <a:ln w="12700">
              <a:solidFill>
                <a:srgbClr val="800000"/>
              </a:solidFill>
              <a:prstDash val="solid"/>
            </a:ln>
          </c:spPr>
          <c:marker>
            <c:symbol val="square"/>
            <c:size val="5"/>
            <c:spPr>
              <a:solidFill>
                <a:srgbClr val="FFFFFF"/>
              </a:solidFill>
              <a:ln>
                <a:solidFill>
                  <a:srgbClr val="800000"/>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20"/>
              <c:pt idx="0">
                <c:v>89</c:v>
              </c:pt>
              <c:pt idx="1">
                <c:v>89</c:v>
              </c:pt>
              <c:pt idx="2">
                <c:v>89</c:v>
              </c:pt>
              <c:pt idx="3">
                <c:v>89</c:v>
              </c:pt>
              <c:pt idx="4">
                <c:v>89</c:v>
              </c:pt>
              <c:pt idx="5">
                <c:v>89</c:v>
              </c:pt>
              <c:pt idx="6">
                <c:v>89</c:v>
              </c:pt>
              <c:pt idx="7">
                <c:v>89</c:v>
              </c:pt>
              <c:pt idx="8">
                <c:v>89</c:v>
              </c:pt>
              <c:pt idx="9">
                <c:v>89</c:v>
              </c:pt>
              <c:pt idx="10">
                <c:v>89</c:v>
              </c:pt>
              <c:pt idx="11">
                <c:v>89</c:v>
              </c:pt>
              <c:pt idx="12">
                <c:v>89</c:v>
              </c:pt>
              <c:pt idx="13">
                <c:v>89</c:v>
              </c:pt>
              <c:pt idx="14">
                <c:v>89</c:v>
              </c:pt>
              <c:pt idx="15">
                <c:v>89</c:v>
              </c:pt>
              <c:pt idx="16">
                <c:v>89</c:v>
              </c:pt>
              <c:pt idx="17">
                <c:v>89</c:v>
              </c:pt>
              <c:pt idx="18">
                <c:v>89</c:v>
              </c:pt>
              <c:pt idx="19">
                <c:v>89</c:v>
              </c:pt>
            </c:numLit>
          </c:val>
          <c:smooth val="0"/>
          <c:extLst>
            <c:ext xmlns:c16="http://schemas.microsoft.com/office/drawing/2014/chart" uri="{C3380CC4-5D6E-409C-BE32-E72D297353CC}">
              <c16:uniqueId val="{0000000C-3E9C-4C0D-8CB1-A309130C3C24}"/>
            </c:ext>
          </c:extLst>
        </c:ser>
        <c:ser>
          <c:idx val="8"/>
          <c:order val="13"/>
          <c:tx>
            <c:v>0604</c:v>
          </c:tx>
          <c:spPr>
            <a:ln w="12700">
              <a:solidFill>
                <a:srgbClr val="800080"/>
              </a:solidFill>
              <a:prstDash val="solid"/>
            </a:ln>
          </c:spPr>
          <c:marker>
            <c:symbol val="star"/>
            <c:size val="5"/>
            <c:spPr>
              <a:solidFill>
                <a:srgbClr val="FFFFFF"/>
              </a:solidFill>
              <a:ln>
                <a:solidFill>
                  <a:srgbClr val="800080"/>
                </a:solidFill>
                <a:prstDash val="solid"/>
              </a:ln>
            </c:spPr>
          </c:marker>
          <c:cat>
            <c:strLit>
              <c:ptCount val="20"/>
              <c:pt idx="0">
                <c:v>&lt;=137</c:v>
              </c:pt>
              <c:pt idx="1">
                <c:v>138-145</c:v>
              </c:pt>
              <c:pt idx="2">
                <c:v>146-150</c:v>
              </c:pt>
              <c:pt idx="3">
                <c:v>151-155</c:v>
              </c:pt>
              <c:pt idx="4">
                <c:v>156-158</c:v>
              </c:pt>
              <c:pt idx="5">
                <c:v>159-162</c:v>
              </c:pt>
              <c:pt idx="6">
                <c:v>163-165</c:v>
              </c:pt>
              <c:pt idx="7">
                <c:v>166-167</c:v>
              </c:pt>
              <c:pt idx="8">
                <c:v>168-170</c:v>
              </c:pt>
              <c:pt idx="9">
                <c:v>171-172</c:v>
              </c:pt>
              <c:pt idx="10">
                <c:v>173-175</c:v>
              </c:pt>
              <c:pt idx="11">
                <c:v>176-177</c:v>
              </c:pt>
              <c:pt idx="12">
                <c:v>178-179</c:v>
              </c:pt>
              <c:pt idx="13">
                <c:v>180-182</c:v>
              </c:pt>
              <c:pt idx="14">
                <c:v>183-184</c:v>
              </c:pt>
              <c:pt idx="15">
                <c:v>185-186</c:v>
              </c:pt>
              <c:pt idx="16">
                <c:v>187-188</c:v>
              </c:pt>
              <c:pt idx="17">
                <c:v>189-190</c:v>
              </c:pt>
              <c:pt idx="18">
                <c:v>191-192</c:v>
              </c:pt>
              <c:pt idx="19">
                <c:v>193-194</c:v>
              </c:pt>
            </c:strLit>
          </c:cat>
          <c:val>
            <c:numLit>
              <c:formatCode>General</c:formatCode>
              <c:ptCount val="20"/>
              <c:pt idx="0">
                <c:v>89</c:v>
              </c:pt>
              <c:pt idx="1">
                <c:v>89</c:v>
              </c:pt>
              <c:pt idx="2">
                <c:v>89</c:v>
              </c:pt>
              <c:pt idx="3">
                <c:v>89</c:v>
              </c:pt>
              <c:pt idx="4">
                <c:v>89</c:v>
              </c:pt>
              <c:pt idx="5">
                <c:v>89</c:v>
              </c:pt>
              <c:pt idx="6">
                <c:v>89</c:v>
              </c:pt>
              <c:pt idx="7">
                <c:v>89</c:v>
              </c:pt>
              <c:pt idx="8">
                <c:v>89</c:v>
              </c:pt>
              <c:pt idx="9">
                <c:v>89</c:v>
              </c:pt>
              <c:pt idx="10">
                <c:v>89</c:v>
              </c:pt>
              <c:pt idx="11">
                <c:v>89</c:v>
              </c:pt>
              <c:pt idx="12">
                <c:v>89</c:v>
              </c:pt>
              <c:pt idx="13">
                <c:v>89</c:v>
              </c:pt>
              <c:pt idx="14">
                <c:v>89</c:v>
              </c:pt>
              <c:pt idx="15">
                <c:v>89</c:v>
              </c:pt>
              <c:pt idx="16">
                <c:v>89</c:v>
              </c:pt>
              <c:pt idx="17">
                <c:v>89</c:v>
              </c:pt>
              <c:pt idx="18">
                <c:v>89</c:v>
              </c:pt>
              <c:pt idx="19">
                <c:v>89</c:v>
              </c:pt>
            </c:numLit>
          </c:val>
          <c:smooth val="0"/>
          <c:extLst>
            <c:ext xmlns:c16="http://schemas.microsoft.com/office/drawing/2014/chart" uri="{C3380CC4-5D6E-409C-BE32-E72D297353CC}">
              <c16:uniqueId val="{0000000D-3E9C-4C0D-8CB1-A309130C3C24}"/>
            </c:ext>
          </c:extLst>
        </c:ser>
        <c:dLbls>
          <c:showLegendKey val="0"/>
          <c:showVal val="0"/>
          <c:showCatName val="0"/>
          <c:showSerName val="0"/>
          <c:showPercent val="0"/>
          <c:showBubbleSize val="0"/>
        </c:dLbls>
        <c:marker val="1"/>
        <c:smooth val="0"/>
        <c:axId val="1709856160"/>
        <c:axId val="1"/>
      </c:lineChart>
      <c:catAx>
        <c:axId val="170985616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ltLang="zh-CN"/>
                  <a:t>Score Band</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zh-CN"/>
          </a:p>
        </c:txPr>
        <c:crossAx val="1"/>
        <c:crosses val="autoZero"/>
        <c:auto val="1"/>
        <c:lblAlgn val="ctr"/>
        <c:lblOffset val="100"/>
        <c:tickLblSkip val="1"/>
        <c:tickMarkSkip val="1"/>
        <c:noMultiLvlLbl val="0"/>
      </c:catAx>
      <c:valAx>
        <c:axId val="1"/>
        <c:scaling>
          <c:orientation val="minMax"/>
          <c:max val="100"/>
          <c:min val="0"/>
        </c:scaling>
        <c:delete val="0"/>
        <c:axPos val="l"/>
        <c:majorGridlines>
          <c:spPr>
            <a:ln w="3175">
              <a:solidFill>
                <a:srgbClr val="000000"/>
              </a:solidFill>
              <a:prstDash val="solid"/>
            </a:ln>
          </c:spPr>
        </c:majorGridlines>
        <c:title>
          <c:tx>
            <c:rich>
              <a:bodyPr rot="0" vert="horz"/>
              <a:lstStyle/>
              <a:p>
                <a:pPr algn="ctr">
                  <a:defRPr sz="1000" b="0" i="0" u="none" strike="noStrike" baseline="0">
                    <a:solidFill>
                      <a:srgbClr val="000000"/>
                    </a:solidFill>
                    <a:latin typeface="Arial"/>
                    <a:ea typeface="Arial"/>
                    <a:cs typeface="Arial"/>
                  </a:defRPr>
                </a:pPr>
                <a:r>
                  <a:rPr lang="en-US" altLang="zh-CN"/>
                  <a:t>Bad Rate %</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709856160"/>
        <c:crosses val="autoZero"/>
        <c:crossBetween val="between"/>
        <c:majorUnit val="20"/>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zh-CN"/>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ltLang="zh-CN"/>
              <a:t>KS - 2021Q2</a:t>
            </a:r>
          </a:p>
        </c:rich>
      </c:tx>
      <c:overlay val="0"/>
      <c:spPr>
        <a:noFill/>
        <a:ln w="25400">
          <a:noFill/>
        </a:ln>
      </c:spPr>
    </c:title>
    <c:autoTitleDeleted val="0"/>
    <c:plotArea>
      <c:layout>
        <c:manualLayout>
          <c:layoutTarget val="inner"/>
          <c:xMode val="edge"/>
          <c:yMode val="edge"/>
          <c:x val="9.4855379929426817E-2"/>
          <c:y val="0.13100436681222707"/>
          <c:w val="0.80868230685596088"/>
          <c:h val="0.58515283842794763"/>
        </c:manualLayout>
      </c:layout>
      <c:lineChart>
        <c:grouping val="stacked"/>
        <c:varyColors val="0"/>
        <c:ser>
          <c:idx val="0"/>
          <c:order val="0"/>
          <c:tx>
            <c:v>好累积占比</c:v>
          </c:tx>
          <c:spPr>
            <a:ln w="19050" cap="rnd">
              <a:solidFill>
                <a:schemeClr val="accent1"/>
              </a:solidFill>
              <a:round/>
            </a:ln>
            <a:effectLst/>
          </c:spPr>
          <c:marker>
            <c:symbol val="triangle"/>
            <c:size val="5"/>
            <c:spPr>
              <a:solidFill>
                <a:schemeClr val="accent1"/>
              </a:solidFill>
              <a:ln w="19050">
                <a:solidFill>
                  <a:schemeClr val="accent1"/>
                </a:solidFill>
              </a:ln>
              <a:effectLst/>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'Raw Data'!#REF!</c15:sqref>
                        </c15:formulaRef>
                      </c:ext>
                    </c:extLst>
                  </c:multiLvlStrRef>
                </c15:cat>
              </c15:filteredCategoryTitle>
            </c:ext>
            <c:ext xmlns:c16="http://schemas.microsoft.com/office/drawing/2014/chart" uri="{C3380CC4-5D6E-409C-BE32-E72D297353CC}">
              <c16:uniqueId val="{00000000-BD49-483D-A865-6D7AB7C4F32D}"/>
            </c:ext>
          </c:extLst>
        </c:ser>
        <c:dLbls>
          <c:showLegendKey val="0"/>
          <c:showVal val="0"/>
          <c:showCatName val="0"/>
          <c:showSerName val="0"/>
          <c:showPercent val="0"/>
          <c:showBubbleSize val="0"/>
        </c:dLbls>
        <c:marker val="1"/>
        <c:smooth val="0"/>
        <c:axId val="1713364480"/>
        <c:axId val="1"/>
      </c:lineChart>
      <c:lineChart>
        <c:grouping val="stacked"/>
        <c:varyColors val="0"/>
        <c:ser>
          <c:idx val="1"/>
          <c:order val="1"/>
          <c:tx>
            <c:v>坏累计占比</c:v>
          </c:tx>
          <c:spPr>
            <a:ln w="19050" cap="rnd">
              <a:solidFill>
                <a:srgbClr val="FF66FF"/>
              </a:solidFill>
              <a:round/>
            </a:ln>
            <a:effectLst/>
          </c:spPr>
          <c:marker>
            <c:symbol val="square"/>
            <c:size val="5"/>
            <c:spPr>
              <a:solidFill>
                <a:srgbClr val="FF66FF"/>
              </a:solidFill>
              <a:ln w="19050">
                <a:solidFill>
                  <a:srgbClr val="FF66FF"/>
                </a:solidFill>
              </a:ln>
              <a:effectLst/>
            </c:spPr>
          </c:marker>
          <c:val>
            <c:numRef>
              <c:f>'Raw Data'!#REF!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'Raw Data'!#REF!</c15:sqref>
                        </c15:formulaRef>
                      </c:ext>
                    </c:extLst>
                  </c:multiLvlStrRef>
                </c15:cat>
              </c15:filteredCategoryTitle>
            </c:ext>
            <c:ext xmlns:c16="http://schemas.microsoft.com/office/drawing/2014/chart" uri="{C3380CC4-5D6E-409C-BE32-E72D297353CC}">
              <c16:uniqueId val="{00000001-BD49-483D-A865-6D7AB7C4F32D}"/>
            </c:ext>
          </c:extLst>
        </c:ser>
        <c:dLbls>
          <c:showLegendKey val="0"/>
          <c:showVal val="0"/>
          <c:showCatName val="0"/>
          <c:showSerName val="0"/>
          <c:showPercent val="0"/>
          <c:showBubbleSize val="0"/>
        </c:dLbls>
        <c:marker val="1"/>
        <c:smooth val="0"/>
        <c:axId val="3"/>
        <c:axId val="4"/>
      </c:lineChart>
      <c:catAx>
        <c:axId val="171336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200" b="0" i="0" u="none" strike="noStrike" baseline="0">
                <a:solidFill>
                  <a:srgbClr val="333333"/>
                </a:solidFill>
                <a:latin typeface="Calibri"/>
                <a:ea typeface="Calibri"/>
                <a:cs typeface="Calibri"/>
              </a:defRPr>
            </a:pPr>
            <a:endParaRPr lang="zh-CN"/>
          </a:p>
        </c:txPr>
        <c:crossAx val="1"/>
        <c:crosses val="autoZero"/>
        <c:auto val="1"/>
        <c:lblAlgn val="ctr"/>
        <c:lblOffset val="100"/>
        <c:noMultiLvlLbl val="0"/>
      </c:catAx>
      <c:valAx>
        <c:axId val="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1200" b="0" i="0" u="none" strike="noStrike" baseline="0">
                <a:solidFill>
                  <a:srgbClr val="333333"/>
                </a:solidFill>
                <a:latin typeface="Calibri"/>
                <a:ea typeface="Calibri"/>
                <a:cs typeface="Calibri"/>
              </a:defRPr>
            </a:pPr>
            <a:endParaRPr lang="zh-CN"/>
          </a:p>
        </c:txPr>
        <c:crossAx val="1713364480"/>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ax val="1"/>
        </c:scaling>
        <c:delete val="0"/>
        <c:axPos val="r"/>
        <c:numFmt formatCode="General" sourceLinked="1"/>
        <c:majorTickMark val="out"/>
        <c:minorTickMark val="none"/>
        <c:tickLblPos val="nextTo"/>
        <c:spPr>
          <a:ln w="9525">
            <a:noFill/>
          </a:ln>
        </c:spPr>
        <c:txPr>
          <a:bodyPr rot="0" vert="horz"/>
          <a:lstStyle/>
          <a:p>
            <a:pPr>
              <a:defRPr sz="1200" b="0" i="0" u="none" strike="noStrike" baseline="0">
                <a:solidFill>
                  <a:srgbClr val="333333"/>
                </a:solidFill>
                <a:latin typeface="Calibri"/>
                <a:ea typeface="Calibri"/>
                <a:cs typeface="Calibri"/>
              </a:defRPr>
            </a:pPr>
            <a:endParaRPr lang="zh-CN"/>
          </a:p>
        </c:txPr>
        <c:crossAx val="3"/>
        <c:crosses val="max"/>
        <c:crossBetween val="between"/>
      </c:valAx>
      <c:spPr>
        <a:noFill/>
        <a:ln w="25400">
          <a:noFill/>
        </a:ln>
      </c:spPr>
    </c:plotArea>
    <c:legend>
      <c:legendPos val="r"/>
      <c:layout>
        <c:manualLayout>
          <c:xMode val="edge"/>
          <c:yMode val="edge"/>
          <c:x val="0.27765601070978924"/>
          <c:y val="0.92156918166499124"/>
          <c:w val="0.44236720350373199"/>
          <c:h val="5.6924974493496955E-2"/>
        </c:manualLayout>
      </c:layout>
      <c:overlay val="0"/>
      <c:spPr>
        <a:noFill/>
        <a:ln w="25400">
          <a:noFill/>
        </a:ln>
      </c:spPr>
      <c:txPr>
        <a:bodyPr/>
        <a:lstStyle/>
        <a:p>
          <a:pPr>
            <a:defRPr sz="1085" b="0" i="0" u="none" strike="noStrike" baseline="0">
              <a:solidFill>
                <a:srgbClr val="000000"/>
              </a:solidFill>
              <a:latin typeface="Calibri"/>
              <a:ea typeface="Calibri"/>
              <a:cs typeface="Calibri"/>
            </a:defRPr>
          </a:pPr>
          <a:endParaRPr lang="zh-CN"/>
        </a:p>
      </c:txPr>
    </c:legend>
    <c:plotVisOnly val="1"/>
    <c:dispBlanksAs val="zero"/>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paperSize="9"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ltLang="zh-CN"/>
              <a:t>Gini - 2021Q2</a:t>
            </a:r>
          </a:p>
        </c:rich>
      </c:tx>
      <c:overlay val="0"/>
      <c:spPr>
        <a:noFill/>
        <a:ln w="25400">
          <a:noFill/>
        </a:ln>
      </c:spPr>
    </c:title>
    <c:autoTitleDeleted val="0"/>
    <c:plotArea>
      <c:layout/>
      <c:scatterChart>
        <c:scatterStyle val="smoothMarker"/>
        <c:varyColors val="0"/>
        <c:ser>
          <c:idx val="0"/>
          <c:order val="0"/>
          <c:tx>
            <c:v>1</c:v>
          </c:tx>
          <c:spPr>
            <a:ln w="19050" cap="rnd">
              <a:solidFill>
                <a:srgbClr val="CC00FF"/>
              </a:solidFill>
              <a:round/>
            </a:ln>
            <a:effectLst/>
          </c:spPr>
          <c:marker>
            <c:symbol val="square"/>
            <c:size val="5"/>
            <c:spPr>
              <a:solidFill>
                <a:srgbClr val="CC00FF"/>
              </a:solidFill>
              <a:ln w="9525">
                <a:solidFill>
                  <a:srgbClr val="CC00FF"/>
                </a:solidFill>
              </a:ln>
              <a:effectLst/>
            </c:spPr>
          </c:marker>
          <c:xVal>
            <c:numRef>
              <c:f>'Raw Data'!#REF!</c:f>
            </c:numRef>
          </c:xVal>
          <c:yVal>
            <c:numRef>
              <c:f>'Raw Data'!#REF!</c:f>
              <c:numCache>
                <c:formatCode>General</c:formatCode>
                <c:ptCount val="1"/>
                <c:pt idx="0">
                  <c:v>1</c:v>
                </c:pt>
              </c:numCache>
            </c:numRef>
          </c:yVal>
          <c:smooth val="1"/>
          <c:extLst>
            <c:ext xmlns:c16="http://schemas.microsoft.com/office/drawing/2014/chart" uri="{C3380CC4-5D6E-409C-BE32-E72D297353CC}">
              <c16:uniqueId val="{00000000-338F-40D9-9889-3574ED388ADA}"/>
            </c:ext>
          </c:extLst>
        </c:ser>
        <c:dLbls>
          <c:showLegendKey val="0"/>
          <c:showVal val="0"/>
          <c:showCatName val="0"/>
          <c:showSerName val="0"/>
          <c:showPercent val="0"/>
          <c:showBubbleSize val="0"/>
        </c:dLbls>
        <c:axId val="1713364064"/>
        <c:axId val="1"/>
      </c:scatterChart>
      <c:valAx>
        <c:axId val="1713364064"/>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i="0" u="none" strike="noStrike" baseline="0">
                    <a:solidFill>
                      <a:srgbClr val="000000"/>
                    </a:solidFill>
                    <a:latin typeface="宋体"/>
                    <a:ea typeface="宋体"/>
                    <a:cs typeface="宋体"/>
                  </a:defRPr>
                </a:pPr>
                <a:r>
                  <a:rPr lang="zh-CN" altLang="en-US"/>
                  <a:t>好累计占比</a:t>
                </a:r>
              </a:p>
            </c:rich>
          </c:tx>
          <c:overlay val="0"/>
          <c:spPr>
            <a:noFill/>
            <a:ln w="25400">
              <a:noFill/>
            </a:ln>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1200" b="0" i="0" u="none" strike="noStrike" baseline="0">
                <a:solidFill>
                  <a:srgbClr val="333333"/>
                </a:solidFill>
                <a:latin typeface="Calibri"/>
                <a:ea typeface="Calibri"/>
                <a:cs typeface="Calibri"/>
              </a:defRPr>
            </a:pPr>
            <a:endParaRPr lang="zh-CN"/>
          </a:p>
        </c:txPr>
        <c:crossAx val="1"/>
        <c:crosses val="autoZero"/>
        <c:crossBetween val="midCat"/>
      </c:valAx>
      <c:valAx>
        <c:axId val="1"/>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0" vert="wordArtVertRtl"/>
              <a:lstStyle/>
              <a:p>
                <a:pPr algn="ctr">
                  <a:defRPr sz="1400" b="0" i="0" u="none" strike="noStrike" baseline="0">
                    <a:solidFill>
                      <a:srgbClr val="000000"/>
                    </a:solidFill>
                    <a:latin typeface="宋体"/>
                    <a:ea typeface="宋体"/>
                    <a:cs typeface="宋体"/>
                  </a:defRPr>
                </a:pPr>
                <a:r>
                  <a:rPr lang="zh-CN" altLang="en-US"/>
                  <a:t>坏累计占比</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1200" b="0" i="0" u="none" strike="noStrike" baseline="0">
                <a:solidFill>
                  <a:srgbClr val="333333"/>
                </a:solidFill>
                <a:latin typeface="Calibri"/>
                <a:ea typeface="Calibri"/>
                <a:cs typeface="Calibri"/>
              </a:defRPr>
            </a:pPr>
            <a:endParaRPr lang="zh-CN"/>
          </a:p>
        </c:txPr>
        <c:crossAx val="1713364064"/>
        <c:crosses val="autoZero"/>
        <c:crossBetween val="midCat"/>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ltLang="zh-CN"/>
              <a:t>Vintage Analysis - by MOB</a:t>
            </a:r>
          </a:p>
        </c:rich>
      </c:tx>
      <c:layout>
        <c:manualLayout>
          <c:xMode val="edge"/>
          <c:yMode val="edge"/>
          <c:x val="0.39400661873787518"/>
          <c:y val="1.6313345447203716E-3"/>
        </c:manualLayout>
      </c:layout>
      <c:overlay val="0"/>
      <c:spPr>
        <a:noFill/>
        <a:ln w="25400">
          <a:noFill/>
        </a:ln>
      </c:spPr>
    </c:title>
    <c:autoTitleDeleted val="0"/>
    <c:plotArea>
      <c:layout>
        <c:manualLayout>
          <c:layoutTarget val="inner"/>
          <c:xMode val="edge"/>
          <c:yMode val="edge"/>
          <c:x val="9.1009988901220862E-2"/>
          <c:y val="0.10114192495921696"/>
          <c:w val="0.87569367369589346"/>
          <c:h val="0.68189233278955952"/>
        </c:manualLayout>
      </c:layout>
      <c:lineChart>
        <c:grouping val="standard"/>
        <c:varyColors val="0"/>
        <c:ser>
          <c:idx val="0"/>
          <c:order val="0"/>
          <c:tx>
            <c:strRef>
              <c:f>[4]Raw!$AZ$886</c:f>
              <c:strCache>
                <c:ptCount val="1"/>
                <c:pt idx="0">
                  <c:v>mob0:200806-200808</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val>
            <c:numRef>
              <c:f>[4]Raw!$AZ$888</c:f>
              <c:numCache>
                <c:formatCode>General</c:formatCode>
                <c:ptCount val="1"/>
                <c:pt idx="0">
                  <c:v>0</c:v>
                </c:pt>
              </c:numCache>
            </c:numRef>
          </c:val>
          <c:smooth val="0"/>
          <c:extLst>
            <c:ext xmlns:c16="http://schemas.microsoft.com/office/drawing/2014/chart" uri="{C3380CC4-5D6E-409C-BE32-E72D297353CC}">
              <c16:uniqueId val="{00000000-93E1-4CFA-B3E4-CCB0ED3BC07E}"/>
            </c:ext>
          </c:extLst>
        </c:ser>
        <c:ser>
          <c:idx val="1"/>
          <c:order val="1"/>
          <c:tx>
            <c:strRef>
              <c:f>[4]Raw!$AY$886</c:f>
              <c:strCache>
                <c:ptCount val="1"/>
                <c:pt idx="0">
                  <c:v>mob3:200803-200805</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[4]Raw!$AY$888:$AY$891</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1-93E1-4CFA-B3E4-CCB0ED3BC07E}"/>
            </c:ext>
          </c:extLst>
        </c:ser>
        <c:ser>
          <c:idx val="2"/>
          <c:order val="2"/>
          <c:tx>
            <c:v>mob6:200706-200708</c:v>
          </c:tx>
          <c:spPr>
            <a:ln w="12700">
              <a:solidFill>
                <a:srgbClr val="FFFF00"/>
              </a:solidFill>
              <a:prstDash val="solid"/>
            </a:ln>
          </c:spPr>
          <c:marker>
            <c:symbol val="triangle"/>
            <c:size val="5"/>
            <c:spPr>
              <a:solidFill>
                <a:srgbClr val="FFFF00"/>
              </a:solidFill>
              <a:ln>
                <a:solidFill>
                  <a:srgbClr val="FFFF00"/>
                </a:solidFill>
                <a:prstDash val="solid"/>
              </a:ln>
            </c:spPr>
          </c:marker>
          <c:val>
            <c:numRef>
              <c:f>[4]Raw!$AX$888:$AX$894</c:f>
              <c:numCache>
                <c:formatCode>General</c:formatCode>
                <c:ptCount val="7"/>
                <c:pt idx="0">
                  <c:v>0</c:v>
                </c:pt>
                <c:pt idx="1">
                  <c:v>0</c:v>
                </c:pt>
                <c:pt idx="2">
                  <c:v>0</c:v>
                </c:pt>
                <c:pt idx="3">
                  <c:v>0</c:v>
                </c:pt>
                <c:pt idx="4">
                  <c:v>0</c:v>
                </c:pt>
                <c:pt idx="5">
                  <c:v>1.4577259475218659E-3</c:v>
                </c:pt>
                <c:pt idx="6">
                  <c:v>2.9154518950437317E-3</c:v>
                </c:pt>
              </c:numCache>
            </c:numRef>
          </c:val>
          <c:smooth val="0"/>
          <c:extLst>
            <c:ext xmlns:c16="http://schemas.microsoft.com/office/drawing/2014/chart" uri="{C3380CC4-5D6E-409C-BE32-E72D297353CC}">
              <c16:uniqueId val="{00000002-93E1-4CFA-B3E4-CCB0ED3BC07E}"/>
            </c:ext>
          </c:extLst>
        </c:ser>
        <c:ser>
          <c:idx val="3"/>
          <c:order val="3"/>
          <c:tx>
            <c:strRef>
              <c:f>[4]Raw!$AW$886</c:f>
              <c:strCache>
                <c:ptCount val="1"/>
                <c:pt idx="0">
                  <c:v>mob9:200709-200711</c:v>
                </c:pt>
              </c:strCache>
            </c:strRef>
          </c:tx>
          <c:spPr>
            <a:ln w="12700">
              <a:solidFill>
                <a:srgbClr val="00FFFF"/>
              </a:solidFill>
              <a:prstDash val="solid"/>
            </a:ln>
          </c:spPr>
          <c:marker>
            <c:symbol val="x"/>
            <c:size val="5"/>
            <c:spPr>
              <a:noFill/>
              <a:ln>
                <a:solidFill>
                  <a:srgbClr val="00FFFF"/>
                </a:solidFill>
                <a:prstDash val="solid"/>
              </a:ln>
            </c:spPr>
          </c:marker>
          <c:val>
            <c:numRef>
              <c:f>[4]Raw!$AW$888:$AW$897</c:f>
              <c:numCache>
                <c:formatCode>General</c:formatCode>
                <c:ptCount val="10"/>
                <c:pt idx="0">
                  <c:v>0</c:v>
                </c:pt>
                <c:pt idx="1">
                  <c:v>0</c:v>
                </c:pt>
                <c:pt idx="2">
                  <c:v>0</c:v>
                </c:pt>
                <c:pt idx="3">
                  <c:v>0</c:v>
                </c:pt>
                <c:pt idx="4">
                  <c:v>1.4224751066856331E-3</c:v>
                </c:pt>
                <c:pt idx="5">
                  <c:v>2.8449502133712661E-3</c:v>
                </c:pt>
                <c:pt idx="6">
                  <c:v>5.6899004267425323E-3</c:v>
                </c:pt>
                <c:pt idx="7">
                  <c:v>5.6899004267425323E-3</c:v>
                </c:pt>
                <c:pt idx="8">
                  <c:v>8.5348506401137988E-3</c:v>
                </c:pt>
                <c:pt idx="9">
                  <c:v>1.1379800853485065E-2</c:v>
                </c:pt>
              </c:numCache>
            </c:numRef>
          </c:val>
          <c:smooth val="0"/>
          <c:extLst>
            <c:ext xmlns:c16="http://schemas.microsoft.com/office/drawing/2014/chart" uri="{C3380CC4-5D6E-409C-BE32-E72D297353CC}">
              <c16:uniqueId val="{00000003-93E1-4CFA-B3E4-CCB0ED3BC07E}"/>
            </c:ext>
          </c:extLst>
        </c:ser>
        <c:ser>
          <c:idx val="4"/>
          <c:order val="4"/>
          <c:tx>
            <c:strRef>
              <c:f>[4]Raw!$AV$886</c:f>
              <c:strCache>
                <c:ptCount val="1"/>
                <c:pt idx="0">
                  <c:v>mob12:200706-200708</c:v>
                </c:pt>
              </c:strCache>
            </c:strRef>
          </c:tx>
          <c:spPr>
            <a:ln w="12700">
              <a:solidFill>
                <a:srgbClr val="800080"/>
              </a:solidFill>
              <a:prstDash val="solid"/>
            </a:ln>
          </c:spPr>
          <c:marker>
            <c:symbol val="star"/>
            <c:size val="5"/>
            <c:spPr>
              <a:noFill/>
              <a:ln>
                <a:solidFill>
                  <a:srgbClr val="800080"/>
                </a:solidFill>
                <a:prstDash val="solid"/>
              </a:ln>
            </c:spPr>
          </c:marker>
          <c:val>
            <c:numRef>
              <c:f>[4]Raw!$AV$888:$AV$900</c:f>
              <c:numCache>
                <c:formatCode>General</c:formatCode>
                <c:ptCount val="13"/>
                <c:pt idx="0">
                  <c:v>0</c:v>
                </c:pt>
                <c:pt idx="1">
                  <c:v>0</c:v>
                </c:pt>
                <c:pt idx="2">
                  <c:v>0</c:v>
                </c:pt>
                <c:pt idx="3">
                  <c:v>0</c:v>
                </c:pt>
                <c:pt idx="4">
                  <c:v>2.717391304347826E-3</c:v>
                </c:pt>
                <c:pt idx="5">
                  <c:v>2.717391304347826E-3</c:v>
                </c:pt>
                <c:pt idx="6">
                  <c:v>4.076086956521739E-3</c:v>
                </c:pt>
                <c:pt idx="7">
                  <c:v>4.076086956521739E-3</c:v>
                </c:pt>
                <c:pt idx="8">
                  <c:v>6.793478260869565E-3</c:v>
                </c:pt>
                <c:pt idx="9">
                  <c:v>8.152173913043478E-3</c:v>
                </c:pt>
                <c:pt idx="10">
                  <c:v>1.0869565217391304E-2</c:v>
                </c:pt>
                <c:pt idx="11">
                  <c:v>1.4945652173913044E-2</c:v>
                </c:pt>
                <c:pt idx="12">
                  <c:v>1.6304347826086956E-2</c:v>
                </c:pt>
              </c:numCache>
            </c:numRef>
          </c:val>
          <c:smooth val="0"/>
          <c:extLst>
            <c:ext xmlns:c16="http://schemas.microsoft.com/office/drawing/2014/chart" uri="{C3380CC4-5D6E-409C-BE32-E72D297353CC}">
              <c16:uniqueId val="{00000004-93E1-4CFA-B3E4-CCB0ED3BC07E}"/>
            </c:ext>
          </c:extLst>
        </c:ser>
        <c:ser>
          <c:idx val="5"/>
          <c:order val="5"/>
          <c:tx>
            <c:strRef>
              <c:f>[4]Raw!$AU$886</c:f>
              <c:strCache>
                <c:ptCount val="1"/>
                <c:pt idx="0">
                  <c:v>mob15:200703-200705</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val>
            <c:numRef>
              <c:f>[4]Raw!$AU$888:$AU$903</c:f>
              <c:numCache>
                <c:formatCode>General</c:formatCode>
                <c:ptCount val="16"/>
                <c:pt idx="0">
                  <c:v>0</c:v>
                </c:pt>
                <c:pt idx="1">
                  <c:v>0</c:v>
                </c:pt>
                <c:pt idx="2">
                  <c:v>0</c:v>
                </c:pt>
                <c:pt idx="3">
                  <c:v>0</c:v>
                </c:pt>
                <c:pt idx="4">
                  <c:v>0</c:v>
                </c:pt>
                <c:pt idx="5">
                  <c:v>0</c:v>
                </c:pt>
                <c:pt idx="6">
                  <c:v>3.205128205128205E-3</c:v>
                </c:pt>
                <c:pt idx="7">
                  <c:v>3.205128205128205E-3</c:v>
                </c:pt>
                <c:pt idx="8">
                  <c:v>3.205128205128205E-3</c:v>
                </c:pt>
                <c:pt idx="9">
                  <c:v>4.807692307692308E-3</c:v>
                </c:pt>
                <c:pt idx="10">
                  <c:v>6.41025641025641E-3</c:v>
                </c:pt>
                <c:pt idx="11">
                  <c:v>1.1217948717948718E-2</c:v>
                </c:pt>
                <c:pt idx="12">
                  <c:v>1.4423076923076924E-2</c:v>
                </c:pt>
                <c:pt idx="13">
                  <c:v>1.6025641025641024E-2</c:v>
                </c:pt>
                <c:pt idx="14">
                  <c:v>1.9230769230769232E-2</c:v>
                </c:pt>
                <c:pt idx="15">
                  <c:v>2.403846153846154E-2</c:v>
                </c:pt>
              </c:numCache>
            </c:numRef>
          </c:val>
          <c:smooth val="0"/>
          <c:extLst>
            <c:ext xmlns:c16="http://schemas.microsoft.com/office/drawing/2014/chart" uri="{C3380CC4-5D6E-409C-BE32-E72D297353CC}">
              <c16:uniqueId val="{00000005-93E1-4CFA-B3E4-CCB0ED3BC07E}"/>
            </c:ext>
          </c:extLst>
        </c:ser>
        <c:ser>
          <c:idx val="6"/>
          <c:order val="6"/>
          <c:tx>
            <c:strRef>
              <c:f>[4]Raw!$AT$886</c:f>
              <c:strCache>
                <c:ptCount val="1"/>
                <c:pt idx="0">
                  <c:v>mob18:200612-200702</c:v>
                </c:pt>
              </c:strCache>
            </c:strRef>
          </c:tx>
          <c:spPr>
            <a:ln w="12700">
              <a:solidFill>
                <a:srgbClr val="008080"/>
              </a:solidFill>
              <a:prstDash val="solid"/>
            </a:ln>
          </c:spPr>
          <c:marker>
            <c:symbol val="plus"/>
            <c:size val="5"/>
            <c:spPr>
              <a:noFill/>
              <a:ln>
                <a:solidFill>
                  <a:srgbClr val="008080"/>
                </a:solidFill>
                <a:prstDash val="solid"/>
              </a:ln>
            </c:spPr>
          </c:marker>
          <c:val>
            <c:numRef>
              <c:f>[4]Raw!$AT$888:$AT$906</c:f>
              <c:numCache>
                <c:formatCode>General</c:formatCode>
                <c:ptCount val="19"/>
                <c:pt idx="0">
                  <c:v>0</c:v>
                </c:pt>
                <c:pt idx="1">
                  <c:v>0</c:v>
                </c:pt>
                <c:pt idx="2">
                  <c:v>0</c:v>
                </c:pt>
                <c:pt idx="3">
                  <c:v>0</c:v>
                </c:pt>
                <c:pt idx="4">
                  <c:v>0</c:v>
                </c:pt>
                <c:pt idx="5">
                  <c:v>0</c:v>
                </c:pt>
                <c:pt idx="6">
                  <c:v>0</c:v>
                </c:pt>
                <c:pt idx="7">
                  <c:v>4.0322580645161289E-3</c:v>
                </c:pt>
                <c:pt idx="8">
                  <c:v>6.0483870967741934E-3</c:v>
                </c:pt>
                <c:pt idx="9">
                  <c:v>8.0645161290322578E-3</c:v>
                </c:pt>
                <c:pt idx="10">
                  <c:v>1.0080645161290322E-2</c:v>
                </c:pt>
                <c:pt idx="11">
                  <c:v>1.6129032258064516E-2</c:v>
                </c:pt>
                <c:pt idx="12">
                  <c:v>1.8145161290322582E-2</c:v>
                </c:pt>
                <c:pt idx="13">
                  <c:v>1.8145161290322582E-2</c:v>
                </c:pt>
                <c:pt idx="14">
                  <c:v>1.8145161290322582E-2</c:v>
                </c:pt>
                <c:pt idx="15">
                  <c:v>2.4193548387096774E-2</c:v>
                </c:pt>
                <c:pt idx="16">
                  <c:v>2.620967741935484E-2</c:v>
                </c:pt>
                <c:pt idx="17">
                  <c:v>2.620967741935484E-2</c:v>
                </c:pt>
                <c:pt idx="18">
                  <c:v>3.2258064516129031E-2</c:v>
                </c:pt>
              </c:numCache>
            </c:numRef>
          </c:val>
          <c:smooth val="0"/>
          <c:extLst>
            <c:ext xmlns:c16="http://schemas.microsoft.com/office/drawing/2014/chart" uri="{C3380CC4-5D6E-409C-BE32-E72D297353CC}">
              <c16:uniqueId val="{00000006-93E1-4CFA-B3E4-CCB0ED3BC07E}"/>
            </c:ext>
          </c:extLst>
        </c:ser>
        <c:ser>
          <c:idx val="7"/>
          <c:order val="7"/>
          <c:tx>
            <c:strRef>
              <c:f>[4]Raw!$AS$886</c:f>
              <c:strCache>
                <c:ptCount val="1"/>
                <c:pt idx="0">
                  <c:v>mob21:200609-200611</c:v>
                </c:pt>
              </c:strCache>
            </c:strRef>
          </c:tx>
          <c:spPr>
            <a:ln w="12700">
              <a:solidFill>
                <a:srgbClr val="0000FF"/>
              </a:solidFill>
              <a:prstDash val="solid"/>
            </a:ln>
          </c:spPr>
          <c:marker>
            <c:symbol val="dot"/>
            <c:size val="5"/>
            <c:spPr>
              <a:noFill/>
              <a:ln>
                <a:solidFill>
                  <a:srgbClr val="0000FF"/>
                </a:solidFill>
                <a:prstDash val="solid"/>
              </a:ln>
            </c:spPr>
          </c:marker>
          <c:val>
            <c:numRef>
              <c:f>[4]Raw!$AS$888:$AS$909</c:f>
              <c:numCache>
                <c:formatCode>General</c:formatCode>
                <c:ptCount val="22"/>
                <c:pt idx="0">
                  <c:v>0</c:v>
                </c:pt>
                <c:pt idx="1">
                  <c:v>0</c:v>
                </c:pt>
                <c:pt idx="2">
                  <c:v>0</c:v>
                </c:pt>
                <c:pt idx="3">
                  <c:v>0</c:v>
                </c:pt>
                <c:pt idx="4">
                  <c:v>0</c:v>
                </c:pt>
                <c:pt idx="5">
                  <c:v>0</c:v>
                </c:pt>
                <c:pt idx="6">
                  <c:v>1.8726591760299626E-3</c:v>
                </c:pt>
                <c:pt idx="7">
                  <c:v>1.8726591760299626E-3</c:v>
                </c:pt>
                <c:pt idx="8">
                  <c:v>1.8726591760299626E-3</c:v>
                </c:pt>
                <c:pt idx="9">
                  <c:v>1.8726591760299626E-3</c:v>
                </c:pt>
                <c:pt idx="10">
                  <c:v>7.4906367041198503E-3</c:v>
                </c:pt>
                <c:pt idx="11">
                  <c:v>7.4906367041198503E-3</c:v>
                </c:pt>
                <c:pt idx="12">
                  <c:v>7.4906367041198503E-3</c:v>
                </c:pt>
                <c:pt idx="13">
                  <c:v>9.3632958801498131E-3</c:v>
                </c:pt>
                <c:pt idx="14">
                  <c:v>1.1235955056179775E-2</c:v>
                </c:pt>
                <c:pt idx="15">
                  <c:v>1.8726591760299626E-2</c:v>
                </c:pt>
                <c:pt idx="16">
                  <c:v>1.8726591760299626E-2</c:v>
                </c:pt>
                <c:pt idx="17">
                  <c:v>2.0599250936329586E-2</c:v>
                </c:pt>
                <c:pt idx="18">
                  <c:v>2.247191011235955E-2</c:v>
                </c:pt>
                <c:pt idx="19">
                  <c:v>2.6217228464419477E-2</c:v>
                </c:pt>
                <c:pt idx="20">
                  <c:v>2.9962546816479401E-2</c:v>
                </c:pt>
                <c:pt idx="21">
                  <c:v>3.3707865168539325E-2</c:v>
                </c:pt>
              </c:numCache>
            </c:numRef>
          </c:val>
          <c:smooth val="0"/>
          <c:extLst>
            <c:ext xmlns:c16="http://schemas.microsoft.com/office/drawing/2014/chart" uri="{C3380CC4-5D6E-409C-BE32-E72D297353CC}">
              <c16:uniqueId val="{00000007-93E1-4CFA-B3E4-CCB0ED3BC07E}"/>
            </c:ext>
          </c:extLst>
        </c:ser>
        <c:ser>
          <c:idx val="8"/>
          <c:order val="8"/>
          <c:tx>
            <c:strRef>
              <c:f>[4]Raw!$AR$886</c:f>
              <c:strCache>
                <c:ptCount val="1"/>
                <c:pt idx="0">
                  <c:v>mob24:200606-200608</c:v>
                </c:pt>
              </c:strCache>
            </c:strRef>
          </c:tx>
          <c:spPr>
            <a:ln w="12700">
              <a:solidFill>
                <a:srgbClr val="00CCFF"/>
              </a:solidFill>
              <a:prstDash val="solid"/>
            </a:ln>
          </c:spPr>
          <c:marker>
            <c:symbol val="dash"/>
            <c:size val="5"/>
            <c:spPr>
              <a:noFill/>
              <a:ln>
                <a:solidFill>
                  <a:srgbClr val="00CCFF"/>
                </a:solidFill>
                <a:prstDash val="solid"/>
              </a:ln>
            </c:spPr>
          </c:marker>
          <c:val>
            <c:numRef>
              <c:f>[4]Raw!$AR$888:$AR$912</c:f>
              <c:numCache>
                <c:formatCode>General</c:formatCode>
                <c:ptCount val="25"/>
                <c:pt idx="0">
                  <c:v>0</c:v>
                </c:pt>
                <c:pt idx="1">
                  <c:v>0</c:v>
                </c:pt>
                <c:pt idx="2">
                  <c:v>0</c:v>
                </c:pt>
                <c:pt idx="3">
                  <c:v>0</c:v>
                </c:pt>
                <c:pt idx="4">
                  <c:v>0</c:v>
                </c:pt>
                <c:pt idx="5">
                  <c:v>1.3477088948787063E-3</c:v>
                </c:pt>
                <c:pt idx="6">
                  <c:v>1.3477088948787063E-3</c:v>
                </c:pt>
                <c:pt idx="7">
                  <c:v>6.7385444743935314E-3</c:v>
                </c:pt>
                <c:pt idx="8">
                  <c:v>6.7385444743935314E-3</c:v>
                </c:pt>
                <c:pt idx="9">
                  <c:v>1.4824797843665768E-2</c:v>
                </c:pt>
                <c:pt idx="10">
                  <c:v>1.7520215633423181E-2</c:v>
                </c:pt>
                <c:pt idx="11">
                  <c:v>2.5606469002695417E-2</c:v>
                </c:pt>
                <c:pt idx="12">
                  <c:v>2.5606469002695417E-2</c:v>
                </c:pt>
                <c:pt idx="13">
                  <c:v>2.6954177897574125E-2</c:v>
                </c:pt>
                <c:pt idx="14">
                  <c:v>2.9649595687331536E-2</c:v>
                </c:pt>
                <c:pt idx="15">
                  <c:v>3.5040431266846361E-2</c:v>
                </c:pt>
                <c:pt idx="16">
                  <c:v>3.638814016172507E-2</c:v>
                </c:pt>
                <c:pt idx="17">
                  <c:v>4.0431266846361183E-2</c:v>
                </c:pt>
                <c:pt idx="18">
                  <c:v>4.3126684636118601E-2</c:v>
                </c:pt>
                <c:pt idx="19">
                  <c:v>4.4474393530997303E-2</c:v>
                </c:pt>
                <c:pt idx="20">
                  <c:v>4.5822102425876012E-2</c:v>
                </c:pt>
                <c:pt idx="21">
                  <c:v>4.8517520215633422E-2</c:v>
                </c:pt>
                <c:pt idx="22">
                  <c:v>4.8517520215633422E-2</c:v>
                </c:pt>
                <c:pt idx="23">
                  <c:v>5.2560646900269542E-2</c:v>
                </c:pt>
                <c:pt idx="24">
                  <c:v>5.3908355795148251E-2</c:v>
                </c:pt>
              </c:numCache>
            </c:numRef>
          </c:val>
          <c:smooth val="0"/>
          <c:extLst>
            <c:ext xmlns:c16="http://schemas.microsoft.com/office/drawing/2014/chart" uri="{C3380CC4-5D6E-409C-BE32-E72D297353CC}">
              <c16:uniqueId val="{00000008-93E1-4CFA-B3E4-CCB0ED3BC07E}"/>
            </c:ext>
          </c:extLst>
        </c:ser>
        <c:ser>
          <c:idx val="9"/>
          <c:order val="9"/>
          <c:tx>
            <c:strRef>
              <c:f>[4]Raw!$AQ$886</c:f>
              <c:strCache>
                <c:ptCount val="1"/>
                <c:pt idx="0">
                  <c:v>mob27:200603-200605</c:v>
                </c:pt>
              </c:strCache>
            </c:strRef>
          </c:tx>
          <c:spPr>
            <a:ln w="12700">
              <a:solidFill>
                <a:srgbClr val="FF9900"/>
              </a:solidFill>
              <a:prstDash val="solid"/>
            </a:ln>
          </c:spPr>
          <c:marker>
            <c:symbol val="diamond"/>
            <c:size val="5"/>
            <c:spPr>
              <a:solidFill>
                <a:srgbClr val="FF6600"/>
              </a:solidFill>
              <a:ln>
                <a:solidFill>
                  <a:srgbClr val="FF9900"/>
                </a:solidFill>
                <a:prstDash val="solid"/>
              </a:ln>
            </c:spPr>
          </c:marker>
          <c:val>
            <c:numRef>
              <c:f>[4]Raw!$AQ$888:$AQ$915</c:f>
              <c:numCache>
                <c:formatCode>General</c:formatCode>
                <c:ptCount val="28"/>
                <c:pt idx="0">
                  <c:v>0</c:v>
                </c:pt>
                <c:pt idx="1">
                  <c:v>0</c:v>
                </c:pt>
                <c:pt idx="2">
                  <c:v>0</c:v>
                </c:pt>
                <c:pt idx="3">
                  <c:v>0</c:v>
                </c:pt>
                <c:pt idx="4">
                  <c:v>2.6737967914438501E-3</c:v>
                </c:pt>
                <c:pt idx="5">
                  <c:v>4.0106951871657758E-3</c:v>
                </c:pt>
                <c:pt idx="6">
                  <c:v>4.0106951871657758E-3</c:v>
                </c:pt>
                <c:pt idx="7">
                  <c:v>5.3475935828877002E-3</c:v>
                </c:pt>
                <c:pt idx="8">
                  <c:v>6.6844919786096255E-3</c:v>
                </c:pt>
                <c:pt idx="9">
                  <c:v>1.4705882352941176E-2</c:v>
                </c:pt>
                <c:pt idx="10">
                  <c:v>1.871657754010695E-2</c:v>
                </c:pt>
                <c:pt idx="11">
                  <c:v>2.0053475935828877E-2</c:v>
                </c:pt>
                <c:pt idx="12">
                  <c:v>2.5401069518716578E-2</c:v>
                </c:pt>
                <c:pt idx="13">
                  <c:v>3.074866310160428E-2</c:v>
                </c:pt>
                <c:pt idx="14">
                  <c:v>3.342245989304813E-2</c:v>
                </c:pt>
                <c:pt idx="15">
                  <c:v>3.7433155080213901E-2</c:v>
                </c:pt>
                <c:pt idx="16">
                  <c:v>4.4117647058823532E-2</c:v>
                </c:pt>
                <c:pt idx="17">
                  <c:v>4.8128342245989303E-2</c:v>
                </c:pt>
                <c:pt idx="18">
                  <c:v>5.213903743315508E-2</c:v>
                </c:pt>
                <c:pt idx="19">
                  <c:v>6.0160427807486629E-2</c:v>
                </c:pt>
                <c:pt idx="20">
                  <c:v>6.4171122994652413E-2</c:v>
                </c:pt>
                <c:pt idx="21">
                  <c:v>6.9518716577540107E-2</c:v>
                </c:pt>
                <c:pt idx="22">
                  <c:v>7.2192513368983954E-2</c:v>
                </c:pt>
                <c:pt idx="23">
                  <c:v>8.0213903743315509E-2</c:v>
                </c:pt>
                <c:pt idx="24">
                  <c:v>8.2887700534759357E-2</c:v>
                </c:pt>
                <c:pt idx="25">
                  <c:v>8.5561497326203204E-2</c:v>
                </c:pt>
                <c:pt idx="26">
                  <c:v>8.8235294117647065E-2</c:v>
                </c:pt>
                <c:pt idx="27">
                  <c:v>9.2245989304812828E-2</c:v>
                </c:pt>
              </c:numCache>
            </c:numRef>
          </c:val>
          <c:smooth val="0"/>
          <c:extLst>
            <c:ext xmlns:c16="http://schemas.microsoft.com/office/drawing/2014/chart" uri="{C3380CC4-5D6E-409C-BE32-E72D297353CC}">
              <c16:uniqueId val="{00000009-93E1-4CFA-B3E4-CCB0ED3BC07E}"/>
            </c:ext>
          </c:extLst>
        </c:ser>
        <c:ser>
          <c:idx val="10"/>
          <c:order val="10"/>
          <c:tx>
            <c:strRef>
              <c:f>[4]Raw!$AP$886</c:f>
              <c:strCache>
                <c:ptCount val="1"/>
                <c:pt idx="0">
                  <c:v>mob30:200512-200602</c:v>
                </c:pt>
              </c:strCache>
            </c:strRef>
          </c:tx>
          <c:spPr>
            <a:ln w="12700">
              <a:solidFill>
                <a:srgbClr val="CCFFCC"/>
              </a:solidFill>
              <a:prstDash val="solid"/>
            </a:ln>
          </c:spPr>
          <c:marker>
            <c:symbol val="square"/>
            <c:size val="5"/>
            <c:spPr>
              <a:solidFill>
                <a:srgbClr val="CCFFCC"/>
              </a:solidFill>
              <a:ln>
                <a:solidFill>
                  <a:srgbClr val="CCFFCC"/>
                </a:solidFill>
                <a:prstDash val="solid"/>
              </a:ln>
            </c:spPr>
          </c:marker>
          <c:val>
            <c:numRef>
              <c:f>[4]Raw!$AP$888:$AP$923</c:f>
              <c:numCache>
                <c:formatCode>General</c:formatCode>
                <c:ptCount val="36"/>
                <c:pt idx="0">
                  <c:v>0</c:v>
                </c:pt>
                <c:pt idx="1">
                  <c:v>0</c:v>
                </c:pt>
                <c:pt idx="2">
                  <c:v>0</c:v>
                </c:pt>
                <c:pt idx="3">
                  <c:v>0</c:v>
                </c:pt>
                <c:pt idx="4">
                  <c:v>0</c:v>
                </c:pt>
                <c:pt idx="5">
                  <c:v>0</c:v>
                </c:pt>
                <c:pt idx="6">
                  <c:v>3.4071550255536627E-3</c:v>
                </c:pt>
                <c:pt idx="7">
                  <c:v>1.5332197614991482E-2</c:v>
                </c:pt>
                <c:pt idx="8">
                  <c:v>2.385008517887564E-2</c:v>
                </c:pt>
                <c:pt idx="9">
                  <c:v>2.7257240204429302E-2</c:v>
                </c:pt>
                <c:pt idx="10">
                  <c:v>3.5775127768313458E-2</c:v>
                </c:pt>
                <c:pt idx="11">
                  <c:v>4.0885860306643949E-2</c:v>
                </c:pt>
                <c:pt idx="12">
                  <c:v>4.5996592844974447E-2</c:v>
                </c:pt>
                <c:pt idx="13">
                  <c:v>4.770017035775128E-2</c:v>
                </c:pt>
                <c:pt idx="14">
                  <c:v>5.6218057921635436E-2</c:v>
                </c:pt>
                <c:pt idx="15">
                  <c:v>6.4735945485519586E-2</c:v>
                </c:pt>
                <c:pt idx="16">
                  <c:v>6.8143100511073251E-2</c:v>
                </c:pt>
                <c:pt idx="17">
                  <c:v>7.8364565587734247E-2</c:v>
                </c:pt>
                <c:pt idx="18">
                  <c:v>8.3475298126064731E-2</c:v>
                </c:pt>
                <c:pt idx="19">
                  <c:v>9.1993185689948895E-2</c:v>
                </c:pt>
                <c:pt idx="20">
                  <c:v>9.8807495741056212E-2</c:v>
                </c:pt>
                <c:pt idx="21">
                  <c:v>0.10562180579216354</c:v>
                </c:pt>
                <c:pt idx="22">
                  <c:v>0.10902896081771721</c:v>
                </c:pt>
                <c:pt idx="23">
                  <c:v>0.11073253833049404</c:v>
                </c:pt>
                <c:pt idx="24">
                  <c:v>0.11584327086882454</c:v>
                </c:pt>
                <c:pt idx="25">
                  <c:v>0.11925042589437819</c:v>
                </c:pt>
                <c:pt idx="26">
                  <c:v>0.12095400340715502</c:v>
                </c:pt>
                <c:pt idx="27">
                  <c:v>0.12606473594548551</c:v>
                </c:pt>
                <c:pt idx="28">
                  <c:v>0.131175468483816</c:v>
                </c:pt>
                <c:pt idx="29">
                  <c:v>0.13458262350936967</c:v>
                </c:pt>
                <c:pt idx="30">
                  <c:v>0.1362862010221465</c:v>
                </c:pt>
              </c:numCache>
            </c:numRef>
          </c:val>
          <c:smooth val="0"/>
          <c:extLst>
            <c:ext xmlns:c16="http://schemas.microsoft.com/office/drawing/2014/chart" uri="{C3380CC4-5D6E-409C-BE32-E72D297353CC}">
              <c16:uniqueId val="{0000000A-93E1-4CFA-B3E4-CCB0ED3BC07E}"/>
            </c:ext>
          </c:extLst>
        </c:ser>
        <c:ser>
          <c:idx val="11"/>
          <c:order val="11"/>
          <c:tx>
            <c:strRef>
              <c:f>[4]Raw!$AO$886</c:f>
              <c:strCache>
                <c:ptCount val="1"/>
                <c:pt idx="0">
                  <c:v>mob33:200509-200511</c:v>
                </c:pt>
              </c:strCache>
            </c:strRef>
          </c:tx>
          <c:spPr>
            <a:ln w="12700">
              <a:solidFill>
                <a:srgbClr val="FFFF99"/>
              </a:solidFill>
              <a:prstDash val="solid"/>
            </a:ln>
          </c:spPr>
          <c:marker>
            <c:symbol val="triangle"/>
            <c:size val="5"/>
            <c:spPr>
              <a:solidFill>
                <a:srgbClr val="FFFF99"/>
              </a:solidFill>
              <a:ln>
                <a:solidFill>
                  <a:srgbClr val="FFFF99"/>
                </a:solidFill>
                <a:prstDash val="solid"/>
              </a:ln>
            </c:spPr>
          </c:marker>
          <c:val>
            <c:numRef>
              <c:f>[4]Raw!$AO$888:$AO$923</c:f>
              <c:numCache>
                <c:formatCode>General</c:formatCode>
                <c:ptCount val="36"/>
                <c:pt idx="0">
                  <c:v>0</c:v>
                </c:pt>
                <c:pt idx="1">
                  <c:v>0</c:v>
                </c:pt>
                <c:pt idx="2">
                  <c:v>0</c:v>
                </c:pt>
                <c:pt idx="3">
                  <c:v>0</c:v>
                </c:pt>
                <c:pt idx="4">
                  <c:v>1.8796992481203006E-3</c:v>
                </c:pt>
                <c:pt idx="5">
                  <c:v>4.6992481203007516E-3</c:v>
                </c:pt>
                <c:pt idx="6">
                  <c:v>7.5187969924812026E-3</c:v>
                </c:pt>
                <c:pt idx="7">
                  <c:v>1.3157894736842105E-2</c:v>
                </c:pt>
                <c:pt idx="8">
                  <c:v>2.1616541353383457E-2</c:v>
                </c:pt>
                <c:pt idx="9">
                  <c:v>2.819548872180451E-2</c:v>
                </c:pt>
                <c:pt idx="10">
                  <c:v>4.0413533834586464E-2</c:v>
                </c:pt>
                <c:pt idx="11">
                  <c:v>4.7932330827067667E-2</c:v>
                </c:pt>
                <c:pt idx="12">
                  <c:v>5.5451127819548869E-2</c:v>
                </c:pt>
                <c:pt idx="13">
                  <c:v>5.921052631578947E-2</c:v>
                </c:pt>
                <c:pt idx="14">
                  <c:v>7.0488721804511281E-2</c:v>
                </c:pt>
                <c:pt idx="15">
                  <c:v>7.8947368421052627E-2</c:v>
                </c:pt>
                <c:pt idx="16">
                  <c:v>8.3646616541353386E-2</c:v>
                </c:pt>
                <c:pt idx="17">
                  <c:v>9.3984962406015032E-2</c:v>
                </c:pt>
                <c:pt idx="18">
                  <c:v>0.10150375939849623</c:v>
                </c:pt>
                <c:pt idx="19">
                  <c:v>0.10808270676691729</c:v>
                </c:pt>
                <c:pt idx="20">
                  <c:v>0.11278195488721804</c:v>
                </c:pt>
                <c:pt idx="21">
                  <c:v>0.11842105263157894</c:v>
                </c:pt>
                <c:pt idx="22">
                  <c:v>0.125</c:v>
                </c:pt>
                <c:pt idx="23">
                  <c:v>0.12781954887218044</c:v>
                </c:pt>
                <c:pt idx="24">
                  <c:v>0.13721804511278196</c:v>
                </c:pt>
                <c:pt idx="25">
                  <c:v>0.14097744360902256</c:v>
                </c:pt>
                <c:pt idx="26">
                  <c:v>0.14473684210526316</c:v>
                </c:pt>
                <c:pt idx="27">
                  <c:v>0.14661654135338345</c:v>
                </c:pt>
                <c:pt idx="28">
                  <c:v>0.14849624060150377</c:v>
                </c:pt>
                <c:pt idx="29">
                  <c:v>0.15319548872180452</c:v>
                </c:pt>
                <c:pt idx="30">
                  <c:v>0.15507518796992481</c:v>
                </c:pt>
                <c:pt idx="31">
                  <c:v>0.15507518796992481</c:v>
                </c:pt>
                <c:pt idx="32">
                  <c:v>0.15789473684210525</c:v>
                </c:pt>
                <c:pt idx="33">
                  <c:v>0.16165413533834586</c:v>
                </c:pt>
              </c:numCache>
            </c:numRef>
          </c:val>
          <c:smooth val="0"/>
          <c:extLst>
            <c:ext xmlns:c16="http://schemas.microsoft.com/office/drawing/2014/chart" uri="{C3380CC4-5D6E-409C-BE32-E72D297353CC}">
              <c16:uniqueId val="{0000000B-93E1-4CFA-B3E4-CCB0ED3BC07E}"/>
            </c:ext>
          </c:extLst>
        </c:ser>
        <c:dLbls>
          <c:showLegendKey val="0"/>
          <c:showVal val="0"/>
          <c:showCatName val="0"/>
          <c:showSerName val="0"/>
          <c:showPercent val="0"/>
          <c:showBubbleSize val="0"/>
        </c:dLbls>
        <c:marker val="1"/>
        <c:smooth val="0"/>
        <c:axId val="1713928768"/>
        <c:axId val="1"/>
      </c:lineChart>
      <c:catAx>
        <c:axId val="1713928768"/>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ltLang="zh-CN"/>
                  <a:t>Month on Book</a:t>
                </a:r>
              </a:p>
            </c:rich>
          </c:tx>
          <c:layout>
            <c:manualLayout>
              <c:xMode val="edge"/>
              <c:yMode val="edge"/>
              <c:x val="0.87680345976819785"/>
              <c:y val="0.82871124742795033"/>
            </c:manualLayout>
          </c:layout>
          <c:overlay val="0"/>
          <c:spPr>
            <a:noFill/>
            <a:ln w="25400">
              <a:noFill/>
            </a:ln>
          </c:spPr>
        </c:title>
        <c:numFmt formatCode="0_ "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
        <c:crosses val="autoZero"/>
        <c:auto val="1"/>
        <c:lblAlgn val="ctr"/>
        <c:lblOffset val="100"/>
        <c:tickLblSkip val="2"/>
        <c:tickMarkSkip val="1"/>
        <c:noMultiLvlLbl val="0"/>
      </c:catAx>
      <c:valAx>
        <c:axId val="1"/>
        <c:scaling>
          <c:orientation val="minMax"/>
          <c:max val="0.15"/>
        </c:scaling>
        <c:delete val="0"/>
        <c:axPos val="l"/>
        <c:majorGridlines>
          <c:spPr>
            <a:ln w="3175">
              <a:solidFill>
                <a:srgbClr val="000000"/>
              </a:solidFill>
              <a:prstDash val="solid"/>
            </a:ln>
          </c:spPr>
        </c:majorGridlines>
        <c:title>
          <c:tx>
            <c:rich>
              <a:bodyPr rot="0" vert="horz"/>
              <a:lstStyle/>
              <a:p>
                <a:pPr algn="ctr">
                  <a:defRPr sz="1000" b="0" i="0" u="none" strike="noStrike" baseline="0">
                    <a:solidFill>
                      <a:srgbClr val="000000"/>
                    </a:solidFill>
                    <a:latin typeface="Arial"/>
                    <a:ea typeface="Arial"/>
                    <a:cs typeface="Arial"/>
                  </a:defRPr>
                </a:pPr>
                <a:r>
                  <a:rPr lang="en-US" altLang="zh-CN"/>
                  <a:t>Bad Rate %</a:t>
                </a:r>
              </a:p>
            </c:rich>
          </c:tx>
          <c:layout>
            <c:manualLayout>
              <c:xMode val="edge"/>
              <c:yMode val="edge"/>
              <c:x val="3.4406200897128661E-2"/>
              <c:y val="4.0783019962111935E-2"/>
            </c:manualLayout>
          </c:layout>
          <c:overlay val="0"/>
          <c:spPr>
            <a:noFill/>
            <a:ln w="25400">
              <a:noFill/>
            </a:ln>
          </c:spPr>
        </c:title>
        <c:numFmt formatCode="0.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713928768"/>
        <c:crosses val="autoZero"/>
        <c:crossBetween val="midCat"/>
        <c:majorUnit val="0.01"/>
        <c:minorUnit val="5.0000000000000001E-3"/>
      </c:valAx>
      <c:spPr>
        <a:solidFill>
          <a:srgbClr val="C0C0C0"/>
        </a:solidFill>
        <a:ln w="12700">
          <a:solidFill>
            <a:srgbClr val="808080"/>
          </a:solidFill>
          <a:prstDash val="solid"/>
        </a:ln>
      </c:spPr>
    </c:plotArea>
    <c:legend>
      <c:legendPos val="r"/>
      <c:layout>
        <c:manualLayout>
          <c:xMode val="edge"/>
          <c:yMode val="edge"/>
          <c:x val="4.3154761904761904E-2"/>
          <c:y val="0.87322404371584694"/>
          <c:w val="0.91815476190476186"/>
          <c:h val="0.12131147540983607"/>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zh-CN"/>
        </a:p>
      </c:txPr>
    </c:legend>
    <c:plotVisOnly val="1"/>
    <c:dispBlanksAs val="gap"/>
    <c:showDLblsOverMax val="0"/>
  </c:chart>
  <c:spPr>
    <a:noFill/>
    <a:ln w="6350">
      <a:noFill/>
    </a:ln>
  </c:spPr>
  <c:txPr>
    <a:bodyPr/>
    <a:lstStyle/>
    <a:p>
      <a:pPr>
        <a:defRPr sz="1200" b="0" i="0" u="none" strike="noStrike" baseline="0">
          <a:solidFill>
            <a:srgbClr val="000000"/>
          </a:solidFill>
          <a:latin typeface="Arial"/>
          <a:ea typeface="Arial"/>
          <a:cs typeface="Arial"/>
        </a:defRPr>
      </a:pPr>
      <a:endParaRPr lang="zh-CN"/>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Car brand Distri By Application</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0"/>
          <c:order val="0"/>
          <c:tx>
            <c:strRef>
              <c:f>Concentration_analysis!$D$582</c:f>
              <c:strCache>
                <c:ptCount val="1"/>
                <c:pt idx="0">
                  <c:v>Loan Account (%)</c:v>
                </c:pt>
              </c:strCache>
            </c:strRef>
          </c:tx>
          <c:spPr>
            <a:solidFill>
              <a:srgbClr val="014B2A"/>
            </a:solidFill>
            <a:ln>
              <a:noFill/>
            </a:ln>
            <a:effectLst/>
          </c:spPr>
          <c:invertIfNegative val="0"/>
          <c:cat>
            <c:strRef>
              <c:f>Concentration_analysis!$B$583:$B$608</c:f>
              <c:strCache>
                <c:ptCount val="26"/>
                <c:pt idx="0">
                  <c:v>volkswagen</c:v>
                </c:pt>
                <c:pt idx="1">
                  <c:v>toyota</c:v>
                </c:pt>
                <c:pt idx="2">
                  <c:v>honda</c:v>
                </c:pt>
                <c:pt idx="3">
                  <c:v>other</c:v>
                </c:pt>
                <c:pt idx="4">
                  <c:v>dongfeng</c:v>
                </c:pt>
                <c:pt idx="5">
                  <c:v>changan</c:v>
                </c:pt>
                <c:pt idx="6">
                  <c:v>wuling</c:v>
                </c:pt>
                <c:pt idx="7">
                  <c:v>audi</c:v>
                </c:pt>
                <c:pt idx="8">
                  <c:v>buick</c:v>
                </c:pt>
                <c:pt idx="9">
                  <c:v>geely</c:v>
                </c:pt>
                <c:pt idx="10">
                  <c:v>nissan</c:v>
                </c:pt>
                <c:pt idx="11">
                  <c:v>hyundai</c:v>
                </c:pt>
                <c:pt idx="12">
                  <c:v>bmw</c:v>
                </c:pt>
                <c:pt idx="13">
                  <c:v>mercedes-benz</c:v>
                </c:pt>
                <c:pt idx="14">
                  <c:v>ccag</c:v>
                </c:pt>
                <c:pt idx="15">
                  <c:v>haval</c:v>
                </c:pt>
                <c:pt idx="16">
                  <c:v>ford</c:v>
                </c:pt>
                <c:pt idx="17">
                  <c:v>kia</c:v>
                </c:pt>
                <c:pt idx="18">
                  <c:v>byd</c:v>
                </c:pt>
                <c:pt idx="19">
                  <c:v>mazda</c:v>
                </c:pt>
                <c:pt idx="20">
                  <c:v>jinbei</c:v>
                </c:pt>
                <c:pt idx="21">
                  <c:v>LCV</c:v>
                </c:pt>
                <c:pt idx="22">
                  <c:v>roewe</c:v>
                </c:pt>
                <c:pt idx="23">
                  <c:v>baw</c:v>
                </c:pt>
                <c:pt idx="24">
                  <c:v>sgmw</c:v>
                </c:pt>
                <c:pt idx="25">
                  <c:v>bwm</c:v>
                </c:pt>
              </c:strCache>
            </c:strRef>
          </c:cat>
          <c:val>
            <c:numRef>
              <c:f>Concentration_analysis!$D$583:$D$608</c:f>
              <c:numCache>
                <c:formatCode>0.00%</c:formatCode>
                <c:ptCount val="26"/>
                <c:pt idx="0">
                  <c:v>0.10156678656343351</c:v>
                </c:pt>
                <c:pt idx="1">
                  <c:v>7.5900749862829964E-2</c:v>
                </c:pt>
                <c:pt idx="2">
                  <c:v>7.0474913125647742E-2</c:v>
                </c:pt>
                <c:pt idx="3">
                  <c:v>5.5111869779918304E-2</c:v>
                </c:pt>
                <c:pt idx="4">
                  <c:v>4.5418521002255685E-2</c:v>
                </c:pt>
                <c:pt idx="5">
                  <c:v>4.4565018594159608E-2</c:v>
                </c:pt>
                <c:pt idx="6">
                  <c:v>3.7554105956227518E-2</c:v>
                </c:pt>
                <c:pt idx="7">
                  <c:v>3.7188319209900629E-2</c:v>
                </c:pt>
                <c:pt idx="8">
                  <c:v>3.1945375845881849E-2</c:v>
                </c:pt>
                <c:pt idx="9">
                  <c:v>2.9933548741083948E-2</c:v>
                </c:pt>
                <c:pt idx="10">
                  <c:v>2.8409437298055232E-2</c:v>
                </c:pt>
                <c:pt idx="11">
                  <c:v>2.6275681277815034E-2</c:v>
                </c:pt>
                <c:pt idx="12">
                  <c:v>2.5727001158324696E-2</c:v>
                </c:pt>
                <c:pt idx="13">
                  <c:v>2.3288422849478754E-2</c:v>
                </c:pt>
                <c:pt idx="14">
                  <c:v>2.1520453575565444E-2</c:v>
                </c:pt>
                <c:pt idx="15">
                  <c:v>2.0057306590257881E-2</c:v>
                </c:pt>
                <c:pt idx="16">
                  <c:v>1.9081875266719502E-2</c:v>
                </c:pt>
                <c:pt idx="17">
                  <c:v>1.8228372858623422E-2</c:v>
                </c:pt>
                <c:pt idx="18">
                  <c:v>1.7679692739133085E-2</c:v>
                </c:pt>
                <c:pt idx="19">
                  <c:v>1.7618728281411936E-2</c:v>
                </c:pt>
                <c:pt idx="20">
                  <c:v>1.3960860818143022E-2</c:v>
                </c:pt>
                <c:pt idx="21">
                  <c:v>1.3595074071816132E-2</c:v>
                </c:pt>
                <c:pt idx="22">
                  <c:v>1.2497713832835457E-2</c:v>
                </c:pt>
                <c:pt idx="23">
                  <c:v>1.1888069255623971E-2</c:v>
                </c:pt>
                <c:pt idx="24">
                  <c:v>1.1888069255623971E-2</c:v>
                </c:pt>
                <c:pt idx="25">
                  <c:v>1.152228250929708E-2</c:v>
                </c:pt>
              </c:numCache>
            </c:numRef>
          </c:val>
          <c:extLst xmlns:c15="http://schemas.microsoft.com/office/drawing/2012/chart">
            <c:ext xmlns:c16="http://schemas.microsoft.com/office/drawing/2014/chart" uri="{C3380CC4-5D6E-409C-BE32-E72D297353CC}">
              <c16:uniqueId val="{00000000-85A1-4577-AA81-4521EC7FA75D}"/>
            </c:ext>
          </c:extLst>
        </c:ser>
        <c:dLbls>
          <c:showLegendKey val="0"/>
          <c:showVal val="0"/>
          <c:showCatName val="0"/>
          <c:showSerName val="0"/>
          <c:showPercent val="0"/>
          <c:showBubbleSize val="0"/>
        </c:dLbls>
        <c:gapWidth val="75"/>
        <c:overlap val="-25"/>
        <c:axId val="322138224"/>
        <c:axId val="322134896"/>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vert="eaVert"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0.12000000000000001"/>
          <c:min val="0"/>
        </c:scaling>
        <c:delete val="0"/>
        <c:axPos val="l"/>
        <c:numFmt formatCode="0%" sourceLinked="0"/>
        <c:majorTickMark val="none"/>
        <c:minorTickMark val="none"/>
        <c:tickLblPos val="nextTo"/>
        <c:spPr>
          <a:noFill/>
          <a:ln w="2540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3.0000000000000006E-2"/>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Car brand By Diseburment</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1"/>
          <c:order val="1"/>
          <c:tx>
            <c:strRef>
              <c:f>Concentration_analysis!$L$582</c:f>
              <c:strCache>
                <c:ptCount val="1"/>
                <c:pt idx="0">
                  <c:v>Disbursement Amout (%)</c:v>
                </c:pt>
              </c:strCache>
            </c:strRef>
          </c:tx>
          <c:spPr>
            <a:solidFill>
              <a:srgbClr val="014B2A"/>
            </a:solidFill>
            <a:ln>
              <a:noFill/>
            </a:ln>
            <a:effectLst/>
          </c:spPr>
          <c:invertIfNegative val="0"/>
          <c:cat>
            <c:strRef>
              <c:f>Concentration_analysis!$G$583:$G$608</c:f>
              <c:strCache>
                <c:ptCount val="26"/>
                <c:pt idx="0">
                  <c:v>volkswagen</c:v>
                </c:pt>
                <c:pt idx="1">
                  <c:v>toyota</c:v>
                </c:pt>
                <c:pt idx="2">
                  <c:v>honda</c:v>
                </c:pt>
                <c:pt idx="3">
                  <c:v>audi</c:v>
                </c:pt>
                <c:pt idx="4">
                  <c:v>other</c:v>
                </c:pt>
                <c:pt idx="5">
                  <c:v>dongfeng</c:v>
                </c:pt>
                <c:pt idx="6">
                  <c:v>bmw</c:v>
                </c:pt>
                <c:pt idx="7">
                  <c:v>mercedes-benz</c:v>
                </c:pt>
                <c:pt idx="8">
                  <c:v>changan</c:v>
                </c:pt>
                <c:pt idx="9">
                  <c:v>buick</c:v>
                </c:pt>
                <c:pt idx="10">
                  <c:v>geely</c:v>
                </c:pt>
                <c:pt idx="11">
                  <c:v>nissan</c:v>
                </c:pt>
                <c:pt idx="12">
                  <c:v>hyundai</c:v>
                </c:pt>
                <c:pt idx="13">
                  <c:v>wuling</c:v>
                </c:pt>
                <c:pt idx="14">
                  <c:v>bwm</c:v>
                </c:pt>
                <c:pt idx="15">
                  <c:v>ccag</c:v>
                </c:pt>
                <c:pt idx="16">
                  <c:v>haval</c:v>
                </c:pt>
                <c:pt idx="17">
                  <c:v>mazda</c:v>
                </c:pt>
                <c:pt idx="18">
                  <c:v>ford</c:v>
                </c:pt>
                <c:pt idx="19">
                  <c:v>byd</c:v>
                </c:pt>
                <c:pt idx="20">
                  <c:v>kia</c:v>
                </c:pt>
                <c:pt idx="21">
                  <c:v>LCV</c:v>
                </c:pt>
                <c:pt idx="22">
                  <c:v>hawal</c:v>
                </c:pt>
                <c:pt idx="23">
                  <c:v>roewe</c:v>
                </c:pt>
                <c:pt idx="24">
                  <c:v>cadillac</c:v>
                </c:pt>
                <c:pt idx="25">
                  <c:v>jietu</c:v>
                </c:pt>
              </c:strCache>
            </c:strRef>
          </c:cat>
          <c:val>
            <c:numRef>
              <c:f>Concentration_analysis!$L$583:$L$608</c:f>
              <c:numCache>
                <c:formatCode>0.00%</c:formatCode>
                <c:ptCount val="26"/>
                <c:pt idx="0">
                  <c:v>9.5643502812919626E-2</c:v>
                </c:pt>
                <c:pt idx="1">
                  <c:v>8.9891773494247526E-2</c:v>
                </c:pt>
                <c:pt idx="2">
                  <c:v>7.7873139501173583E-2</c:v>
                </c:pt>
                <c:pt idx="3">
                  <c:v>5.1284193361597591E-2</c:v>
                </c:pt>
                <c:pt idx="4">
                  <c:v>4.5392217369984493E-2</c:v>
                </c:pt>
                <c:pt idx="5">
                  <c:v>3.9692546382187929E-2</c:v>
                </c:pt>
                <c:pt idx="6">
                  <c:v>3.8750598614893918E-2</c:v>
                </c:pt>
                <c:pt idx="7">
                  <c:v>3.7749923856502048E-2</c:v>
                </c:pt>
                <c:pt idx="8">
                  <c:v>3.7031505753861549E-2</c:v>
                </c:pt>
                <c:pt idx="9">
                  <c:v>3.0577166141670168E-2</c:v>
                </c:pt>
                <c:pt idx="10">
                  <c:v>2.535823811443938E-2</c:v>
                </c:pt>
                <c:pt idx="11">
                  <c:v>2.4513631699809212E-2</c:v>
                </c:pt>
                <c:pt idx="12">
                  <c:v>2.2009610179704871E-2</c:v>
                </c:pt>
                <c:pt idx="13">
                  <c:v>2.1799241911296417E-2</c:v>
                </c:pt>
                <c:pt idx="14">
                  <c:v>2.1278273006318706E-2</c:v>
                </c:pt>
                <c:pt idx="15">
                  <c:v>2.1135832116994015E-2</c:v>
                </c:pt>
                <c:pt idx="16">
                  <c:v>1.7301111125235219E-2</c:v>
                </c:pt>
                <c:pt idx="17">
                  <c:v>1.66532654770227E-2</c:v>
                </c:pt>
                <c:pt idx="18">
                  <c:v>1.5913073905438085E-2</c:v>
                </c:pt>
                <c:pt idx="19">
                  <c:v>1.4045207712921488E-2</c:v>
                </c:pt>
                <c:pt idx="20">
                  <c:v>1.3951329043736985E-2</c:v>
                </c:pt>
                <c:pt idx="21">
                  <c:v>1.3772443060382094E-2</c:v>
                </c:pt>
                <c:pt idx="22">
                  <c:v>1.1567236040264375E-2</c:v>
                </c:pt>
                <c:pt idx="23">
                  <c:v>1.150465141779188E-2</c:v>
                </c:pt>
                <c:pt idx="24">
                  <c:v>1.1210841588229986E-2</c:v>
                </c:pt>
                <c:pt idx="25">
                  <c:v>1.1053443140342257E-2</c:v>
                </c:pt>
              </c:numCache>
            </c:numRef>
          </c:val>
          <c:extLst>
            <c:ext xmlns:c16="http://schemas.microsoft.com/office/drawing/2014/chart" uri="{C3380CC4-5D6E-409C-BE32-E72D297353CC}">
              <c16:uniqueId val="{00000004-333B-463A-8A69-9A1FB0A8E2D5}"/>
            </c:ext>
          </c:extLst>
        </c:ser>
        <c:ser>
          <c:idx val="2"/>
          <c:order val="2"/>
          <c:tx>
            <c:strRef>
              <c:f>Concentration_analysis!$M$582</c:f>
              <c:strCache>
                <c:ptCount val="1"/>
                <c:pt idx="0">
                  <c:v>Loan Outstanding  (%)</c:v>
                </c:pt>
              </c:strCache>
            </c:strRef>
          </c:tx>
          <c:spPr>
            <a:solidFill>
              <a:srgbClr val="92D050"/>
            </a:solidFill>
            <a:ln>
              <a:noFill/>
            </a:ln>
            <a:effectLst/>
          </c:spPr>
          <c:invertIfNegative val="0"/>
          <c:cat>
            <c:strRef>
              <c:f>Concentration_analysis!$G$583:$G$608</c:f>
              <c:strCache>
                <c:ptCount val="26"/>
                <c:pt idx="0">
                  <c:v>volkswagen</c:v>
                </c:pt>
                <c:pt idx="1">
                  <c:v>toyota</c:v>
                </c:pt>
                <c:pt idx="2">
                  <c:v>honda</c:v>
                </c:pt>
                <c:pt idx="3">
                  <c:v>audi</c:v>
                </c:pt>
                <c:pt idx="4">
                  <c:v>other</c:v>
                </c:pt>
                <c:pt idx="5">
                  <c:v>dongfeng</c:v>
                </c:pt>
                <c:pt idx="6">
                  <c:v>bmw</c:v>
                </c:pt>
                <c:pt idx="7">
                  <c:v>mercedes-benz</c:v>
                </c:pt>
                <c:pt idx="8">
                  <c:v>changan</c:v>
                </c:pt>
                <c:pt idx="9">
                  <c:v>buick</c:v>
                </c:pt>
                <c:pt idx="10">
                  <c:v>geely</c:v>
                </c:pt>
                <c:pt idx="11">
                  <c:v>nissan</c:v>
                </c:pt>
                <c:pt idx="12">
                  <c:v>hyundai</c:v>
                </c:pt>
                <c:pt idx="13">
                  <c:v>wuling</c:v>
                </c:pt>
                <c:pt idx="14">
                  <c:v>bwm</c:v>
                </c:pt>
                <c:pt idx="15">
                  <c:v>ccag</c:v>
                </c:pt>
                <c:pt idx="16">
                  <c:v>haval</c:v>
                </c:pt>
                <c:pt idx="17">
                  <c:v>mazda</c:v>
                </c:pt>
                <c:pt idx="18">
                  <c:v>ford</c:v>
                </c:pt>
                <c:pt idx="19">
                  <c:v>byd</c:v>
                </c:pt>
                <c:pt idx="20">
                  <c:v>kia</c:v>
                </c:pt>
                <c:pt idx="21">
                  <c:v>LCV</c:v>
                </c:pt>
                <c:pt idx="22">
                  <c:v>hawal</c:v>
                </c:pt>
                <c:pt idx="23">
                  <c:v>roewe</c:v>
                </c:pt>
                <c:pt idx="24">
                  <c:v>cadillac</c:v>
                </c:pt>
                <c:pt idx="25">
                  <c:v>jietu</c:v>
                </c:pt>
              </c:strCache>
            </c:strRef>
          </c:cat>
          <c:val>
            <c:numRef>
              <c:f>Concentration_analysis!$M$583:$M$608</c:f>
              <c:numCache>
                <c:formatCode>0.00%</c:formatCode>
                <c:ptCount val="26"/>
                <c:pt idx="0">
                  <c:v>9.5784485477081349E-2</c:v>
                </c:pt>
                <c:pt idx="1">
                  <c:v>9.0153842766134529E-2</c:v>
                </c:pt>
                <c:pt idx="2">
                  <c:v>7.7976528830265235E-2</c:v>
                </c:pt>
                <c:pt idx="3">
                  <c:v>5.0869776004685917E-2</c:v>
                </c:pt>
                <c:pt idx="4">
                  <c:v>4.6173135340345811E-2</c:v>
                </c:pt>
                <c:pt idx="5">
                  <c:v>3.9574546410701412E-2</c:v>
                </c:pt>
                <c:pt idx="6">
                  <c:v>3.924624044039491E-2</c:v>
                </c:pt>
                <c:pt idx="7">
                  <c:v>3.7426345084595081E-2</c:v>
                </c:pt>
                <c:pt idx="8">
                  <c:v>3.7986378194239737E-2</c:v>
                </c:pt>
                <c:pt idx="9">
                  <c:v>3.0714904262897955E-2</c:v>
                </c:pt>
                <c:pt idx="10">
                  <c:v>2.5349424645858567E-2</c:v>
                </c:pt>
                <c:pt idx="11">
                  <c:v>2.5049942425229885E-2</c:v>
                </c:pt>
                <c:pt idx="12">
                  <c:v>2.2146982806143821E-2</c:v>
                </c:pt>
                <c:pt idx="13">
                  <c:v>2.2207202470404391E-2</c:v>
                </c:pt>
                <c:pt idx="14">
                  <c:v>2.0584249836451823E-2</c:v>
                </c:pt>
                <c:pt idx="15">
                  <c:v>2.0542600648440552E-2</c:v>
                </c:pt>
                <c:pt idx="16">
                  <c:v>1.7688463212615583E-2</c:v>
                </c:pt>
                <c:pt idx="17">
                  <c:v>1.6468245639672661E-2</c:v>
                </c:pt>
                <c:pt idx="18">
                  <c:v>1.5772544154685895E-2</c:v>
                </c:pt>
                <c:pt idx="19">
                  <c:v>1.3990855599680965E-2</c:v>
                </c:pt>
                <c:pt idx="20">
                  <c:v>1.3957382996368834E-2</c:v>
                </c:pt>
                <c:pt idx="21">
                  <c:v>1.3476070378406693E-2</c:v>
                </c:pt>
                <c:pt idx="22">
                  <c:v>1.1267184942832046E-2</c:v>
                </c:pt>
                <c:pt idx="23">
                  <c:v>1.1408209953548527E-2</c:v>
                </c:pt>
                <c:pt idx="24">
                  <c:v>1.0996539641799277E-2</c:v>
                </c:pt>
                <c:pt idx="25">
                  <c:v>1.1013760276745154E-2</c:v>
                </c:pt>
              </c:numCache>
            </c:numRef>
          </c:val>
          <c:extLst>
            <c:ext xmlns:c16="http://schemas.microsoft.com/office/drawing/2014/chart" uri="{C3380CC4-5D6E-409C-BE32-E72D297353CC}">
              <c16:uniqueId val="{00000005-333B-463A-8A69-9A1FB0A8E2D5}"/>
            </c:ext>
          </c:extLst>
        </c:ser>
        <c:dLbls>
          <c:showLegendKey val="0"/>
          <c:showVal val="0"/>
          <c:showCatName val="0"/>
          <c:showSerName val="0"/>
          <c:showPercent val="0"/>
          <c:showBubbleSize val="0"/>
        </c:dLbls>
        <c:gapWidth val="150"/>
        <c:axId val="1008112927"/>
        <c:axId val="1008113759"/>
      </c:barChart>
      <c:lineChart>
        <c:grouping val="standard"/>
        <c:varyColors val="0"/>
        <c:ser>
          <c:idx val="0"/>
          <c:order val="0"/>
          <c:tx>
            <c:strRef>
              <c:f>Concentration_analysis!$K$582</c:f>
              <c:strCache>
                <c:ptCount val="1"/>
                <c:pt idx="0">
                  <c:v>Loan Account (%)</c:v>
                </c:pt>
              </c:strCache>
            </c:strRef>
          </c:tx>
          <c:spPr>
            <a:ln w="28575" cap="rnd" cmpd="sng" algn="ctr">
              <a:solidFill>
                <a:srgbClr val="FFC000"/>
              </a:solidFill>
              <a:prstDash val="solid"/>
              <a:round/>
            </a:ln>
            <a:effectLst/>
          </c:spPr>
          <c:marker>
            <c:symbol val="none"/>
          </c:marker>
          <c:cat>
            <c:strRef>
              <c:f>Concentration_analysis!$G$583:$G$608</c:f>
              <c:strCache>
                <c:ptCount val="26"/>
                <c:pt idx="0">
                  <c:v>volkswagen</c:v>
                </c:pt>
                <c:pt idx="1">
                  <c:v>toyota</c:v>
                </c:pt>
                <c:pt idx="2">
                  <c:v>honda</c:v>
                </c:pt>
                <c:pt idx="3">
                  <c:v>audi</c:v>
                </c:pt>
                <c:pt idx="4">
                  <c:v>other</c:v>
                </c:pt>
                <c:pt idx="5">
                  <c:v>dongfeng</c:v>
                </c:pt>
                <c:pt idx="6">
                  <c:v>bmw</c:v>
                </c:pt>
                <c:pt idx="7">
                  <c:v>mercedes-benz</c:v>
                </c:pt>
                <c:pt idx="8">
                  <c:v>changan</c:v>
                </c:pt>
                <c:pt idx="9">
                  <c:v>buick</c:v>
                </c:pt>
                <c:pt idx="10">
                  <c:v>geely</c:v>
                </c:pt>
                <c:pt idx="11">
                  <c:v>nissan</c:v>
                </c:pt>
                <c:pt idx="12">
                  <c:v>hyundai</c:v>
                </c:pt>
                <c:pt idx="13">
                  <c:v>wuling</c:v>
                </c:pt>
                <c:pt idx="14">
                  <c:v>bwm</c:v>
                </c:pt>
                <c:pt idx="15">
                  <c:v>ccag</c:v>
                </c:pt>
                <c:pt idx="16">
                  <c:v>haval</c:v>
                </c:pt>
                <c:pt idx="17">
                  <c:v>mazda</c:v>
                </c:pt>
                <c:pt idx="18">
                  <c:v>ford</c:v>
                </c:pt>
                <c:pt idx="19">
                  <c:v>byd</c:v>
                </c:pt>
                <c:pt idx="20">
                  <c:v>kia</c:v>
                </c:pt>
                <c:pt idx="21">
                  <c:v>LCV</c:v>
                </c:pt>
                <c:pt idx="22">
                  <c:v>hawal</c:v>
                </c:pt>
                <c:pt idx="23">
                  <c:v>roewe</c:v>
                </c:pt>
                <c:pt idx="24">
                  <c:v>cadillac</c:v>
                </c:pt>
                <c:pt idx="25">
                  <c:v>jietu</c:v>
                </c:pt>
              </c:strCache>
            </c:strRef>
          </c:cat>
          <c:val>
            <c:numRef>
              <c:f>Concentration_analysis!$K$583:$K$608</c:f>
              <c:numCache>
                <c:formatCode>0.00%</c:formatCode>
                <c:ptCount val="26"/>
                <c:pt idx="0">
                  <c:v>9.8359290413925216E-2</c:v>
                </c:pt>
                <c:pt idx="1">
                  <c:v>7.7704672274506531E-2</c:v>
                </c:pt>
                <c:pt idx="2">
                  <c:v>7.39568584992088E-2</c:v>
                </c:pt>
                <c:pt idx="3">
                  <c:v>3.672857499791788E-2</c:v>
                </c:pt>
                <c:pt idx="4">
                  <c:v>4.9221287582243693E-2</c:v>
                </c:pt>
                <c:pt idx="5">
                  <c:v>4.838844007662197E-2</c:v>
                </c:pt>
                <c:pt idx="6">
                  <c:v>2.4569001415840761E-2</c:v>
                </c:pt>
                <c:pt idx="7">
                  <c:v>2.3736153910219038E-2</c:v>
                </c:pt>
                <c:pt idx="8">
                  <c:v>4.2808361788956445E-2</c:v>
                </c:pt>
                <c:pt idx="9">
                  <c:v>3.3313900224868825E-2</c:v>
                </c:pt>
                <c:pt idx="10">
                  <c:v>2.9399516948446738E-2</c:v>
                </c:pt>
                <c:pt idx="11">
                  <c:v>2.7234113433830264E-2</c:v>
                </c:pt>
                <c:pt idx="12">
                  <c:v>2.6984259182143748E-2</c:v>
                </c:pt>
                <c:pt idx="13">
                  <c:v>3.5479303739485303E-2</c:v>
                </c:pt>
                <c:pt idx="14">
                  <c:v>1.3075705838261014E-2</c:v>
                </c:pt>
                <c:pt idx="15">
                  <c:v>2.3153160656283835E-2</c:v>
                </c:pt>
                <c:pt idx="16">
                  <c:v>1.9821770633796951E-2</c:v>
                </c:pt>
                <c:pt idx="17">
                  <c:v>1.8405929874240026E-2</c:v>
                </c:pt>
                <c:pt idx="18">
                  <c:v>1.9072207878737403E-2</c:v>
                </c:pt>
                <c:pt idx="19">
                  <c:v>1.732322811693179E-2</c:v>
                </c:pt>
                <c:pt idx="20">
                  <c:v>1.7906221370866993E-2</c:v>
                </c:pt>
                <c:pt idx="21">
                  <c:v>1.4158407595569251E-2</c:v>
                </c:pt>
                <c:pt idx="22">
                  <c:v>1.1993004080952777E-2</c:v>
                </c:pt>
                <c:pt idx="23">
                  <c:v>1.2159573582077123E-2</c:v>
                </c:pt>
                <c:pt idx="24">
                  <c:v>7.3290580494711419E-3</c:v>
                </c:pt>
                <c:pt idx="25">
                  <c:v>9.4111768135254435E-3</c:v>
                </c:pt>
              </c:numCache>
            </c:numRef>
          </c:val>
          <c:smooth val="0"/>
          <c:extLst xmlns:c15="http://schemas.microsoft.com/office/drawing/2012/chart">
            <c:ext xmlns:c16="http://schemas.microsoft.com/office/drawing/2014/chart" uri="{C3380CC4-5D6E-409C-BE32-E72D297353CC}">
              <c16:uniqueId val="{00000002-333B-463A-8A69-9A1FB0A8E2D5}"/>
            </c:ext>
          </c:extLst>
        </c:ser>
        <c:dLbls>
          <c:showLegendKey val="0"/>
          <c:showVal val="0"/>
          <c:showCatName val="0"/>
          <c:showSerName val="0"/>
          <c:showPercent val="0"/>
          <c:showBubbleSize val="0"/>
        </c:dLbls>
        <c:marker val="1"/>
        <c:smooth val="0"/>
        <c:axId val="1107532287"/>
        <c:axId val="1107530623"/>
      </c:lineChart>
      <c:valAx>
        <c:axId val="1008113759"/>
        <c:scaling>
          <c:orientation val="minMax"/>
          <c:max val="0.12000000000000001"/>
        </c:scaling>
        <c:delete val="0"/>
        <c:axPos val="l"/>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008112927"/>
        <c:crosses val="autoZero"/>
        <c:crossBetween val="between"/>
        <c:majorUnit val="3.0000000000000006E-2"/>
      </c:valAx>
      <c:catAx>
        <c:axId val="1008112927"/>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vert="eaVert"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008113759"/>
        <c:crosses val="autoZero"/>
        <c:auto val="1"/>
        <c:lblAlgn val="ctr"/>
        <c:lblOffset val="100"/>
        <c:noMultiLvlLbl val="0"/>
      </c:catAx>
      <c:valAx>
        <c:axId val="1107530623"/>
        <c:scaling>
          <c:orientation val="minMax"/>
        </c:scaling>
        <c:delete val="0"/>
        <c:axPos val="r"/>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07532287"/>
        <c:crosses val="max"/>
        <c:crossBetween val="between"/>
        <c:majorUnit val="3.0000000000000006E-2"/>
      </c:valAx>
      <c:catAx>
        <c:axId val="1107532287"/>
        <c:scaling>
          <c:orientation val="minMax"/>
        </c:scaling>
        <c:delete val="1"/>
        <c:axPos val="b"/>
        <c:numFmt formatCode="General" sourceLinked="1"/>
        <c:majorTickMark val="out"/>
        <c:minorTickMark val="none"/>
        <c:tickLblPos val="nextTo"/>
        <c:crossAx val="1107530623"/>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Occupation_industry Distri By Application</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0"/>
          <c:order val="0"/>
          <c:tx>
            <c:strRef>
              <c:f>Concentration_analysis!$D$534</c:f>
              <c:strCache>
                <c:ptCount val="1"/>
                <c:pt idx="0">
                  <c:v>Loan Account (%)</c:v>
                </c:pt>
              </c:strCache>
            </c:strRef>
          </c:tx>
          <c:spPr>
            <a:solidFill>
              <a:srgbClr val="014B2A"/>
            </a:solidFill>
            <a:ln>
              <a:noFill/>
            </a:ln>
            <a:effectLst/>
          </c:spPr>
          <c:invertIfNegative val="0"/>
          <c:cat>
            <c:strRef>
              <c:f>Concentration_analysis!$B$535:$B$555</c:f>
              <c:strCache>
                <c:ptCount val="21"/>
                <c:pt idx="0">
                  <c:v>wholesale and retail trade</c:v>
                </c:pt>
                <c:pt idx="1">
                  <c:v>manufacturing</c:v>
                </c:pt>
                <c:pt idx="2">
                  <c:v>construction industry</c:v>
                </c:pt>
                <c:pt idx="3">
                  <c:v>agriculture</c:v>
                </c:pt>
                <c:pt idx="4">
                  <c:v>resident services</c:v>
                </c:pt>
                <c:pt idx="5">
                  <c:v>transportation</c:v>
                </c:pt>
                <c:pt idx="6">
                  <c:v>accommodation and catering</c:v>
                </c:pt>
                <c:pt idx="7">
                  <c:v>other</c:v>
                </c:pt>
                <c:pt idx="8">
                  <c:v>education</c:v>
                </c:pt>
                <c:pt idx="9">
                  <c:v>leasing and business services</c:v>
                </c:pt>
                <c:pt idx="10">
                  <c:v>electricity and water supply</c:v>
                </c:pt>
                <c:pt idx="11">
                  <c:v>information technology services</c:v>
                </c:pt>
                <c:pt idx="12">
                  <c:v>health and social work</c:v>
                </c:pt>
                <c:pt idx="13">
                  <c:v>mining industry</c:v>
                </c:pt>
                <c:pt idx="14">
                  <c:v>culture, sports and entertainment</c:v>
                </c:pt>
                <c:pt idx="15">
                  <c:v>real estate</c:v>
                </c:pt>
                <c:pt idx="16">
                  <c:v>social organization</c:v>
                </c:pt>
                <c:pt idx="17">
                  <c:v>public facilities management</c:v>
                </c:pt>
                <c:pt idx="18">
                  <c:v>scientific research</c:v>
                </c:pt>
                <c:pt idx="19">
                  <c:v>financial industry</c:v>
                </c:pt>
                <c:pt idx="20">
                  <c:v>international organizations</c:v>
                </c:pt>
              </c:strCache>
            </c:strRef>
          </c:cat>
          <c:val>
            <c:numRef>
              <c:f>Concentration_analysis!$D$535:$D$555</c:f>
              <c:numCache>
                <c:formatCode>0.00%</c:formatCode>
                <c:ptCount val="21"/>
                <c:pt idx="0">
                  <c:v>0.17551667377918673</c:v>
                </c:pt>
                <c:pt idx="1">
                  <c:v>0.15381332683045784</c:v>
                </c:pt>
                <c:pt idx="2">
                  <c:v>0.1216240931536914</c:v>
                </c:pt>
                <c:pt idx="3">
                  <c:v>0.12089251966103762</c:v>
                </c:pt>
                <c:pt idx="4">
                  <c:v>0.10120099981710663</c:v>
                </c:pt>
                <c:pt idx="5">
                  <c:v>7.218191794183991E-2</c:v>
                </c:pt>
                <c:pt idx="6">
                  <c:v>6.5597756507955865E-2</c:v>
                </c:pt>
                <c:pt idx="7">
                  <c:v>4.5235627629092237E-2</c:v>
                </c:pt>
                <c:pt idx="8">
                  <c:v>2.3227458391757605E-2</c:v>
                </c:pt>
                <c:pt idx="9">
                  <c:v>1.7252941535085047E-2</c:v>
                </c:pt>
                <c:pt idx="10">
                  <c:v>1.6704261415594709E-2</c:v>
                </c:pt>
                <c:pt idx="11">
                  <c:v>1.6155581296104372E-2</c:v>
                </c:pt>
                <c:pt idx="12">
                  <c:v>1.5667865634335181E-2</c:v>
                </c:pt>
                <c:pt idx="13">
                  <c:v>1.3717002987258428E-2</c:v>
                </c:pt>
                <c:pt idx="14">
                  <c:v>1.0912637932085594E-2</c:v>
                </c:pt>
                <c:pt idx="15">
                  <c:v>1.0668780101201E-2</c:v>
                </c:pt>
                <c:pt idx="16">
                  <c:v>6.6451258916051942E-3</c:v>
                </c:pt>
                <c:pt idx="17">
                  <c:v>4.9381210754130345E-3</c:v>
                </c:pt>
                <c:pt idx="18">
                  <c:v>4.2065475827592512E-3</c:v>
                </c:pt>
                <c:pt idx="19">
                  <c:v>3.6578674632689141E-3</c:v>
                </c:pt>
                <c:pt idx="20">
                  <c:v>1.828933731634457E-4</c:v>
                </c:pt>
              </c:numCache>
            </c:numRef>
          </c:val>
          <c:extLst xmlns:c15="http://schemas.microsoft.com/office/drawing/2012/chart">
            <c:ext xmlns:c16="http://schemas.microsoft.com/office/drawing/2014/chart" uri="{C3380CC4-5D6E-409C-BE32-E72D297353CC}">
              <c16:uniqueId val="{00000000-E5C5-4AA8-91C0-0771C0051219}"/>
            </c:ext>
          </c:extLst>
        </c:ser>
        <c:dLbls>
          <c:showLegendKey val="0"/>
          <c:showVal val="0"/>
          <c:showCatName val="0"/>
          <c:showSerName val="0"/>
          <c:showPercent val="0"/>
          <c:showBubbleSize val="0"/>
        </c:dLbls>
        <c:gapWidth val="75"/>
        <c:overlap val="-25"/>
        <c:axId val="322138224"/>
        <c:axId val="322134896"/>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vert="eaVert"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0.2"/>
          <c:min val="0"/>
        </c:scaling>
        <c:delete val="0"/>
        <c:axPos val="l"/>
        <c:numFmt formatCode="0%" sourceLinked="0"/>
        <c:majorTickMark val="none"/>
        <c:minorTickMark val="none"/>
        <c:tickLblPos val="nextTo"/>
        <c:spPr>
          <a:noFill/>
          <a:ln w="2540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5.000000000000001E-2"/>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Occupation_industry By Diseburment</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1"/>
          <c:order val="1"/>
          <c:tx>
            <c:strRef>
              <c:f>Concentration_analysis!$L$534</c:f>
              <c:strCache>
                <c:ptCount val="1"/>
                <c:pt idx="0">
                  <c:v>Disbursement Amout (%)</c:v>
                </c:pt>
              </c:strCache>
            </c:strRef>
          </c:tx>
          <c:spPr>
            <a:solidFill>
              <a:srgbClr val="014B2A"/>
            </a:solidFill>
            <a:ln>
              <a:noFill/>
            </a:ln>
            <a:effectLst/>
          </c:spPr>
          <c:invertIfNegative val="0"/>
          <c:cat>
            <c:strRef>
              <c:f>Concentration_analysis!$G$535:$G$555</c:f>
              <c:strCache>
                <c:ptCount val="21"/>
                <c:pt idx="0">
                  <c:v>wholesale and retail trade</c:v>
                </c:pt>
                <c:pt idx="1">
                  <c:v>manufacturing</c:v>
                </c:pt>
                <c:pt idx="2">
                  <c:v>construction industry</c:v>
                </c:pt>
                <c:pt idx="3">
                  <c:v>agriculture</c:v>
                </c:pt>
                <c:pt idx="4">
                  <c:v>resident services</c:v>
                </c:pt>
                <c:pt idx="5">
                  <c:v>transportation</c:v>
                </c:pt>
                <c:pt idx="6">
                  <c:v>accommodation and catering</c:v>
                </c:pt>
                <c:pt idx="7">
                  <c:v>other</c:v>
                </c:pt>
                <c:pt idx="8">
                  <c:v>education</c:v>
                </c:pt>
                <c:pt idx="9">
                  <c:v>leasing and business services</c:v>
                </c:pt>
                <c:pt idx="10">
                  <c:v>health and social work</c:v>
                </c:pt>
                <c:pt idx="11">
                  <c:v>information technology services</c:v>
                </c:pt>
                <c:pt idx="12">
                  <c:v>electricity and water supply</c:v>
                </c:pt>
                <c:pt idx="13">
                  <c:v>mining industry</c:v>
                </c:pt>
                <c:pt idx="14">
                  <c:v>culture, sports and entertainment</c:v>
                </c:pt>
                <c:pt idx="15">
                  <c:v>real estate</c:v>
                </c:pt>
                <c:pt idx="16">
                  <c:v>social organization</c:v>
                </c:pt>
                <c:pt idx="17">
                  <c:v>public facilities management</c:v>
                </c:pt>
                <c:pt idx="18">
                  <c:v>financial industry</c:v>
                </c:pt>
                <c:pt idx="19">
                  <c:v>scientific research</c:v>
                </c:pt>
                <c:pt idx="20">
                  <c:v>international organizations</c:v>
                </c:pt>
              </c:strCache>
            </c:strRef>
          </c:cat>
          <c:val>
            <c:numRef>
              <c:f>Concentration_analysis!$L$535:$L$555</c:f>
              <c:numCache>
                <c:formatCode>0.00%</c:formatCode>
                <c:ptCount val="21"/>
                <c:pt idx="0">
                  <c:v>0.1790606315492089</c:v>
                </c:pt>
                <c:pt idx="1">
                  <c:v>0.1507078423179227</c:v>
                </c:pt>
                <c:pt idx="2">
                  <c:v>0.11896896940291102</c:v>
                </c:pt>
                <c:pt idx="3">
                  <c:v>0.11335276453822647</c:v>
                </c:pt>
                <c:pt idx="4">
                  <c:v>0.10132796302847738</c:v>
                </c:pt>
                <c:pt idx="5">
                  <c:v>7.1300244299622076E-2</c:v>
                </c:pt>
                <c:pt idx="6">
                  <c:v>6.8145295102916212E-2</c:v>
                </c:pt>
                <c:pt idx="7">
                  <c:v>4.6245806320628406E-2</c:v>
                </c:pt>
                <c:pt idx="8">
                  <c:v>2.3956244628313288E-2</c:v>
                </c:pt>
                <c:pt idx="9">
                  <c:v>1.8049770802394852E-2</c:v>
                </c:pt>
                <c:pt idx="10">
                  <c:v>1.6824130145895982E-2</c:v>
                </c:pt>
                <c:pt idx="11">
                  <c:v>1.669562464191925E-2</c:v>
                </c:pt>
                <c:pt idx="12">
                  <c:v>1.545801231872285E-2</c:v>
                </c:pt>
                <c:pt idx="13">
                  <c:v>1.4081305335930062E-2</c:v>
                </c:pt>
                <c:pt idx="14">
                  <c:v>1.3070742543140208E-2</c:v>
                </c:pt>
                <c:pt idx="15">
                  <c:v>1.1727082913070851E-2</c:v>
                </c:pt>
                <c:pt idx="16">
                  <c:v>6.4990318978698459E-3</c:v>
                </c:pt>
                <c:pt idx="17">
                  <c:v>5.4985392318027309E-3</c:v>
                </c:pt>
                <c:pt idx="18">
                  <c:v>4.6353819170059834E-3</c:v>
                </c:pt>
                <c:pt idx="19">
                  <c:v>4.3658656443033381E-3</c:v>
                </c:pt>
                <c:pt idx="20">
                  <c:v>2.8751419717857732E-5</c:v>
                </c:pt>
              </c:numCache>
            </c:numRef>
          </c:val>
          <c:extLst>
            <c:ext xmlns:c16="http://schemas.microsoft.com/office/drawing/2014/chart" uri="{C3380CC4-5D6E-409C-BE32-E72D297353CC}">
              <c16:uniqueId val="{00000004-3EF1-4418-ACA9-DDEC1A345310}"/>
            </c:ext>
          </c:extLst>
        </c:ser>
        <c:ser>
          <c:idx val="2"/>
          <c:order val="2"/>
          <c:tx>
            <c:strRef>
              <c:f>Concentration_analysis!$M$534</c:f>
              <c:strCache>
                <c:ptCount val="1"/>
                <c:pt idx="0">
                  <c:v>Loan Outstanding  (%)</c:v>
                </c:pt>
              </c:strCache>
            </c:strRef>
          </c:tx>
          <c:spPr>
            <a:solidFill>
              <a:srgbClr val="92D050"/>
            </a:solidFill>
            <a:ln>
              <a:noFill/>
            </a:ln>
            <a:effectLst/>
          </c:spPr>
          <c:invertIfNegative val="0"/>
          <c:cat>
            <c:strRef>
              <c:f>Concentration_analysis!$G$535:$G$555</c:f>
              <c:strCache>
                <c:ptCount val="21"/>
                <c:pt idx="0">
                  <c:v>wholesale and retail trade</c:v>
                </c:pt>
                <c:pt idx="1">
                  <c:v>manufacturing</c:v>
                </c:pt>
                <c:pt idx="2">
                  <c:v>construction industry</c:v>
                </c:pt>
                <c:pt idx="3">
                  <c:v>agriculture</c:v>
                </c:pt>
                <c:pt idx="4">
                  <c:v>resident services</c:v>
                </c:pt>
                <c:pt idx="5">
                  <c:v>transportation</c:v>
                </c:pt>
                <c:pt idx="6">
                  <c:v>accommodation and catering</c:v>
                </c:pt>
                <c:pt idx="7">
                  <c:v>other</c:v>
                </c:pt>
                <c:pt idx="8">
                  <c:v>education</c:v>
                </c:pt>
                <c:pt idx="9">
                  <c:v>leasing and business services</c:v>
                </c:pt>
                <c:pt idx="10">
                  <c:v>health and social work</c:v>
                </c:pt>
                <c:pt idx="11">
                  <c:v>information technology services</c:v>
                </c:pt>
                <c:pt idx="12">
                  <c:v>electricity and water supply</c:v>
                </c:pt>
                <c:pt idx="13">
                  <c:v>mining industry</c:v>
                </c:pt>
                <c:pt idx="14">
                  <c:v>culture, sports and entertainment</c:v>
                </c:pt>
                <c:pt idx="15">
                  <c:v>real estate</c:v>
                </c:pt>
                <c:pt idx="16">
                  <c:v>social organization</c:v>
                </c:pt>
                <c:pt idx="17">
                  <c:v>public facilities management</c:v>
                </c:pt>
                <c:pt idx="18">
                  <c:v>financial industry</c:v>
                </c:pt>
                <c:pt idx="19">
                  <c:v>scientific research</c:v>
                </c:pt>
                <c:pt idx="20">
                  <c:v>international organizations</c:v>
                </c:pt>
              </c:strCache>
            </c:strRef>
          </c:cat>
          <c:val>
            <c:numRef>
              <c:f>Concentration_analysis!$M$535:$M$555</c:f>
              <c:numCache>
                <c:formatCode>0.00%</c:formatCode>
                <c:ptCount val="21"/>
                <c:pt idx="0">
                  <c:v>0.17923633019479754</c:v>
                </c:pt>
                <c:pt idx="1">
                  <c:v>0.1505690763936724</c:v>
                </c:pt>
                <c:pt idx="2">
                  <c:v>0.11920344991184648</c:v>
                </c:pt>
                <c:pt idx="3">
                  <c:v>0.11355229339147641</c:v>
                </c:pt>
                <c:pt idx="4">
                  <c:v>0.10114747753175007</c:v>
                </c:pt>
                <c:pt idx="5">
                  <c:v>7.133118932113415E-2</c:v>
                </c:pt>
                <c:pt idx="6">
                  <c:v>6.843014874558484E-2</c:v>
                </c:pt>
                <c:pt idx="7">
                  <c:v>4.6175594084110122E-2</c:v>
                </c:pt>
                <c:pt idx="8">
                  <c:v>2.3850541882566786E-2</c:v>
                </c:pt>
                <c:pt idx="9">
                  <c:v>1.7877169222196253E-2</c:v>
                </c:pt>
                <c:pt idx="10">
                  <c:v>1.6847365311866716E-2</c:v>
                </c:pt>
                <c:pt idx="11">
                  <c:v>1.6823591652374587E-2</c:v>
                </c:pt>
                <c:pt idx="12">
                  <c:v>1.524203532547516E-2</c:v>
                </c:pt>
                <c:pt idx="13">
                  <c:v>1.4150318715650438E-2</c:v>
                </c:pt>
                <c:pt idx="14">
                  <c:v>1.3119127284384295E-2</c:v>
                </c:pt>
                <c:pt idx="15">
                  <c:v>1.1534727795745174E-2</c:v>
                </c:pt>
                <c:pt idx="16">
                  <c:v>6.3827504102493037E-3</c:v>
                </c:pt>
                <c:pt idx="17">
                  <c:v>5.4719177937839454E-3</c:v>
                </c:pt>
                <c:pt idx="18">
                  <c:v>4.6423269148563014E-3</c:v>
                </c:pt>
                <c:pt idx="19">
                  <c:v>4.3844862142656373E-3</c:v>
                </c:pt>
                <c:pt idx="20">
                  <c:v>2.8081902213349315E-5</c:v>
                </c:pt>
              </c:numCache>
            </c:numRef>
          </c:val>
          <c:extLst>
            <c:ext xmlns:c16="http://schemas.microsoft.com/office/drawing/2014/chart" uri="{C3380CC4-5D6E-409C-BE32-E72D297353CC}">
              <c16:uniqueId val="{00000005-3EF1-4418-ACA9-DDEC1A345310}"/>
            </c:ext>
          </c:extLst>
        </c:ser>
        <c:dLbls>
          <c:showLegendKey val="0"/>
          <c:showVal val="0"/>
          <c:showCatName val="0"/>
          <c:showSerName val="0"/>
          <c:showPercent val="0"/>
          <c:showBubbleSize val="0"/>
        </c:dLbls>
        <c:gapWidth val="150"/>
        <c:axId val="1107532287"/>
        <c:axId val="1107530623"/>
      </c:barChart>
      <c:lineChart>
        <c:grouping val="standard"/>
        <c:varyColors val="0"/>
        <c:ser>
          <c:idx val="0"/>
          <c:order val="0"/>
          <c:tx>
            <c:strRef>
              <c:f>Concentration_analysis!$K$534</c:f>
              <c:strCache>
                <c:ptCount val="1"/>
                <c:pt idx="0">
                  <c:v>Disbursement Account (%)</c:v>
                </c:pt>
              </c:strCache>
            </c:strRef>
          </c:tx>
          <c:spPr>
            <a:ln w="28575" cap="rnd" cmpd="sng" algn="ctr">
              <a:solidFill>
                <a:srgbClr val="FFC000"/>
              </a:solidFill>
              <a:prstDash val="solid"/>
              <a:round/>
            </a:ln>
            <a:effectLst/>
          </c:spPr>
          <c:marker>
            <c:symbol val="none"/>
          </c:marker>
          <c:cat>
            <c:strRef>
              <c:f>Concentration_analysis!$G$535:$G$555</c:f>
              <c:strCache>
                <c:ptCount val="21"/>
                <c:pt idx="0">
                  <c:v>wholesale and retail trade</c:v>
                </c:pt>
                <c:pt idx="1">
                  <c:v>manufacturing</c:v>
                </c:pt>
                <c:pt idx="2">
                  <c:v>construction industry</c:v>
                </c:pt>
                <c:pt idx="3">
                  <c:v>agriculture</c:v>
                </c:pt>
                <c:pt idx="4">
                  <c:v>resident services</c:v>
                </c:pt>
                <c:pt idx="5">
                  <c:v>transportation</c:v>
                </c:pt>
                <c:pt idx="6">
                  <c:v>accommodation and catering</c:v>
                </c:pt>
                <c:pt idx="7">
                  <c:v>other</c:v>
                </c:pt>
                <c:pt idx="8">
                  <c:v>education</c:v>
                </c:pt>
                <c:pt idx="9">
                  <c:v>leasing and business services</c:v>
                </c:pt>
                <c:pt idx="10">
                  <c:v>health and social work</c:v>
                </c:pt>
                <c:pt idx="11">
                  <c:v>information technology services</c:v>
                </c:pt>
                <c:pt idx="12">
                  <c:v>electricity and water supply</c:v>
                </c:pt>
                <c:pt idx="13">
                  <c:v>mining industry</c:v>
                </c:pt>
                <c:pt idx="14">
                  <c:v>culture, sports and entertainment</c:v>
                </c:pt>
                <c:pt idx="15">
                  <c:v>real estate</c:v>
                </c:pt>
                <c:pt idx="16">
                  <c:v>social organization</c:v>
                </c:pt>
                <c:pt idx="17">
                  <c:v>public facilities management</c:v>
                </c:pt>
                <c:pt idx="18">
                  <c:v>financial industry</c:v>
                </c:pt>
                <c:pt idx="19">
                  <c:v>scientific research</c:v>
                </c:pt>
                <c:pt idx="20">
                  <c:v>international organizations</c:v>
                </c:pt>
              </c:strCache>
            </c:strRef>
          </c:cat>
          <c:val>
            <c:numRef>
              <c:f>Concentration_analysis!$K$535:$K$555</c:f>
              <c:numCache>
                <c:formatCode>0.00%</c:formatCode>
                <c:ptCount val="21"/>
                <c:pt idx="0">
                  <c:v>0.17514783043224785</c:v>
                </c:pt>
                <c:pt idx="1">
                  <c:v>0.15324394103439659</c:v>
                </c:pt>
                <c:pt idx="2">
                  <c:v>0.11943033230615474</c:v>
                </c:pt>
                <c:pt idx="3">
                  <c:v>0.12242858332639293</c:v>
                </c:pt>
                <c:pt idx="4">
                  <c:v>0.10110768718247688</c:v>
                </c:pt>
                <c:pt idx="5">
                  <c:v>7.2124593986841012E-2</c:v>
                </c:pt>
                <c:pt idx="6">
                  <c:v>6.6044807195802455E-2</c:v>
                </c:pt>
                <c:pt idx="7">
                  <c:v>4.7389023069875906E-2</c:v>
                </c:pt>
                <c:pt idx="8">
                  <c:v>2.2820021654035145E-2</c:v>
                </c:pt>
                <c:pt idx="9">
                  <c:v>1.6656950112434413E-2</c:v>
                </c:pt>
                <c:pt idx="10">
                  <c:v>1.5407678854001832E-2</c:v>
                </c:pt>
                <c:pt idx="11">
                  <c:v>1.6407095860747897E-2</c:v>
                </c:pt>
                <c:pt idx="12">
                  <c:v>1.6573665361872242E-2</c:v>
                </c:pt>
                <c:pt idx="13">
                  <c:v>1.449154659781794E-2</c:v>
                </c:pt>
                <c:pt idx="14">
                  <c:v>1.1076871824768885E-2</c:v>
                </c:pt>
                <c:pt idx="15">
                  <c:v>1.0743732822520197E-2</c:v>
                </c:pt>
                <c:pt idx="16">
                  <c:v>6.0797867910385613E-3</c:v>
                </c:pt>
                <c:pt idx="17">
                  <c:v>5.2469392854168403E-3</c:v>
                </c:pt>
                <c:pt idx="18">
                  <c:v>3.497959523611227E-3</c:v>
                </c:pt>
                <c:pt idx="19">
                  <c:v>4.0809527775464314E-3</c:v>
                </c:pt>
                <c:pt idx="20">
                  <c:v>8.3284750562172063E-5</c:v>
                </c:pt>
              </c:numCache>
            </c:numRef>
          </c:val>
          <c:smooth val="0"/>
          <c:extLst xmlns:c15="http://schemas.microsoft.com/office/drawing/2012/chart">
            <c:ext xmlns:c16="http://schemas.microsoft.com/office/drawing/2014/chart" uri="{C3380CC4-5D6E-409C-BE32-E72D297353CC}">
              <c16:uniqueId val="{00000002-3EF1-4418-ACA9-DDEC1A345310}"/>
            </c:ext>
          </c:extLst>
        </c:ser>
        <c:dLbls>
          <c:showLegendKey val="0"/>
          <c:showVal val="0"/>
          <c:showCatName val="0"/>
          <c:showSerName val="0"/>
          <c:showPercent val="0"/>
          <c:showBubbleSize val="0"/>
        </c:dLbls>
        <c:marker val="1"/>
        <c:smooth val="0"/>
        <c:axId val="1178420559"/>
        <c:axId val="1178421807"/>
      </c:lineChart>
      <c:valAx>
        <c:axId val="1107530623"/>
        <c:scaling>
          <c:orientation val="minMax"/>
          <c:max val="0.2"/>
        </c:scaling>
        <c:delete val="0"/>
        <c:axPos val="r"/>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07532287"/>
        <c:crosses val="max"/>
        <c:crossBetween val="between"/>
        <c:majorUnit val="5.000000000000001E-2"/>
      </c:valAx>
      <c:catAx>
        <c:axId val="1107532287"/>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vert="eaVert"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07530623"/>
        <c:crosses val="autoZero"/>
        <c:auto val="1"/>
        <c:lblAlgn val="ctr"/>
        <c:lblOffset val="100"/>
        <c:noMultiLvlLbl val="0"/>
      </c:catAx>
      <c:valAx>
        <c:axId val="1178421807"/>
        <c:scaling>
          <c:orientation val="minMax"/>
        </c:scaling>
        <c:delete val="0"/>
        <c:axPos val="l"/>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1178420559"/>
        <c:crosses val="autoZero"/>
        <c:crossBetween val="between"/>
      </c:valAx>
      <c:catAx>
        <c:axId val="1178420559"/>
        <c:scaling>
          <c:orientation val="minMax"/>
        </c:scaling>
        <c:delete val="1"/>
        <c:axPos val="b"/>
        <c:numFmt formatCode="General" sourceLinked="1"/>
        <c:majorTickMark val="out"/>
        <c:minorTickMark val="none"/>
        <c:tickLblPos val="nextTo"/>
        <c:crossAx val="1178421807"/>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altLang="zh-CN" sz="1200" b="1" i="0" u="none" strike="noStrike" baseline="0">
                <a:effectLst/>
              </a:rPr>
              <a:t>New/Used car By Application</a:t>
            </a:r>
            <a:endParaRPr lang="zh-C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0"/>
          <c:order val="0"/>
          <c:tx>
            <c:strRef>
              <c:f>Concentration_analysis!$D$712</c:f>
              <c:strCache>
                <c:ptCount val="1"/>
                <c:pt idx="0">
                  <c:v>Loan Account (%)</c:v>
                </c:pt>
              </c:strCache>
            </c:strRef>
          </c:tx>
          <c:spPr>
            <a:solidFill>
              <a:srgbClr val="014B2A"/>
            </a:solidFill>
            <a:ln>
              <a:noFill/>
            </a:ln>
            <a:effectLst/>
          </c:spPr>
          <c:invertIfNegative val="0"/>
          <c:cat>
            <c:strRef>
              <c:f>Concentration_analysis!$B$713:$B$714</c:f>
              <c:strCache>
                <c:ptCount val="2"/>
                <c:pt idx="0">
                  <c:v>Used</c:v>
                </c:pt>
                <c:pt idx="1">
                  <c:v>New</c:v>
                </c:pt>
              </c:strCache>
            </c:strRef>
          </c:cat>
          <c:val>
            <c:numRef>
              <c:f>Concentration_analysis!$D$713:$D$714</c:f>
              <c:numCache>
                <c:formatCode>0.00%</c:formatCode>
                <c:ptCount val="2"/>
                <c:pt idx="0">
                  <c:v>0.55374672276080728</c:v>
                </c:pt>
                <c:pt idx="1">
                  <c:v>0.44625327723919272</c:v>
                </c:pt>
              </c:numCache>
            </c:numRef>
          </c:val>
          <c:extLst xmlns:c15="http://schemas.microsoft.com/office/drawing/2012/chart">
            <c:ext xmlns:c16="http://schemas.microsoft.com/office/drawing/2014/chart" uri="{C3380CC4-5D6E-409C-BE32-E72D297353CC}">
              <c16:uniqueId val="{00000000-53CB-4C82-9B45-DF1FA707D4A4}"/>
            </c:ext>
          </c:extLst>
        </c:ser>
        <c:dLbls>
          <c:showLegendKey val="0"/>
          <c:showVal val="0"/>
          <c:showCatName val="0"/>
          <c:showSerName val="0"/>
          <c:showPercent val="0"/>
          <c:showBubbleSize val="0"/>
        </c:dLbls>
        <c:gapWidth val="400"/>
        <c:axId val="322138224"/>
        <c:axId val="322134896"/>
        <c:extLst/>
      </c:barChart>
      <c:catAx>
        <c:axId val="322138224"/>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4896"/>
        <c:crosses val="autoZero"/>
        <c:auto val="1"/>
        <c:lblAlgn val="ctr"/>
        <c:lblOffset val="100"/>
        <c:noMultiLvlLbl val="0"/>
      </c:catAx>
      <c:valAx>
        <c:axId val="322134896"/>
        <c:scaling>
          <c:orientation val="minMax"/>
          <c:max val="0.8"/>
          <c:min val="0"/>
        </c:scaling>
        <c:delete val="0"/>
        <c:axPos val="l"/>
        <c:numFmt formatCode="0%" sourceLinked="0"/>
        <c:majorTickMark val="none"/>
        <c:minorTickMark val="none"/>
        <c:tickLblPos val="nextTo"/>
        <c:spPr>
          <a:noFill/>
          <a:ln w="2540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crossAx val="322138224"/>
        <c:crosses val="autoZero"/>
        <c:crossBetween val="between"/>
        <c:majorUnit val="0.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tint val="75000"/>
          <a:shade val="95000"/>
          <a:satMod val="105000"/>
        </a:schemeClr>
      </a:solidFill>
      <a:prstDash val="solid"/>
      <a:round/>
    </a:ln>
    <a:effectLst/>
  </c:spPr>
  <c:txPr>
    <a:bodyPr/>
    <a:lstStyle/>
    <a:p>
      <a:pPr>
        <a:defRPr>
          <a:latin typeface="Arial" panose="020B0604020202020204" pitchFamily="34" charset="0"/>
          <a:ea typeface="+mn-ea"/>
          <a:cs typeface="Arial" panose="020B060402020202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20.xml><?xml version="1.0" encoding="utf-8"?>
<cs:colorStyle xmlns:cs="http://schemas.microsoft.com/office/drawing/2012/chartStyle" xmlns:a="http://schemas.openxmlformats.org/drawingml/2006/main" meth="withinLinear" id="16">
  <a:schemeClr val="accent3"/>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withinLinear" id="16">
  <a:schemeClr val="accent3"/>
</cs:colorStyle>
</file>

<file path=xl/charts/colors23.xml><?xml version="1.0" encoding="utf-8"?>
<cs:colorStyle xmlns:cs="http://schemas.microsoft.com/office/drawing/2012/chartStyle" xmlns:a="http://schemas.openxmlformats.org/drawingml/2006/main" meth="withinLinear" id="16">
  <a:schemeClr val="accent3"/>
</cs:colorStyle>
</file>

<file path=xl/charts/colors24.xml><?xml version="1.0" encoding="utf-8"?>
<cs:colorStyle xmlns:cs="http://schemas.microsoft.com/office/drawing/2012/chartStyle" xmlns:a="http://schemas.openxmlformats.org/drawingml/2006/main" meth="withinLinear" id="16">
  <a:schemeClr val="accent3"/>
</cs:colorStyle>
</file>

<file path=xl/charts/colors25.xml><?xml version="1.0" encoding="utf-8"?>
<cs:colorStyle xmlns:cs="http://schemas.microsoft.com/office/drawing/2012/chartStyle" xmlns:a="http://schemas.openxmlformats.org/drawingml/2006/main" meth="withinLinear" id="16">
  <a:schemeClr val="accent3"/>
</cs:colorStyle>
</file>

<file path=xl/charts/colors26.xml><?xml version="1.0" encoding="utf-8"?>
<cs:colorStyle xmlns:cs="http://schemas.microsoft.com/office/drawing/2012/chartStyle" xmlns:a="http://schemas.openxmlformats.org/drawingml/2006/main" meth="withinLinear" id="16">
  <a:schemeClr val="accent3"/>
</cs:colorStyle>
</file>

<file path=xl/charts/colors27.xml><?xml version="1.0" encoding="utf-8"?>
<cs:colorStyle xmlns:cs="http://schemas.microsoft.com/office/drawing/2012/chartStyle" xmlns:a="http://schemas.openxmlformats.org/drawingml/2006/main" meth="withinLinear" id="16">
  <a:schemeClr val="accent3"/>
</cs:colorStyle>
</file>

<file path=xl/charts/colors28.xml><?xml version="1.0" encoding="utf-8"?>
<cs:colorStyle xmlns:cs="http://schemas.microsoft.com/office/drawing/2012/chartStyle" xmlns:a="http://schemas.openxmlformats.org/drawingml/2006/main" meth="withinLinear" id="16">
  <a:schemeClr val="accent3"/>
</cs:colorStyle>
</file>

<file path=xl/charts/colors29.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30.xml><?xml version="1.0" encoding="utf-8"?>
<cs:colorStyle xmlns:cs="http://schemas.microsoft.com/office/drawing/2012/chartStyle" xmlns:a="http://schemas.openxmlformats.org/drawingml/2006/main" meth="withinLinear" id="16">
  <a:schemeClr val="accent3"/>
</cs:colorStyle>
</file>

<file path=xl/charts/colors31.xml><?xml version="1.0" encoding="utf-8"?>
<cs:colorStyle xmlns:cs="http://schemas.microsoft.com/office/drawing/2012/chartStyle" xmlns:a="http://schemas.openxmlformats.org/drawingml/2006/main" meth="withinLinear" id="16">
  <a:schemeClr val="accent3"/>
</cs:colorStyle>
</file>

<file path=xl/charts/colors32.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tabColor rgb="FF92D050"/>
  </sheetPr>
  <sheetViews>
    <sheetView zoomScale="92" workbookViewId="0"/>
  </sheetViews>
  <pageMargins left="0.75" right="0.75" top="1" bottom="1" header="0.5" footer="0.5"/>
  <pageSetup orientation="landscape" r:id="rId1"/>
  <headerFooter alignWithMargins="0">
    <oddFooter>&amp;L&amp;F / &amp;A&amp;R&amp;P</oddFooter>
  </headerFooter>
  <drawing r:id="rId2"/>
</chartsheet>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18" Type="http://schemas.openxmlformats.org/officeDocument/2006/relationships/chart" Target="../charts/chart32.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17" Type="http://schemas.openxmlformats.org/officeDocument/2006/relationships/chart" Target="../charts/chart31.xml"/><Relationship Id="rId2" Type="http://schemas.openxmlformats.org/officeDocument/2006/relationships/chart" Target="../charts/chart16.xml"/><Relationship Id="rId16" Type="http://schemas.openxmlformats.org/officeDocument/2006/relationships/chart" Target="../charts/chart30.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chart" Target="../charts/chart2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5" Type="http://schemas.openxmlformats.org/officeDocument/2006/relationships/image" Target="../media/image1.png"/><Relationship Id="rId4"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1360714</xdr:colOff>
      <xdr:row>14</xdr:row>
      <xdr:rowOff>162857</xdr:rowOff>
    </xdr:to>
    <xdr:graphicFrame macro="">
      <xdr:nvGraphicFramePr>
        <xdr:cNvPr id="2" name="图表 1">
          <a:extLst>
            <a:ext uri="{FF2B5EF4-FFF2-40B4-BE49-F238E27FC236}">
              <a16:creationId xmlns:a16="http://schemas.microsoft.com/office/drawing/2014/main" id="{7A14CC7B-8A2B-4040-8F12-89D96144C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587828</xdr:colOff>
      <xdr:row>16</xdr:row>
      <xdr:rowOff>32657</xdr:rowOff>
    </xdr:from>
    <xdr:to>
      <xdr:col>8</xdr:col>
      <xdr:colOff>1338942</xdr:colOff>
      <xdr:row>26</xdr:row>
      <xdr:rowOff>195514</xdr:rowOff>
    </xdr:to>
    <xdr:graphicFrame macro="">
      <xdr:nvGraphicFramePr>
        <xdr:cNvPr id="3" name="图表 2">
          <a:extLst>
            <a:ext uri="{FF2B5EF4-FFF2-40B4-BE49-F238E27FC236}">
              <a16:creationId xmlns:a16="http://schemas.microsoft.com/office/drawing/2014/main" id="{F8168CF4-B066-44F8-AA05-7E9FF0B7A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43542</xdr:colOff>
      <xdr:row>2</xdr:row>
      <xdr:rowOff>97971</xdr:rowOff>
    </xdr:from>
    <xdr:to>
      <xdr:col>5</xdr:col>
      <xdr:colOff>303513</xdr:colOff>
      <xdr:row>3</xdr:row>
      <xdr:rowOff>101930</xdr:rowOff>
    </xdr:to>
    <xdr:sp macro="" textlink="">
      <xdr:nvSpPr>
        <xdr:cNvPr id="4" name="矩形 3">
          <a:extLst>
            <a:ext uri="{FF2B5EF4-FFF2-40B4-BE49-F238E27FC236}">
              <a16:creationId xmlns:a16="http://schemas.microsoft.com/office/drawing/2014/main" id="{D7168A4D-F3B0-4924-B920-707F2EC6DA27}"/>
            </a:ext>
          </a:extLst>
        </xdr:cNvPr>
        <xdr:cNvSpPr/>
      </xdr:nvSpPr>
      <xdr:spPr>
        <a:xfrm>
          <a:off x="4343399" y="97971"/>
          <a:ext cx="24480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a:latin typeface="Arial" panose="020B0604020202020204" pitchFamily="34" charset="0"/>
              <a:cs typeface="Arial" panose="020B0604020202020204" pitchFamily="34" charset="0"/>
            </a:rPr>
            <a:t>Province concentration</a:t>
          </a:r>
          <a:endParaRPr lang="zh-CN" altLang="en-US" sz="1100" b="1">
            <a:latin typeface="Arial" panose="020B0604020202020204" pitchFamily="34" charset="0"/>
            <a:cs typeface="Arial" panose="020B0604020202020204" pitchFamily="34" charset="0"/>
          </a:endParaRPr>
        </a:p>
      </xdr:txBody>
    </xdr:sp>
    <xdr:clientData/>
  </xdr:twoCellAnchor>
  <xdr:twoCellAnchor>
    <xdr:from>
      <xdr:col>3</xdr:col>
      <xdr:colOff>0</xdr:colOff>
      <xdr:row>28</xdr:row>
      <xdr:rowOff>0</xdr:rowOff>
    </xdr:from>
    <xdr:to>
      <xdr:col>5</xdr:col>
      <xdr:colOff>259971</xdr:colOff>
      <xdr:row>29</xdr:row>
      <xdr:rowOff>3958</xdr:rowOff>
    </xdr:to>
    <xdr:sp macro="" textlink="">
      <xdr:nvSpPr>
        <xdr:cNvPr id="6" name="矩形 5">
          <a:extLst>
            <a:ext uri="{FF2B5EF4-FFF2-40B4-BE49-F238E27FC236}">
              <a16:creationId xmlns:a16="http://schemas.microsoft.com/office/drawing/2014/main" id="{06AE0630-F730-4E6B-9098-B76B2E02B212}"/>
            </a:ext>
          </a:extLst>
        </xdr:cNvPr>
        <xdr:cNvSpPr/>
      </xdr:nvSpPr>
      <xdr:spPr>
        <a:xfrm>
          <a:off x="4299857" y="5660571"/>
          <a:ext cx="24480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a:latin typeface="Arial" panose="020B0604020202020204" pitchFamily="34" charset="0"/>
              <a:cs typeface="Arial" panose="020B0604020202020204" pitchFamily="34" charset="0"/>
            </a:rPr>
            <a:t>City concentration</a:t>
          </a:r>
          <a:endParaRPr lang="zh-CN" altLang="en-US" sz="1100" b="1">
            <a:latin typeface="Arial" panose="020B0604020202020204" pitchFamily="34" charset="0"/>
            <a:cs typeface="Arial" panose="020B0604020202020204" pitchFamily="34" charset="0"/>
          </a:endParaRPr>
        </a:p>
      </xdr:txBody>
    </xdr:sp>
    <xdr:clientData/>
  </xdr:twoCellAnchor>
  <xdr:twoCellAnchor>
    <xdr:from>
      <xdr:col>1</xdr:col>
      <xdr:colOff>0</xdr:colOff>
      <xdr:row>30</xdr:row>
      <xdr:rowOff>0</xdr:rowOff>
    </xdr:from>
    <xdr:to>
      <xdr:col>8</xdr:col>
      <xdr:colOff>1360714</xdr:colOff>
      <xdr:row>40</xdr:row>
      <xdr:rowOff>162856</xdr:rowOff>
    </xdr:to>
    <xdr:graphicFrame macro="">
      <xdr:nvGraphicFramePr>
        <xdr:cNvPr id="7" name="图表 6">
          <a:extLst>
            <a:ext uri="{FF2B5EF4-FFF2-40B4-BE49-F238E27FC236}">
              <a16:creationId xmlns:a16="http://schemas.microsoft.com/office/drawing/2014/main" id="{79C41E70-A363-4099-9F76-C465197C9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42</xdr:row>
      <xdr:rowOff>0</xdr:rowOff>
    </xdr:from>
    <xdr:to>
      <xdr:col>8</xdr:col>
      <xdr:colOff>1360714</xdr:colOff>
      <xdr:row>52</xdr:row>
      <xdr:rowOff>162857</xdr:rowOff>
    </xdr:to>
    <xdr:graphicFrame macro="">
      <xdr:nvGraphicFramePr>
        <xdr:cNvPr id="8" name="图表 7">
          <a:extLst>
            <a:ext uri="{FF2B5EF4-FFF2-40B4-BE49-F238E27FC236}">
              <a16:creationId xmlns:a16="http://schemas.microsoft.com/office/drawing/2014/main" id="{EC734D4E-AE11-4B3A-86FD-E0597C7F8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10887</xdr:colOff>
      <xdr:row>54</xdr:row>
      <xdr:rowOff>0</xdr:rowOff>
    </xdr:from>
    <xdr:to>
      <xdr:col>5</xdr:col>
      <xdr:colOff>270858</xdr:colOff>
      <xdr:row>55</xdr:row>
      <xdr:rowOff>3959</xdr:rowOff>
    </xdr:to>
    <xdr:sp macro="" textlink="">
      <xdr:nvSpPr>
        <xdr:cNvPr id="9" name="矩形 8">
          <a:extLst>
            <a:ext uri="{FF2B5EF4-FFF2-40B4-BE49-F238E27FC236}">
              <a16:creationId xmlns:a16="http://schemas.microsoft.com/office/drawing/2014/main" id="{BCE6F056-7001-4CD8-B98B-40634A105667}"/>
            </a:ext>
          </a:extLst>
        </xdr:cNvPr>
        <xdr:cNvSpPr/>
      </xdr:nvSpPr>
      <xdr:spPr>
        <a:xfrm>
          <a:off x="4310744" y="11321143"/>
          <a:ext cx="24480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a:latin typeface="Arial" panose="020B0604020202020204" pitchFamily="34" charset="0"/>
              <a:cs typeface="Arial" panose="020B0604020202020204" pitchFamily="34" charset="0"/>
            </a:rPr>
            <a:t>Car brand concentration</a:t>
          </a:r>
          <a:endParaRPr lang="zh-CN" altLang="en-US" sz="1100" b="1">
            <a:latin typeface="Arial" panose="020B0604020202020204" pitchFamily="34" charset="0"/>
            <a:cs typeface="Arial" panose="020B0604020202020204" pitchFamily="34" charset="0"/>
          </a:endParaRPr>
        </a:p>
      </xdr:txBody>
    </xdr:sp>
    <xdr:clientData/>
  </xdr:twoCellAnchor>
  <xdr:twoCellAnchor>
    <xdr:from>
      <xdr:col>1</xdr:col>
      <xdr:colOff>0</xdr:colOff>
      <xdr:row>56</xdr:row>
      <xdr:rowOff>0</xdr:rowOff>
    </xdr:from>
    <xdr:to>
      <xdr:col>8</xdr:col>
      <xdr:colOff>1360714</xdr:colOff>
      <xdr:row>66</xdr:row>
      <xdr:rowOff>162856</xdr:rowOff>
    </xdr:to>
    <xdr:graphicFrame macro="">
      <xdr:nvGraphicFramePr>
        <xdr:cNvPr id="10" name="图表 9">
          <a:extLst>
            <a:ext uri="{FF2B5EF4-FFF2-40B4-BE49-F238E27FC236}">
              <a16:creationId xmlns:a16="http://schemas.microsoft.com/office/drawing/2014/main" id="{218B2064-C50D-45F1-822F-4A68AE7FF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68</xdr:row>
      <xdr:rowOff>0</xdr:rowOff>
    </xdr:from>
    <xdr:to>
      <xdr:col>8</xdr:col>
      <xdr:colOff>1360714</xdr:colOff>
      <xdr:row>78</xdr:row>
      <xdr:rowOff>162857</xdr:rowOff>
    </xdr:to>
    <xdr:graphicFrame macro="">
      <xdr:nvGraphicFramePr>
        <xdr:cNvPr id="11" name="图表 10">
          <a:extLst>
            <a:ext uri="{FF2B5EF4-FFF2-40B4-BE49-F238E27FC236}">
              <a16:creationId xmlns:a16="http://schemas.microsoft.com/office/drawing/2014/main" id="{3469C013-69A1-42F5-BF7D-E3AB12C55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990598</xdr:colOff>
      <xdr:row>80</xdr:row>
      <xdr:rowOff>0</xdr:rowOff>
    </xdr:from>
    <xdr:to>
      <xdr:col>6</xdr:col>
      <xdr:colOff>556969</xdr:colOff>
      <xdr:row>81</xdr:row>
      <xdr:rowOff>3958</xdr:rowOff>
    </xdr:to>
    <xdr:sp macro="" textlink="">
      <xdr:nvSpPr>
        <xdr:cNvPr id="12" name="矩形 11">
          <a:extLst>
            <a:ext uri="{FF2B5EF4-FFF2-40B4-BE49-F238E27FC236}">
              <a16:creationId xmlns:a16="http://schemas.microsoft.com/office/drawing/2014/main" id="{BD249D86-A0B7-4804-AD01-978D71C3C3C1}"/>
            </a:ext>
          </a:extLst>
        </xdr:cNvPr>
        <xdr:cNvSpPr/>
      </xdr:nvSpPr>
      <xdr:spPr>
        <a:xfrm>
          <a:off x="3766455" y="16981714"/>
          <a:ext cx="38880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a:latin typeface="Arial" panose="020B0604020202020204" pitchFamily="34" charset="0"/>
              <a:cs typeface="Arial" panose="020B0604020202020204" pitchFamily="34" charset="0"/>
            </a:rPr>
            <a:t>Occupation_industry concentration</a:t>
          </a:r>
          <a:endParaRPr lang="zh-CN" altLang="en-US" sz="1100" b="1">
            <a:latin typeface="Arial" panose="020B0604020202020204" pitchFamily="34" charset="0"/>
            <a:cs typeface="Arial" panose="020B0604020202020204" pitchFamily="34" charset="0"/>
          </a:endParaRPr>
        </a:p>
      </xdr:txBody>
    </xdr:sp>
    <xdr:clientData/>
  </xdr:twoCellAnchor>
  <xdr:twoCellAnchor>
    <xdr:from>
      <xdr:col>1</xdr:col>
      <xdr:colOff>0</xdr:colOff>
      <xdr:row>82</xdr:row>
      <xdr:rowOff>0</xdr:rowOff>
    </xdr:from>
    <xdr:to>
      <xdr:col>8</xdr:col>
      <xdr:colOff>1360714</xdr:colOff>
      <xdr:row>92</xdr:row>
      <xdr:rowOff>162856</xdr:rowOff>
    </xdr:to>
    <xdr:graphicFrame macro="">
      <xdr:nvGraphicFramePr>
        <xdr:cNvPr id="13" name="图表 12">
          <a:extLst>
            <a:ext uri="{FF2B5EF4-FFF2-40B4-BE49-F238E27FC236}">
              <a16:creationId xmlns:a16="http://schemas.microsoft.com/office/drawing/2014/main" id="{0F50E212-A27D-4C37-8DDC-7771E7EA6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95</xdr:row>
      <xdr:rowOff>0</xdr:rowOff>
    </xdr:from>
    <xdr:to>
      <xdr:col>8</xdr:col>
      <xdr:colOff>1360714</xdr:colOff>
      <xdr:row>105</xdr:row>
      <xdr:rowOff>162858</xdr:rowOff>
    </xdr:to>
    <xdr:graphicFrame macro="">
      <xdr:nvGraphicFramePr>
        <xdr:cNvPr id="14" name="图表 13">
          <a:extLst>
            <a:ext uri="{FF2B5EF4-FFF2-40B4-BE49-F238E27FC236}">
              <a16:creationId xmlns:a16="http://schemas.microsoft.com/office/drawing/2014/main" id="{50E26EDF-3CC1-4F4E-BE7E-9B03DA94C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1306286</xdr:colOff>
      <xdr:row>106</xdr:row>
      <xdr:rowOff>206828</xdr:rowOff>
    </xdr:from>
    <xdr:to>
      <xdr:col>5</xdr:col>
      <xdr:colOff>474257</xdr:colOff>
      <xdr:row>107</xdr:row>
      <xdr:rowOff>210787</xdr:rowOff>
    </xdr:to>
    <xdr:sp macro="" textlink="">
      <xdr:nvSpPr>
        <xdr:cNvPr id="15" name="矩形 14">
          <a:extLst>
            <a:ext uri="{FF2B5EF4-FFF2-40B4-BE49-F238E27FC236}">
              <a16:creationId xmlns:a16="http://schemas.microsoft.com/office/drawing/2014/main" id="{066B316C-D1DF-4470-9EAD-4B06A383DB4F}"/>
            </a:ext>
          </a:extLst>
        </xdr:cNvPr>
        <xdr:cNvSpPr/>
      </xdr:nvSpPr>
      <xdr:spPr>
        <a:xfrm>
          <a:off x="4082143" y="22849114"/>
          <a:ext cx="28800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a:latin typeface="Arial" panose="020B0604020202020204" pitchFamily="34" charset="0"/>
              <a:cs typeface="Arial" panose="020B0604020202020204" pitchFamily="34" charset="0"/>
            </a:rPr>
            <a:t>New/Used</a:t>
          </a:r>
          <a:r>
            <a:rPr lang="en-US" altLang="zh-CN" sz="1400" b="1" baseline="0">
              <a:latin typeface="Arial" panose="020B0604020202020204" pitchFamily="34" charset="0"/>
              <a:cs typeface="Arial" panose="020B0604020202020204" pitchFamily="34" charset="0"/>
            </a:rPr>
            <a:t> </a:t>
          </a:r>
          <a:r>
            <a:rPr lang="en-US" altLang="zh-CN" sz="1400" b="1">
              <a:latin typeface="Arial" panose="020B0604020202020204" pitchFamily="34" charset="0"/>
              <a:cs typeface="Arial" panose="020B0604020202020204" pitchFamily="34" charset="0"/>
            </a:rPr>
            <a:t>car concentration</a:t>
          </a:r>
          <a:endParaRPr lang="zh-CN" altLang="en-US" sz="1100" b="1">
            <a:latin typeface="Arial" panose="020B0604020202020204" pitchFamily="34" charset="0"/>
            <a:cs typeface="Arial" panose="020B0604020202020204" pitchFamily="34" charset="0"/>
          </a:endParaRPr>
        </a:p>
      </xdr:txBody>
    </xdr:sp>
    <xdr:clientData/>
  </xdr:twoCellAnchor>
  <xdr:twoCellAnchor>
    <xdr:from>
      <xdr:col>1</xdr:col>
      <xdr:colOff>0</xdr:colOff>
      <xdr:row>109</xdr:row>
      <xdr:rowOff>0</xdr:rowOff>
    </xdr:from>
    <xdr:to>
      <xdr:col>4</xdr:col>
      <xdr:colOff>65314</xdr:colOff>
      <xdr:row>119</xdr:row>
      <xdr:rowOff>162857</xdr:rowOff>
    </xdr:to>
    <xdr:graphicFrame macro="">
      <xdr:nvGraphicFramePr>
        <xdr:cNvPr id="16" name="图表 15">
          <a:extLst>
            <a:ext uri="{FF2B5EF4-FFF2-40B4-BE49-F238E27FC236}">
              <a16:creationId xmlns:a16="http://schemas.microsoft.com/office/drawing/2014/main" id="{9E0C7675-124F-48C5-A0B6-C8717C702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315688</xdr:colOff>
      <xdr:row>108</xdr:row>
      <xdr:rowOff>206829</xdr:rowOff>
    </xdr:from>
    <xdr:to>
      <xdr:col>9</xdr:col>
      <xdr:colOff>489857</xdr:colOff>
      <xdr:row>119</xdr:row>
      <xdr:rowOff>151972</xdr:rowOff>
    </xdr:to>
    <xdr:graphicFrame macro="">
      <xdr:nvGraphicFramePr>
        <xdr:cNvPr id="17" name="图表 16">
          <a:extLst>
            <a:ext uri="{FF2B5EF4-FFF2-40B4-BE49-F238E27FC236}">
              <a16:creationId xmlns:a16="http://schemas.microsoft.com/office/drawing/2014/main" id="{6F465072-17B5-43A3-B478-6F3B46EBA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740228</xdr:colOff>
      <xdr:row>122</xdr:row>
      <xdr:rowOff>21771</xdr:rowOff>
    </xdr:from>
    <xdr:to>
      <xdr:col>6</xdr:col>
      <xdr:colOff>990599</xdr:colOff>
      <xdr:row>123</xdr:row>
      <xdr:rowOff>25729</xdr:rowOff>
    </xdr:to>
    <xdr:sp macro="" textlink="">
      <xdr:nvSpPr>
        <xdr:cNvPr id="18" name="矩形 17">
          <a:extLst>
            <a:ext uri="{FF2B5EF4-FFF2-40B4-BE49-F238E27FC236}">
              <a16:creationId xmlns:a16="http://schemas.microsoft.com/office/drawing/2014/main" id="{56E0DC64-D7BF-4C3F-BB13-1455D2F2E45F}"/>
            </a:ext>
          </a:extLst>
        </xdr:cNvPr>
        <xdr:cNvSpPr/>
      </xdr:nvSpPr>
      <xdr:spPr>
        <a:xfrm>
          <a:off x="3516085" y="26147485"/>
          <a:ext cx="45720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a:latin typeface="Arial" panose="020B0604020202020204" pitchFamily="34" charset="0"/>
              <a:cs typeface="Arial" panose="020B0604020202020204" pitchFamily="34" charset="0"/>
            </a:rPr>
            <a:t>Verified_monthly_income concentration</a:t>
          </a:r>
          <a:endParaRPr lang="zh-CN" altLang="en-US" sz="1100" b="1">
            <a:latin typeface="Arial" panose="020B0604020202020204" pitchFamily="34" charset="0"/>
            <a:cs typeface="Arial" panose="020B0604020202020204" pitchFamily="34" charset="0"/>
          </a:endParaRPr>
        </a:p>
      </xdr:txBody>
    </xdr:sp>
    <xdr:clientData/>
  </xdr:twoCellAnchor>
  <xdr:twoCellAnchor>
    <xdr:from>
      <xdr:col>1</xdr:col>
      <xdr:colOff>0</xdr:colOff>
      <xdr:row>124</xdr:row>
      <xdr:rowOff>0</xdr:rowOff>
    </xdr:from>
    <xdr:to>
      <xdr:col>4</xdr:col>
      <xdr:colOff>10886</xdr:colOff>
      <xdr:row>134</xdr:row>
      <xdr:rowOff>162856</xdr:rowOff>
    </xdr:to>
    <xdr:graphicFrame macro="">
      <xdr:nvGraphicFramePr>
        <xdr:cNvPr id="19" name="图表 18">
          <a:extLst>
            <a:ext uri="{FF2B5EF4-FFF2-40B4-BE49-F238E27FC236}">
              <a16:creationId xmlns:a16="http://schemas.microsoft.com/office/drawing/2014/main" id="{7524B57B-B8B9-481D-9A97-504FEF52E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370114</xdr:colOff>
      <xdr:row>124</xdr:row>
      <xdr:rowOff>1</xdr:rowOff>
    </xdr:from>
    <xdr:to>
      <xdr:col>9</xdr:col>
      <xdr:colOff>500743</xdr:colOff>
      <xdr:row>134</xdr:row>
      <xdr:rowOff>162858</xdr:rowOff>
    </xdr:to>
    <xdr:graphicFrame macro="">
      <xdr:nvGraphicFramePr>
        <xdr:cNvPr id="20" name="图表 19">
          <a:extLst>
            <a:ext uri="{FF2B5EF4-FFF2-40B4-BE49-F238E27FC236}">
              <a16:creationId xmlns:a16="http://schemas.microsoft.com/office/drawing/2014/main" id="{1EC46B69-E280-4E05-8163-32B2C0FE6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718460</xdr:colOff>
      <xdr:row>136</xdr:row>
      <xdr:rowOff>0</xdr:rowOff>
    </xdr:from>
    <xdr:to>
      <xdr:col>6</xdr:col>
      <xdr:colOff>968831</xdr:colOff>
      <xdr:row>137</xdr:row>
      <xdr:rowOff>3958</xdr:rowOff>
    </xdr:to>
    <xdr:sp macro="" textlink="">
      <xdr:nvSpPr>
        <xdr:cNvPr id="21" name="矩形 20">
          <a:extLst>
            <a:ext uri="{FF2B5EF4-FFF2-40B4-BE49-F238E27FC236}">
              <a16:creationId xmlns:a16="http://schemas.microsoft.com/office/drawing/2014/main" id="{B7884224-8524-4EE9-A8FA-0FA81A9DBF74}"/>
            </a:ext>
          </a:extLst>
        </xdr:cNvPr>
        <xdr:cNvSpPr/>
      </xdr:nvSpPr>
      <xdr:spPr>
        <a:xfrm>
          <a:off x="3494317" y="29173714"/>
          <a:ext cx="45720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a:latin typeface="Arial" panose="020B0604020202020204" pitchFamily="34" charset="0"/>
              <a:cs typeface="Arial" panose="020B0604020202020204" pitchFamily="34" charset="0"/>
            </a:rPr>
            <a:t>Appraisal_price concentration</a:t>
          </a:r>
          <a:endParaRPr lang="zh-CN" altLang="en-US" sz="1100" b="1">
            <a:latin typeface="Arial" panose="020B0604020202020204" pitchFamily="34" charset="0"/>
            <a:cs typeface="Arial" panose="020B0604020202020204" pitchFamily="34" charset="0"/>
          </a:endParaRPr>
        </a:p>
      </xdr:txBody>
    </xdr:sp>
    <xdr:clientData/>
  </xdr:twoCellAnchor>
  <xdr:twoCellAnchor>
    <xdr:from>
      <xdr:col>0</xdr:col>
      <xdr:colOff>609599</xdr:colOff>
      <xdr:row>138</xdr:row>
      <xdr:rowOff>0</xdr:rowOff>
    </xdr:from>
    <xdr:to>
      <xdr:col>4</xdr:col>
      <xdr:colOff>10884</xdr:colOff>
      <xdr:row>148</xdr:row>
      <xdr:rowOff>162856</xdr:rowOff>
    </xdr:to>
    <xdr:graphicFrame macro="">
      <xdr:nvGraphicFramePr>
        <xdr:cNvPr id="22" name="图表 21">
          <a:extLst>
            <a:ext uri="{FF2B5EF4-FFF2-40B4-BE49-F238E27FC236}">
              <a16:creationId xmlns:a16="http://schemas.microsoft.com/office/drawing/2014/main" id="{EA69FA31-A870-4108-BDF1-69F809653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370115</xdr:colOff>
      <xdr:row>138</xdr:row>
      <xdr:rowOff>10885</xdr:rowOff>
    </xdr:from>
    <xdr:to>
      <xdr:col>9</xdr:col>
      <xdr:colOff>500744</xdr:colOff>
      <xdr:row>148</xdr:row>
      <xdr:rowOff>173742</xdr:rowOff>
    </xdr:to>
    <xdr:graphicFrame macro="">
      <xdr:nvGraphicFramePr>
        <xdr:cNvPr id="23" name="图表 22">
          <a:extLst>
            <a:ext uri="{FF2B5EF4-FFF2-40B4-BE49-F238E27FC236}">
              <a16:creationId xmlns:a16="http://schemas.microsoft.com/office/drawing/2014/main" id="{889C6921-9C22-4583-956F-D79F8A84B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21276</xdr:colOff>
      <xdr:row>75</xdr:row>
      <xdr:rowOff>7784</xdr:rowOff>
    </xdr:from>
    <xdr:to>
      <xdr:col>2</xdr:col>
      <xdr:colOff>868733</xdr:colOff>
      <xdr:row>85</xdr:row>
      <xdr:rowOff>170641</xdr:rowOff>
    </xdr:to>
    <xdr:graphicFrame macro="">
      <xdr:nvGraphicFramePr>
        <xdr:cNvPr id="24" name="图表 23">
          <a:extLst>
            <a:ext uri="{FF2B5EF4-FFF2-40B4-BE49-F238E27FC236}">
              <a16:creationId xmlns:a16="http://schemas.microsoft.com/office/drawing/2014/main" id="{14E55D94-21AA-4F45-88A3-D1BABB36599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1017851</xdr:colOff>
      <xdr:row>75</xdr:row>
      <xdr:rowOff>3117</xdr:rowOff>
    </xdr:from>
    <xdr:to>
      <xdr:col>6</xdr:col>
      <xdr:colOff>1001379</xdr:colOff>
      <xdr:row>85</xdr:row>
      <xdr:rowOff>126390</xdr:rowOff>
    </xdr:to>
    <xdr:graphicFrame macro="">
      <xdr:nvGraphicFramePr>
        <xdr:cNvPr id="21" name="图表 20">
          <a:extLst>
            <a:ext uri="{FF2B5EF4-FFF2-40B4-BE49-F238E27FC236}">
              <a16:creationId xmlns:a16="http://schemas.microsoft.com/office/drawing/2014/main" id="{48308C6F-30A3-420B-B704-CFD082E5E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229210</xdr:colOff>
      <xdr:row>74</xdr:row>
      <xdr:rowOff>216164</xdr:rowOff>
    </xdr:from>
    <xdr:to>
      <xdr:col>17</xdr:col>
      <xdr:colOff>212143</xdr:colOff>
      <xdr:row>85</xdr:row>
      <xdr:rowOff>161307</xdr:rowOff>
    </xdr:to>
    <xdr:graphicFrame macro="">
      <xdr:nvGraphicFramePr>
        <xdr:cNvPr id="22" name="图表 21">
          <a:extLst>
            <a:ext uri="{FF2B5EF4-FFF2-40B4-BE49-F238E27FC236}">
              <a16:creationId xmlns:a16="http://schemas.microsoft.com/office/drawing/2014/main" id="{B5C08490-9F03-42F6-894D-63FC700EC71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76768</xdr:colOff>
      <xdr:row>88</xdr:row>
      <xdr:rowOff>46370</xdr:rowOff>
    </xdr:from>
    <xdr:to>
      <xdr:col>11</xdr:col>
      <xdr:colOff>74150</xdr:colOff>
      <xdr:row>98</xdr:row>
      <xdr:rowOff>169642</xdr:rowOff>
    </xdr:to>
    <xdr:graphicFrame macro="">
      <xdr:nvGraphicFramePr>
        <xdr:cNvPr id="41" name="图表 40">
          <a:extLst>
            <a:ext uri="{FF2B5EF4-FFF2-40B4-BE49-F238E27FC236}">
              <a16:creationId xmlns:a16="http://schemas.microsoft.com/office/drawing/2014/main" id="{A7B1C303-EC80-4776-976F-93AC1E11166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21277</xdr:colOff>
      <xdr:row>88</xdr:row>
      <xdr:rowOff>43541</xdr:rowOff>
    </xdr:from>
    <xdr:to>
      <xdr:col>2</xdr:col>
      <xdr:colOff>868734</xdr:colOff>
      <xdr:row>98</xdr:row>
      <xdr:rowOff>206398</xdr:rowOff>
    </xdr:to>
    <xdr:graphicFrame macro="">
      <xdr:nvGraphicFramePr>
        <xdr:cNvPr id="42" name="图表 41">
          <a:extLst>
            <a:ext uri="{FF2B5EF4-FFF2-40B4-BE49-F238E27FC236}">
              <a16:creationId xmlns:a16="http://schemas.microsoft.com/office/drawing/2014/main" id="{80C11C3A-C51B-45E4-A2E0-BA38875EB22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21277</xdr:colOff>
      <xdr:row>101</xdr:row>
      <xdr:rowOff>61784</xdr:rowOff>
    </xdr:from>
    <xdr:to>
      <xdr:col>2</xdr:col>
      <xdr:colOff>868734</xdr:colOff>
      <xdr:row>112</xdr:row>
      <xdr:rowOff>6927</xdr:rowOff>
    </xdr:to>
    <xdr:graphicFrame macro="">
      <xdr:nvGraphicFramePr>
        <xdr:cNvPr id="43" name="图表 42">
          <a:extLst>
            <a:ext uri="{FF2B5EF4-FFF2-40B4-BE49-F238E27FC236}">
              <a16:creationId xmlns:a16="http://schemas.microsoft.com/office/drawing/2014/main" id="{6C2AAFC8-F5CF-44F4-A884-3D43BB91670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1015951</xdr:colOff>
      <xdr:row>101</xdr:row>
      <xdr:rowOff>43477</xdr:rowOff>
    </xdr:from>
    <xdr:to>
      <xdr:col>6</xdr:col>
      <xdr:colOff>999479</xdr:colOff>
      <xdr:row>111</xdr:row>
      <xdr:rowOff>166750</xdr:rowOff>
    </xdr:to>
    <xdr:graphicFrame macro="">
      <xdr:nvGraphicFramePr>
        <xdr:cNvPr id="44" name="图表 43">
          <a:extLst>
            <a:ext uri="{FF2B5EF4-FFF2-40B4-BE49-F238E27FC236}">
              <a16:creationId xmlns:a16="http://schemas.microsoft.com/office/drawing/2014/main" id="{95A55232-62EF-4E67-B753-AD862E530E6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72966</xdr:colOff>
      <xdr:row>101</xdr:row>
      <xdr:rowOff>30117</xdr:rowOff>
    </xdr:from>
    <xdr:to>
      <xdr:col>11</xdr:col>
      <xdr:colOff>70348</xdr:colOff>
      <xdr:row>111</xdr:row>
      <xdr:rowOff>153390</xdr:rowOff>
    </xdr:to>
    <xdr:graphicFrame macro="">
      <xdr:nvGraphicFramePr>
        <xdr:cNvPr id="45" name="图表 44">
          <a:extLst>
            <a:ext uri="{FF2B5EF4-FFF2-40B4-BE49-F238E27FC236}">
              <a16:creationId xmlns:a16="http://schemas.microsoft.com/office/drawing/2014/main" id="{92D87EF3-2502-4BEF-B074-3DE0F5D7190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341147</xdr:colOff>
      <xdr:row>88</xdr:row>
      <xdr:rowOff>68713</xdr:rowOff>
    </xdr:from>
    <xdr:to>
      <xdr:col>23</xdr:col>
      <xdr:colOff>144565</xdr:colOff>
      <xdr:row>98</xdr:row>
      <xdr:rowOff>191985</xdr:rowOff>
    </xdr:to>
    <xdr:graphicFrame macro="">
      <xdr:nvGraphicFramePr>
        <xdr:cNvPr id="46" name="图表 45">
          <a:extLst>
            <a:ext uri="{FF2B5EF4-FFF2-40B4-BE49-F238E27FC236}">
              <a16:creationId xmlns:a16="http://schemas.microsoft.com/office/drawing/2014/main" id="{FD9F54A4-B9DA-47FF-AA93-01E22E723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21277</xdr:colOff>
      <xdr:row>114</xdr:row>
      <xdr:rowOff>124124</xdr:rowOff>
    </xdr:from>
    <xdr:to>
      <xdr:col>2</xdr:col>
      <xdr:colOff>868734</xdr:colOff>
      <xdr:row>125</xdr:row>
      <xdr:rowOff>69266</xdr:rowOff>
    </xdr:to>
    <xdr:graphicFrame macro="">
      <xdr:nvGraphicFramePr>
        <xdr:cNvPr id="47" name="图表 46">
          <a:extLst>
            <a:ext uri="{FF2B5EF4-FFF2-40B4-BE49-F238E27FC236}">
              <a16:creationId xmlns:a16="http://schemas.microsoft.com/office/drawing/2014/main" id="{B344606A-B320-41FD-849D-194D7B77D92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229211</xdr:colOff>
      <xdr:row>88</xdr:row>
      <xdr:rowOff>49199</xdr:rowOff>
    </xdr:from>
    <xdr:to>
      <xdr:col>17</xdr:col>
      <xdr:colOff>212144</xdr:colOff>
      <xdr:row>98</xdr:row>
      <xdr:rowOff>212056</xdr:rowOff>
    </xdr:to>
    <xdr:graphicFrame macro="">
      <xdr:nvGraphicFramePr>
        <xdr:cNvPr id="48" name="图表 47">
          <a:extLst>
            <a:ext uri="{FF2B5EF4-FFF2-40B4-BE49-F238E27FC236}">
              <a16:creationId xmlns:a16="http://schemas.microsoft.com/office/drawing/2014/main" id="{0EA45333-B2B7-4C7E-A0B0-989DF8B3C5A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76767</xdr:colOff>
      <xdr:row>74</xdr:row>
      <xdr:rowOff>211498</xdr:rowOff>
    </xdr:from>
    <xdr:to>
      <xdr:col>11</xdr:col>
      <xdr:colOff>74149</xdr:colOff>
      <xdr:row>85</xdr:row>
      <xdr:rowOff>113098</xdr:rowOff>
    </xdr:to>
    <xdr:graphicFrame macro="">
      <xdr:nvGraphicFramePr>
        <xdr:cNvPr id="50" name="图表 49">
          <a:extLst>
            <a:ext uri="{FF2B5EF4-FFF2-40B4-BE49-F238E27FC236}">
              <a16:creationId xmlns:a16="http://schemas.microsoft.com/office/drawing/2014/main" id="{CD66D5F7-5EDB-45C1-81E1-21CE07753C8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1017851</xdr:colOff>
      <xdr:row>88</xdr:row>
      <xdr:rowOff>52028</xdr:rowOff>
    </xdr:from>
    <xdr:to>
      <xdr:col>6</xdr:col>
      <xdr:colOff>1001379</xdr:colOff>
      <xdr:row>98</xdr:row>
      <xdr:rowOff>175300</xdr:rowOff>
    </xdr:to>
    <xdr:graphicFrame macro="">
      <xdr:nvGraphicFramePr>
        <xdr:cNvPr id="51" name="图表 50">
          <a:extLst>
            <a:ext uri="{FF2B5EF4-FFF2-40B4-BE49-F238E27FC236}">
              <a16:creationId xmlns:a16="http://schemas.microsoft.com/office/drawing/2014/main" id="{6D5BCD52-FA31-44B1-AA01-E8ED29F7E18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223508</xdr:colOff>
      <xdr:row>101</xdr:row>
      <xdr:rowOff>70197</xdr:rowOff>
    </xdr:from>
    <xdr:to>
      <xdr:col>17</xdr:col>
      <xdr:colOff>214061</xdr:colOff>
      <xdr:row>112</xdr:row>
      <xdr:rowOff>15340</xdr:rowOff>
    </xdr:to>
    <xdr:graphicFrame macro="">
      <xdr:nvGraphicFramePr>
        <xdr:cNvPr id="52" name="图表 51">
          <a:extLst>
            <a:ext uri="{FF2B5EF4-FFF2-40B4-BE49-F238E27FC236}">
              <a16:creationId xmlns:a16="http://schemas.microsoft.com/office/drawing/2014/main" id="{6677C3B1-E76C-46A3-99E5-0981112F990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341147</xdr:colOff>
      <xdr:row>74</xdr:row>
      <xdr:rowOff>220684</xdr:rowOff>
    </xdr:from>
    <xdr:to>
      <xdr:col>23</xdr:col>
      <xdr:colOff>144565</xdr:colOff>
      <xdr:row>85</xdr:row>
      <xdr:rowOff>122284</xdr:rowOff>
    </xdr:to>
    <xdr:graphicFrame macro="">
      <xdr:nvGraphicFramePr>
        <xdr:cNvPr id="53" name="图表 52">
          <a:extLst>
            <a:ext uri="{FF2B5EF4-FFF2-40B4-BE49-F238E27FC236}">
              <a16:creationId xmlns:a16="http://schemas.microsoft.com/office/drawing/2014/main" id="{D78C5940-9849-43C2-8FB7-AFDE776E7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1026124</xdr:colOff>
      <xdr:row>114</xdr:row>
      <xdr:rowOff>124126</xdr:rowOff>
    </xdr:from>
    <xdr:to>
      <xdr:col>6</xdr:col>
      <xdr:colOff>1009652</xdr:colOff>
      <xdr:row>125</xdr:row>
      <xdr:rowOff>25726</xdr:rowOff>
    </xdr:to>
    <xdr:graphicFrame macro="">
      <xdr:nvGraphicFramePr>
        <xdr:cNvPr id="54" name="图表 53">
          <a:extLst>
            <a:ext uri="{FF2B5EF4-FFF2-40B4-BE49-F238E27FC236}">
              <a16:creationId xmlns:a16="http://schemas.microsoft.com/office/drawing/2014/main" id="{7CEBA6D3-7859-45D8-8E1B-B3C572E2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333545</xdr:colOff>
      <xdr:row>101</xdr:row>
      <xdr:rowOff>70692</xdr:rowOff>
    </xdr:from>
    <xdr:to>
      <xdr:col>23</xdr:col>
      <xdr:colOff>136963</xdr:colOff>
      <xdr:row>111</xdr:row>
      <xdr:rowOff>193965</xdr:rowOff>
    </xdr:to>
    <xdr:graphicFrame macro="">
      <xdr:nvGraphicFramePr>
        <xdr:cNvPr id="55" name="图表 54">
          <a:extLst>
            <a:ext uri="{FF2B5EF4-FFF2-40B4-BE49-F238E27FC236}">
              <a16:creationId xmlns:a16="http://schemas.microsoft.com/office/drawing/2014/main" id="{86485FCF-03DD-4D31-8809-428AB2762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17</xdr:row>
      <xdr:rowOff>54858</xdr:rowOff>
    </xdr:from>
    <xdr:to>
      <xdr:col>2</xdr:col>
      <xdr:colOff>847457</xdr:colOff>
      <xdr:row>28</xdr:row>
      <xdr:rowOff>0</xdr:rowOff>
    </xdr:to>
    <xdr:graphicFrame macro="">
      <xdr:nvGraphicFramePr>
        <xdr:cNvPr id="56" name="图表 55">
          <a:extLst>
            <a:ext uri="{FF2B5EF4-FFF2-40B4-BE49-F238E27FC236}">
              <a16:creationId xmlns:a16="http://schemas.microsoft.com/office/drawing/2014/main" id="{4CCB0A45-4092-4CE5-AC91-D3B40395F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1177631</xdr:colOff>
      <xdr:row>73</xdr:row>
      <xdr:rowOff>3</xdr:rowOff>
    </xdr:from>
    <xdr:to>
      <xdr:col>1</xdr:col>
      <xdr:colOff>3311231</xdr:colOff>
      <xdr:row>74</xdr:row>
      <xdr:rowOff>3</xdr:rowOff>
    </xdr:to>
    <xdr:sp macro="" textlink="">
      <xdr:nvSpPr>
        <xdr:cNvPr id="2" name="矩形 1">
          <a:extLst>
            <a:ext uri="{FF2B5EF4-FFF2-40B4-BE49-F238E27FC236}">
              <a16:creationId xmlns:a16="http://schemas.microsoft.com/office/drawing/2014/main" id="{176C419F-4FA9-4522-89DC-680CFDAD02E3}"/>
            </a:ext>
          </a:extLst>
        </xdr:cNvPr>
        <xdr:cNvSpPr/>
      </xdr:nvSpPr>
      <xdr:spPr>
        <a:xfrm>
          <a:off x="1731813" y="15600221"/>
          <a:ext cx="21336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a:latin typeface="Arial" panose="020B0604020202020204" pitchFamily="34" charset="0"/>
              <a:cs typeface="Arial" panose="020B0604020202020204" pitchFamily="34" charset="0"/>
            </a:rPr>
            <a:t>Loan_Amount</a:t>
          </a:r>
          <a:endParaRPr lang="zh-CN" altLang="en-US" sz="1100" b="1">
            <a:latin typeface="Arial" panose="020B0604020202020204" pitchFamily="34" charset="0"/>
            <a:cs typeface="Arial" panose="020B0604020202020204" pitchFamily="34" charset="0"/>
          </a:endParaRPr>
        </a:p>
      </xdr:txBody>
    </xdr:sp>
    <xdr:clientData/>
  </xdr:twoCellAnchor>
  <xdr:twoCellAnchor>
    <xdr:from>
      <xdr:col>4</xdr:col>
      <xdr:colOff>0</xdr:colOff>
      <xdr:row>73</xdr:row>
      <xdr:rowOff>13857</xdr:rowOff>
    </xdr:from>
    <xdr:to>
      <xdr:col>6</xdr:col>
      <xdr:colOff>0</xdr:colOff>
      <xdr:row>74</xdr:row>
      <xdr:rowOff>13857</xdr:rowOff>
    </xdr:to>
    <xdr:sp macro="" textlink="">
      <xdr:nvSpPr>
        <xdr:cNvPr id="57" name="矩形 56">
          <a:extLst>
            <a:ext uri="{FF2B5EF4-FFF2-40B4-BE49-F238E27FC236}">
              <a16:creationId xmlns:a16="http://schemas.microsoft.com/office/drawing/2014/main" id="{5DB8212A-9134-4113-8106-89CD1A72D227}"/>
            </a:ext>
          </a:extLst>
        </xdr:cNvPr>
        <xdr:cNvSpPr/>
      </xdr:nvSpPr>
      <xdr:spPr>
        <a:xfrm>
          <a:off x="6234545" y="15614075"/>
          <a:ext cx="21336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a:latin typeface="Arial" panose="020B0604020202020204" pitchFamily="34" charset="0"/>
              <a:cs typeface="Arial" panose="020B0604020202020204" pitchFamily="34" charset="0"/>
            </a:rPr>
            <a:t>Loan_rate</a:t>
          </a:r>
          <a:endParaRPr lang="zh-CN" altLang="en-US" sz="1100" b="1">
            <a:latin typeface="Arial" panose="020B0604020202020204" pitchFamily="34" charset="0"/>
            <a:cs typeface="Arial" panose="020B0604020202020204" pitchFamily="34" charset="0"/>
          </a:endParaRPr>
        </a:p>
      </xdr:txBody>
    </xdr:sp>
    <xdr:clientData/>
  </xdr:twoCellAnchor>
  <xdr:twoCellAnchor>
    <xdr:from>
      <xdr:col>8</xdr:col>
      <xdr:colOff>415636</xdr:colOff>
      <xdr:row>73</xdr:row>
      <xdr:rowOff>27714</xdr:rowOff>
    </xdr:from>
    <xdr:to>
      <xdr:col>10</xdr:col>
      <xdr:colOff>414327</xdr:colOff>
      <xdr:row>74</xdr:row>
      <xdr:rowOff>27714</xdr:rowOff>
    </xdr:to>
    <xdr:sp macro="" textlink="">
      <xdr:nvSpPr>
        <xdr:cNvPr id="58" name="矩形 57">
          <a:extLst>
            <a:ext uri="{FF2B5EF4-FFF2-40B4-BE49-F238E27FC236}">
              <a16:creationId xmlns:a16="http://schemas.microsoft.com/office/drawing/2014/main" id="{3AE1A7A7-94FF-43BB-978B-B87C82951E36}"/>
            </a:ext>
          </a:extLst>
        </xdr:cNvPr>
        <xdr:cNvSpPr/>
      </xdr:nvSpPr>
      <xdr:spPr>
        <a:xfrm>
          <a:off x="10945091" y="16292950"/>
          <a:ext cx="21600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a:latin typeface="Arial" panose="020B0604020202020204" pitchFamily="34" charset="0"/>
              <a:cs typeface="Arial" panose="020B0604020202020204" pitchFamily="34" charset="0"/>
            </a:rPr>
            <a:t>Loan_term</a:t>
          </a:r>
          <a:endParaRPr lang="zh-CN" altLang="en-US" sz="1100" b="1">
            <a:latin typeface="Arial" panose="020B0604020202020204" pitchFamily="34" charset="0"/>
            <a:cs typeface="Arial" panose="020B0604020202020204" pitchFamily="34" charset="0"/>
          </a:endParaRPr>
        </a:p>
      </xdr:txBody>
    </xdr:sp>
    <xdr:clientData/>
  </xdr:twoCellAnchor>
  <xdr:twoCellAnchor>
    <xdr:from>
      <xdr:col>12</xdr:col>
      <xdr:colOff>526482</xdr:colOff>
      <xdr:row>73</xdr:row>
      <xdr:rowOff>0</xdr:rowOff>
    </xdr:from>
    <xdr:to>
      <xdr:col>15</xdr:col>
      <xdr:colOff>609610</xdr:colOff>
      <xdr:row>74</xdr:row>
      <xdr:rowOff>0</xdr:rowOff>
    </xdr:to>
    <xdr:sp macro="" textlink="">
      <xdr:nvSpPr>
        <xdr:cNvPr id="59" name="矩形 58">
          <a:extLst>
            <a:ext uri="{FF2B5EF4-FFF2-40B4-BE49-F238E27FC236}">
              <a16:creationId xmlns:a16="http://schemas.microsoft.com/office/drawing/2014/main" id="{A4B337DD-EB94-4ECF-A910-066882468523}"/>
            </a:ext>
          </a:extLst>
        </xdr:cNvPr>
        <xdr:cNvSpPr/>
      </xdr:nvSpPr>
      <xdr:spPr>
        <a:xfrm>
          <a:off x="15073755" y="16265236"/>
          <a:ext cx="2369128"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a:latin typeface="Arial" panose="020B0604020202020204" pitchFamily="34" charset="0"/>
              <a:cs typeface="Arial" panose="020B0604020202020204" pitchFamily="34" charset="0"/>
            </a:rPr>
            <a:t>New_car_flag</a:t>
          </a:r>
          <a:endParaRPr lang="zh-CN" altLang="en-US" sz="1100" b="1">
            <a:latin typeface="Arial" panose="020B0604020202020204" pitchFamily="34" charset="0"/>
            <a:cs typeface="Arial" panose="020B0604020202020204" pitchFamily="34" charset="0"/>
          </a:endParaRPr>
        </a:p>
      </xdr:txBody>
    </xdr:sp>
    <xdr:clientData/>
  </xdr:twoCellAnchor>
  <xdr:twoCellAnchor>
    <xdr:from>
      <xdr:col>1</xdr:col>
      <xdr:colOff>1163774</xdr:colOff>
      <xdr:row>86</xdr:row>
      <xdr:rowOff>110831</xdr:rowOff>
    </xdr:from>
    <xdr:to>
      <xdr:col>1</xdr:col>
      <xdr:colOff>3297374</xdr:colOff>
      <xdr:row>87</xdr:row>
      <xdr:rowOff>110832</xdr:rowOff>
    </xdr:to>
    <xdr:sp macro="" textlink="">
      <xdr:nvSpPr>
        <xdr:cNvPr id="61" name="矩形 60">
          <a:extLst>
            <a:ext uri="{FF2B5EF4-FFF2-40B4-BE49-F238E27FC236}">
              <a16:creationId xmlns:a16="http://schemas.microsoft.com/office/drawing/2014/main" id="{0E42F857-0226-447A-BCC6-C0F35F2A5827}"/>
            </a:ext>
          </a:extLst>
        </xdr:cNvPr>
        <xdr:cNvSpPr/>
      </xdr:nvSpPr>
      <xdr:spPr>
        <a:xfrm>
          <a:off x="1717956" y="18592795"/>
          <a:ext cx="21336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Installment_to_income </a:t>
          </a:r>
          <a:endParaRPr lang="zh-CN" altLang="en-US" sz="1400" b="1">
            <a:latin typeface="Arial" panose="020B0604020202020204" pitchFamily="34" charset="0"/>
            <a:cs typeface="Arial" panose="020B0604020202020204" pitchFamily="34" charset="0"/>
          </a:endParaRPr>
        </a:p>
      </xdr:txBody>
    </xdr:sp>
    <xdr:clientData/>
  </xdr:twoCellAnchor>
  <xdr:twoCellAnchor>
    <xdr:from>
      <xdr:col>3</xdr:col>
      <xdr:colOff>1066797</xdr:colOff>
      <xdr:row>86</xdr:row>
      <xdr:rowOff>124685</xdr:rowOff>
    </xdr:from>
    <xdr:to>
      <xdr:col>5</xdr:col>
      <xdr:colOff>1066797</xdr:colOff>
      <xdr:row>87</xdr:row>
      <xdr:rowOff>124686</xdr:rowOff>
    </xdr:to>
    <xdr:sp macro="" textlink="">
      <xdr:nvSpPr>
        <xdr:cNvPr id="62" name="矩形 61">
          <a:extLst>
            <a:ext uri="{FF2B5EF4-FFF2-40B4-BE49-F238E27FC236}">
              <a16:creationId xmlns:a16="http://schemas.microsoft.com/office/drawing/2014/main" id="{51BD653F-A67B-4FA9-A528-618562A44685}"/>
            </a:ext>
          </a:extLst>
        </xdr:cNvPr>
        <xdr:cNvSpPr/>
      </xdr:nvSpPr>
      <xdr:spPr>
        <a:xfrm>
          <a:off x="6220688" y="18606649"/>
          <a:ext cx="21336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Appraisal_price </a:t>
          </a:r>
          <a:endParaRPr lang="zh-CN" altLang="en-US" sz="1400" b="1">
            <a:latin typeface="Arial" panose="020B0604020202020204" pitchFamily="34" charset="0"/>
            <a:cs typeface="Arial" panose="020B0604020202020204" pitchFamily="34" charset="0"/>
          </a:endParaRPr>
        </a:p>
      </xdr:txBody>
    </xdr:sp>
    <xdr:clientData/>
  </xdr:twoCellAnchor>
  <xdr:twoCellAnchor>
    <xdr:from>
      <xdr:col>8</xdr:col>
      <xdr:colOff>332504</xdr:colOff>
      <xdr:row>86</xdr:row>
      <xdr:rowOff>138542</xdr:rowOff>
    </xdr:from>
    <xdr:to>
      <xdr:col>10</xdr:col>
      <xdr:colOff>331195</xdr:colOff>
      <xdr:row>87</xdr:row>
      <xdr:rowOff>138543</xdr:rowOff>
    </xdr:to>
    <xdr:sp macro="" textlink="">
      <xdr:nvSpPr>
        <xdr:cNvPr id="63" name="矩形 62">
          <a:extLst>
            <a:ext uri="{FF2B5EF4-FFF2-40B4-BE49-F238E27FC236}">
              <a16:creationId xmlns:a16="http://schemas.microsoft.com/office/drawing/2014/main" id="{D7712A2D-0DB8-49D6-92C2-02939C770A61}"/>
            </a:ext>
          </a:extLst>
        </xdr:cNvPr>
        <xdr:cNvSpPr/>
      </xdr:nvSpPr>
      <xdr:spPr>
        <a:xfrm>
          <a:off x="10861959" y="19285524"/>
          <a:ext cx="2160000" cy="221674"/>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Verified_monthly_income </a:t>
          </a:r>
          <a:endParaRPr lang="zh-CN" altLang="en-US" sz="1400" b="1">
            <a:latin typeface="Arial" panose="020B0604020202020204" pitchFamily="34" charset="0"/>
            <a:cs typeface="Arial" panose="020B0604020202020204" pitchFamily="34" charset="0"/>
          </a:endParaRPr>
        </a:p>
      </xdr:txBody>
    </xdr:sp>
    <xdr:clientData/>
  </xdr:twoCellAnchor>
  <xdr:twoCellAnchor>
    <xdr:from>
      <xdr:col>12</xdr:col>
      <xdr:colOff>505005</xdr:colOff>
      <xdr:row>86</xdr:row>
      <xdr:rowOff>110828</xdr:rowOff>
    </xdr:from>
    <xdr:to>
      <xdr:col>15</xdr:col>
      <xdr:colOff>595753</xdr:colOff>
      <xdr:row>87</xdr:row>
      <xdr:rowOff>110829</xdr:rowOff>
    </xdr:to>
    <xdr:sp macro="" textlink="">
      <xdr:nvSpPr>
        <xdr:cNvPr id="64" name="矩形 63">
          <a:extLst>
            <a:ext uri="{FF2B5EF4-FFF2-40B4-BE49-F238E27FC236}">
              <a16:creationId xmlns:a16="http://schemas.microsoft.com/office/drawing/2014/main" id="{19F28CEB-9D3A-45BA-A8CD-36A7EB2110E8}"/>
            </a:ext>
          </a:extLst>
        </xdr:cNvPr>
        <xdr:cNvSpPr/>
      </xdr:nvSpPr>
      <xdr:spPr>
        <a:xfrm>
          <a:off x="15052278" y="19257810"/>
          <a:ext cx="2376748" cy="221674"/>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Occupation_industry </a:t>
          </a:r>
          <a:endParaRPr lang="zh-CN" altLang="en-US" sz="1400" b="1">
            <a:latin typeface="Arial" panose="020B0604020202020204" pitchFamily="34" charset="0"/>
            <a:cs typeface="Arial" panose="020B0604020202020204" pitchFamily="34" charset="0"/>
          </a:endParaRPr>
        </a:p>
      </xdr:txBody>
    </xdr:sp>
    <xdr:clientData/>
  </xdr:twoCellAnchor>
  <xdr:twoCellAnchor>
    <xdr:from>
      <xdr:col>18</xdr:col>
      <xdr:colOff>498750</xdr:colOff>
      <xdr:row>86</xdr:row>
      <xdr:rowOff>110823</xdr:rowOff>
    </xdr:from>
    <xdr:to>
      <xdr:col>22</xdr:col>
      <xdr:colOff>27695</xdr:colOff>
      <xdr:row>87</xdr:row>
      <xdr:rowOff>110824</xdr:rowOff>
    </xdr:to>
    <xdr:sp macro="" textlink="">
      <xdr:nvSpPr>
        <xdr:cNvPr id="65" name="矩形 64">
          <a:extLst>
            <a:ext uri="{FF2B5EF4-FFF2-40B4-BE49-F238E27FC236}">
              <a16:creationId xmlns:a16="http://schemas.microsoft.com/office/drawing/2014/main" id="{20319491-3E00-45A0-BB8F-B34DD0675D80}"/>
            </a:ext>
          </a:extLst>
        </xdr:cNvPr>
        <xdr:cNvSpPr/>
      </xdr:nvSpPr>
      <xdr:spPr>
        <a:xfrm>
          <a:off x="19618023" y="19257805"/>
          <a:ext cx="2244436" cy="221674"/>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Education</a:t>
          </a:r>
          <a:endParaRPr lang="zh-CN" altLang="en-US" sz="1400" b="1">
            <a:latin typeface="Arial" panose="020B0604020202020204" pitchFamily="34" charset="0"/>
            <a:cs typeface="Arial" panose="020B0604020202020204" pitchFamily="34" charset="0"/>
          </a:endParaRPr>
        </a:p>
      </xdr:txBody>
    </xdr:sp>
    <xdr:clientData/>
  </xdr:twoCellAnchor>
  <xdr:twoCellAnchor>
    <xdr:from>
      <xdr:col>1</xdr:col>
      <xdr:colOff>1149917</xdr:colOff>
      <xdr:row>99</xdr:row>
      <xdr:rowOff>138542</xdr:rowOff>
    </xdr:from>
    <xdr:to>
      <xdr:col>1</xdr:col>
      <xdr:colOff>3283517</xdr:colOff>
      <xdr:row>100</xdr:row>
      <xdr:rowOff>138542</xdr:rowOff>
    </xdr:to>
    <xdr:sp macro="" textlink="">
      <xdr:nvSpPr>
        <xdr:cNvPr id="66" name="矩形 65">
          <a:extLst>
            <a:ext uri="{FF2B5EF4-FFF2-40B4-BE49-F238E27FC236}">
              <a16:creationId xmlns:a16="http://schemas.microsoft.com/office/drawing/2014/main" id="{1951E1E1-157F-482A-96D6-45A045B8B3ED}"/>
            </a:ext>
          </a:extLst>
        </xdr:cNvPr>
        <xdr:cNvSpPr/>
      </xdr:nvSpPr>
      <xdr:spPr>
        <a:xfrm>
          <a:off x="1704099" y="21502251"/>
          <a:ext cx="21336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Age</a:t>
          </a:r>
          <a:endParaRPr lang="zh-CN" altLang="en-US" sz="1400" b="1">
            <a:latin typeface="Arial" panose="020B0604020202020204" pitchFamily="34" charset="0"/>
            <a:cs typeface="Arial" panose="020B0604020202020204" pitchFamily="34" charset="0"/>
          </a:endParaRPr>
        </a:p>
      </xdr:txBody>
    </xdr:sp>
    <xdr:clientData/>
  </xdr:twoCellAnchor>
  <xdr:twoCellAnchor>
    <xdr:from>
      <xdr:col>3</xdr:col>
      <xdr:colOff>1045320</xdr:colOff>
      <xdr:row>99</xdr:row>
      <xdr:rowOff>152396</xdr:rowOff>
    </xdr:from>
    <xdr:to>
      <xdr:col>5</xdr:col>
      <xdr:colOff>1052940</xdr:colOff>
      <xdr:row>100</xdr:row>
      <xdr:rowOff>152396</xdr:rowOff>
    </xdr:to>
    <xdr:sp macro="" textlink="">
      <xdr:nvSpPr>
        <xdr:cNvPr id="67" name="矩形 66">
          <a:extLst>
            <a:ext uri="{FF2B5EF4-FFF2-40B4-BE49-F238E27FC236}">
              <a16:creationId xmlns:a16="http://schemas.microsoft.com/office/drawing/2014/main" id="{FD257037-C606-4C52-A322-51BB0F4ECE19}"/>
            </a:ext>
          </a:extLst>
        </xdr:cNvPr>
        <xdr:cNvSpPr/>
      </xdr:nvSpPr>
      <xdr:spPr>
        <a:xfrm>
          <a:off x="6199211" y="21516105"/>
          <a:ext cx="214122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Gender</a:t>
          </a:r>
          <a:endParaRPr lang="zh-CN" altLang="en-US" sz="1400" b="1">
            <a:latin typeface="Arial" panose="020B0604020202020204" pitchFamily="34" charset="0"/>
            <a:cs typeface="Arial" panose="020B0604020202020204" pitchFamily="34" charset="0"/>
          </a:endParaRPr>
        </a:p>
      </xdr:txBody>
    </xdr:sp>
    <xdr:clientData/>
  </xdr:twoCellAnchor>
  <xdr:twoCellAnchor>
    <xdr:from>
      <xdr:col>8</xdr:col>
      <xdr:colOff>318647</xdr:colOff>
      <xdr:row>99</xdr:row>
      <xdr:rowOff>166253</xdr:rowOff>
    </xdr:from>
    <xdr:to>
      <xdr:col>10</xdr:col>
      <xdr:colOff>317338</xdr:colOff>
      <xdr:row>100</xdr:row>
      <xdr:rowOff>166253</xdr:rowOff>
    </xdr:to>
    <xdr:sp macro="" textlink="">
      <xdr:nvSpPr>
        <xdr:cNvPr id="68" name="矩形 67">
          <a:extLst>
            <a:ext uri="{FF2B5EF4-FFF2-40B4-BE49-F238E27FC236}">
              <a16:creationId xmlns:a16="http://schemas.microsoft.com/office/drawing/2014/main" id="{D55C09B3-A894-470E-B5B6-8E6C4C1284D5}"/>
            </a:ext>
          </a:extLst>
        </xdr:cNvPr>
        <xdr:cNvSpPr/>
      </xdr:nvSpPr>
      <xdr:spPr>
        <a:xfrm>
          <a:off x="10848102" y="22194980"/>
          <a:ext cx="21600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Marital_status </a:t>
          </a:r>
          <a:endParaRPr lang="zh-CN" altLang="en-US" sz="1800" b="1">
            <a:latin typeface="Arial" panose="020B0604020202020204" pitchFamily="34" charset="0"/>
            <a:cs typeface="Arial" panose="020B0604020202020204" pitchFamily="34" charset="0"/>
          </a:endParaRPr>
        </a:p>
      </xdr:txBody>
    </xdr:sp>
    <xdr:clientData/>
  </xdr:twoCellAnchor>
  <xdr:twoCellAnchor>
    <xdr:from>
      <xdr:col>12</xdr:col>
      <xdr:colOff>498768</xdr:colOff>
      <xdr:row>99</xdr:row>
      <xdr:rowOff>138539</xdr:rowOff>
    </xdr:from>
    <xdr:to>
      <xdr:col>15</xdr:col>
      <xdr:colOff>581896</xdr:colOff>
      <xdr:row>100</xdr:row>
      <xdr:rowOff>138539</xdr:rowOff>
    </xdr:to>
    <xdr:sp macro="" textlink="">
      <xdr:nvSpPr>
        <xdr:cNvPr id="69" name="矩形 68">
          <a:extLst>
            <a:ext uri="{FF2B5EF4-FFF2-40B4-BE49-F238E27FC236}">
              <a16:creationId xmlns:a16="http://schemas.microsoft.com/office/drawing/2014/main" id="{08FA0CAF-9744-4940-9A59-709D6DB927DA}"/>
            </a:ext>
          </a:extLst>
        </xdr:cNvPr>
        <xdr:cNvSpPr/>
      </xdr:nvSpPr>
      <xdr:spPr>
        <a:xfrm>
          <a:off x="15046041" y="22167266"/>
          <a:ext cx="2369128"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Profession</a:t>
          </a:r>
          <a:endParaRPr lang="zh-CN" altLang="en-US" sz="1800" b="1">
            <a:latin typeface="Arial" panose="020B0604020202020204" pitchFamily="34" charset="0"/>
            <a:cs typeface="Arial" panose="020B0604020202020204" pitchFamily="34" charset="0"/>
          </a:endParaRPr>
        </a:p>
      </xdr:txBody>
    </xdr:sp>
    <xdr:clientData/>
  </xdr:twoCellAnchor>
  <xdr:twoCellAnchor>
    <xdr:from>
      <xdr:col>18</xdr:col>
      <xdr:colOff>484893</xdr:colOff>
      <xdr:row>99</xdr:row>
      <xdr:rowOff>138534</xdr:rowOff>
    </xdr:from>
    <xdr:to>
      <xdr:col>21</xdr:col>
      <xdr:colOff>304784</xdr:colOff>
      <xdr:row>100</xdr:row>
      <xdr:rowOff>138534</xdr:rowOff>
    </xdr:to>
    <xdr:sp macro="" textlink="">
      <xdr:nvSpPr>
        <xdr:cNvPr id="70" name="矩形 69">
          <a:extLst>
            <a:ext uri="{FF2B5EF4-FFF2-40B4-BE49-F238E27FC236}">
              <a16:creationId xmlns:a16="http://schemas.microsoft.com/office/drawing/2014/main" id="{CBCFB956-4BD8-44E7-9F41-B49BDA24E107}"/>
            </a:ext>
          </a:extLst>
        </xdr:cNvPr>
        <xdr:cNvSpPr/>
      </xdr:nvSpPr>
      <xdr:spPr>
        <a:xfrm>
          <a:off x="19604166" y="22167261"/>
          <a:ext cx="1911927"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Job_position </a:t>
          </a:r>
          <a:endParaRPr lang="zh-CN" altLang="en-US" sz="1800" b="1">
            <a:latin typeface="Arial" panose="020B0604020202020204" pitchFamily="34" charset="0"/>
            <a:cs typeface="Arial" panose="020B0604020202020204" pitchFamily="34" charset="0"/>
          </a:endParaRPr>
        </a:p>
      </xdr:txBody>
    </xdr:sp>
    <xdr:clientData/>
  </xdr:twoCellAnchor>
  <xdr:twoCellAnchor>
    <xdr:from>
      <xdr:col>1</xdr:col>
      <xdr:colOff>1149934</xdr:colOff>
      <xdr:row>113</xdr:row>
      <xdr:rowOff>0</xdr:rowOff>
    </xdr:from>
    <xdr:to>
      <xdr:col>1</xdr:col>
      <xdr:colOff>3283534</xdr:colOff>
      <xdr:row>114</xdr:row>
      <xdr:rowOff>0</xdr:rowOff>
    </xdr:to>
    <xdr:sp macro="" textlink="">
      <xdr:nvSpPr>
        <xdr:cNvPr id="71" name="矩形 70">
          <a:extLst>
            <a:ext uri="{FF2B5EF4-FFF2-40B4-BE49-F238E27FC236}">
              <a16:creationId xmlns:a16="http://schemas.microsoft.com/office/drawing/2014/main" id="{AC4C2E6C-6D59-4CDF-987A-1EBE3EF2BF8B}"/>
            </a:ext>
          </a:extLst>
        </xdr:cNvPr>
        <xdr:cNvSpPr/>
      </xdr:nvSpPr>
      <xdr:spPr>
        <a:xfrm>
          <a:off x="1704116" y="24467127"/>
          <a:ext cx="21336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Living_status </a:t>
          </a:r>
          <a:endParaRPr lang="zh-CN" altLang="en-US" sz="1800" b="1">
            <a:latin typeface="Arial" panose="020B0604020202020204" pitchFamily="34" charset="0"/>
            <a:cs typeface="Arial" panose="020B0604020202020204" pitchFamily="34" charset="0"/>
          </a:endParaRPr>
        </a:p>
      </xdr:txBody>
    </xdr:sp>
    <xdr:clientData/>
  </xdr:twoCellAnchor>
  <xdr:twoCellAnchor>
    <xdr:from>
      <xdr:col>3</xdr:col>
      <xdr:colOff>1045337</xdr:colOff>
      <xdr:row>113</xdr:row>
      <xdr:rowOff>13854</xdr:rowOff>
    </xdr:from>
    <xdr:to>
      <xdr:col>5</xdr:col>
      <xdr:colOff>1052957</xdr:colOff>
      <xdr:row>114</xdr:row>
      <xdr:rowOff>13854</xdr:rowOff>
    </xdr:to>
    <xdr:sp macro="" textlink="">
      <xdr:nvSpPr>
        <xdr:cNvPr id="72" name="矩形 71">
          <a:extLst>
            <a:ext uri="{FF2B5EF4-FFF2-40B4-BE49-F238E27FC236}">
              <a16:creationId xmlns:a16="http://schemas.microsoft.com/office/drawing/2014/main" id="{CFB7875D-9001-4F47-8FA3-1183F5728D9B}"/>
            </a:ext>
          </a:extLst>
        </xdr:cNvPr>
        <xdr:cNvSpPr/>
      </xdr:nvSpPr>
      <xdr:spPr>
        <a:xfrm>
          <a:off x="6199228" y="24480981"/>
          <a:ext cx="214122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Living_city_tier</a:t>
          </a:r>
          <a:endParaRPr lang="zh-CN" altLang="en-US" sz="1800" b="1">
            <a:latin typeface="Arial" panose="020B0604020202020204" pitchFamily="34" charset="0"/>
            <a:cs typeface="Arial" panose="020B0604020202020204" pitchFamily="34" charset="0"/>
          </a:endParaRPr>
        </a:p>
      </xdr:txBody>
    </xdr:sp>
    <xdr:clientData/>
  </xdr:twoCellAnchor>
  <xdr:twoCellAnchor>
    <xdr:from>
      <xdr:col>1</xdr:col>
      <xdr:colOff>1163774</xdr:colOff>
      <xdr:row>15</xdr:row>
      <xdr:rowOff>180108</xdr:rowOff>
    </xdr:from>
    <xdr:to>
      <xdr:col>1</xdr:col>
      <xdr:colOff>3297374</xdr:colOff>
      <xdr:row>16</xdr:row>
      <xdr:rowOff>180108</xdr:rowOff>
    </xdr:to>
    <xdr:sp macro="" textlink="">
      <xdr:nvSpPr>
        <xdr:cNvPr id="73" name="矩形 72">
          <a:extLst>
            <a:ext uri="{FF2B5EF4-FFF2-40B4-BE49-F238E27FC236}">
              <a16:creationId xmlns:a16="http://schemas.microsoft.com/office/drawing/2014/main" id="{86022A4F-21DA-4BF5-BB91-E969946B1AFF}"/>
            </a:ext>
          </a:extLst>
        </xdr:cNvPr>
        <xdr:cNvSpPr/>
      </xdr:nvSpPr>
      <xdr:spPr>
        <a:xfrm>
          <a:off x="1717956" y="3588326"/>
          <a:ext cx="2133600" cy="221673"/>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a:latin typeface="Arial" panose="020B0604020202020204" pitchFamily="34" charset="0"/>
              <a:cs typeface="Arial" panose="020B0604020202020204" pitchFamily="34" charset="0"/>
            </a:rPr>
            <a:t>Credit Rating</a:t>
          </a:r>
          <a:endParaRPr lang="zh-CN" altLang="en-US" sz="1100" b="1">
            <a:latin typeface="Arial" panose="020B0604020202020204" pitchFamily="34" charset="0"/>
            <a:cs typeface="Arial" panose="020B0604020202020204" pitchFamily="34" charset="0"/>
          </a:endParaRPr>
        </a:p>
      </xdr:txBody>
    </xdr:sp>
    <xdr:clientData/>
  </xdr:twoCellAnchor>
  <xdr:twoCellAnchor>
    <xdr:from>
      <xdr:col>18</xdr:col>
      <xdr:colOff>429477</xdr:colOff>
      <xdr:row>73</xdr:row>
      <xdr:rowOff>0</xdr:rowOff>
    </xdr:from>
    <xdr:to>
      <xdr:col>21</xdr:col>
      <xdr:colOff>574257</xdr:colOff>
      <xdr:row>74</xdr:row>
      <xdr:rowOff>1</xdr:rowOff>
    </xdr:to>
    <xdr:sp macro="" textlink="">
      <xdr:nvSpPr>
        <xdr:cNvPr id="74" name="矩形 73">
          <a:extLst>
            <a:ext uri="{FF2B5EF4-FFF2-40B4-BE49-F238E27FC236}">
              <a16:creationId xmlns:a16="http://schemas.microsoft.com/office/drawing/2014/main" id="{81B02A19-E3FD-4319-B838-7BD82CDB82F0}"/>
            </a:ext>
          </a:extLst>
        </xdr:cNvPr>
        <xdr:cNvSpPr/>
      </xdr:nvSpPr>
      <xdr:spPr>
        <a:xfrm>
          <a:off x="19548750" y="16265236"/>
          <a:ext cx="2236816" cy="221674"/>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400" b="1" i="0" baseline="0">
              <a:effectLst/>
              <a:latin typeface="Arial" panose="020B0604020202020204" pitchFamily="34" charset="0"/>
              <a:cs typeface="Arial" panose="020B0604020202020204" pitchFamily="34" charset="0"/>
            </a:rPr>
            <a:t>LTV</a:t>
          </a:r>
          <a:endParaRPr lang="zh-CN" altLang="en-US" sz="1400" b="1">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7</xdr:col>
      <xdr:colOff>400050</xdr:colOff>
      <xdr:row>13</xdr:row>
      <xdr:rowOff>0</xdr:rowOff>
    </xdr:to>
    <xdr:graphicFrame macro="">
      <xdr:nvGraphicFramePr>
        <xdr:cNvPr id="2010609" name="Chart 7">
          <a:extLst>
            <a:ext uri="{FF2B5EF4-FFF2-40B4-BE49-F238E27FC236}">
              <a16:creationId xmlns:a16="http://schemas.microsoft.com/office/drawing/2014/main" id="{2DB09E4D-0495-430E-A87B-A8D772E42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13</xdr:row>
      <xdr:rowOff>0</xdr:rowOff>
    </xdr:from>
    <xdr:to>
      <xdr:col>14</xdr:col>
      <xdr:colOff>0</xdr:colOff>
      <xdr:row>13</xdr:row>
      <xdr:rowOff>0</xdr:rowOff>
    </xdr:to>
    <xdr:graphicFrame macro="">
      <xdr:nvGraphicFramePr>
        <xdr:cNvPr id="2010610" name="Chart 9">
          <a:extLst>
            <a:ext uri="{FF2B5EF4-FFF2-40B4-BE49-F238E27FC236}">
              <a16:creationId xmlns:a16="http://schemas.microsoft.com/office/drawing/2014/main" id="{3139E2E7-36D8-4D3C-8510-502999F25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36</xdr:row>
      <xdr:rowOff>0</xdr:rowOff>
    </xdr:from>
    <xdr:to>
      <xdr:col>7</xdr:col>
      <xdr:colOff>400050</xdr:colOff>
      <xdr:row>36</xdr:row>
      <xdr:rowOff>0</xdr:rowOff>
    </xdr:to>
    <xdr:graphicFrame macro="">
      <xdr:nvGraphicFramePr>
        <xdr:cNvPr id="2010611" name="Chart 7">
          <a:extLst>
            <a:ext uri="{FF2B5EF4-FFF2-40B4-BE49-F238E27FC236}">
              <a16:creationId xmlns:a16="http://schemas.microsoft.com/office/drawing/2014/main" id="{D2A34295-C514-4672-A32A-2102F1925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36</xdr:row>
      <xdr:rowOff>0</xdr:rowOff>
    </xdr:from>
    <xdr:to>
      <xdr:col>14</xdr:col>
      <xdr:colOff>0</xdr:colOff>
      <xdr:row>36</xdr:row>
      <xdr:rowOff>0</xdr:rowOff>
    </xdr:to>
    <xdr:graphicFrame macro="">
      <xdr:nvGraphicFramePr>
        <xdr:cNvPr id="2010612" name="Chart 9">
          <a:extLst>
            <a:ext uri="{FF2B5EF4-FFF2-40B4-BE49-F238E27FC236}">
              <a16:creationId xmlns:a16="http://schemas.microsoft.com/office/drawing/2014/main" id="{F6FAD231-B33A-4553-B216-41388D832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1339850</xdr:colOff>
      <xdr:row>1</xdr:row>
      <xdr:rowOff>63500</xdr:rowOff>
    </xdr:from>
    <xdr:to>
      <xdr:col>0</xdr:col>
      <xdr:colOff>1339850</xdr:colOff>
      <xdr:row>3</xdr:row>
      <xdr:rowOff>76200</xdr:rowOff>
    </xdr:to>
    <xdr:pic>
      <xdr:nvPicPr>
        <xdr:cNvPr id="2010613" name="Picture 14">
          <a:extLst>
            <a:ext uri="{FF2B5EF4-FFF2-40B4-BE49-F238E27FC236}">
              <a16:creationId xmlns:a16="http://schemas.microsoft.com/office/drawing/2014/main" id="{17BA2280-7F3E-4C7F-A5DA-6EFBF27879A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9850" y="381000"/>
          <a:ext cx="0" cy="527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6350</xdr:colOff>
      <xdr:row>40</xdr:row>
      <xdr:rowOff>12700</xdr:rowOff>
    </xdr:from>
    <xdr:to>
      <xdr:col>1</xdr:col>
      <xdr:colOff>565150</xdr:colOff>
      <xdr:row>41</xdr:row>
      <xdr:rowOff>139700</xdr:rowOff>
    </xdr:to>
    <xdr:sp macro="" textlink="">
      <xdr:nvSpPr>
        <xdr:cNvPr id="2010614" name="Line 10">
          <a:extLst>
            <a:ext uri="{FF2B5EF4-FFF2-40B4-BE49-F238E27FC236}">
              <a16:creationId xmlns:a16="http://schemas.microsoft.com/office/drawing/2014/main" id="{58911CE0-CD29-4E26-AEDA-94430EADCE81}"/>
            </a:ext>
          </a:extLst>
        </xdr:cNvPr>
        <xdr:cNvSpPr>
          <a:spLocks noChangeShapeType="1"/>
        </xdr:cNvSpPr>
      </xdr:nvSpPr>
      <xdr:spPr bwMode="auto">
        <a:xfrm>
          <a:off x="6350" y="8140700"/>
          <a:ext cx="3314700" cy="2921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6350</xdr:colOff>
      <xdr:row>17</xdr:row>
      <xdr:rowOff>12700</xdr:rowOff>
    </xdr:from>
    <xdr:to>
      <xdr:col>1</xdr:col>
      <xdr:colOff>565150</xdr:colOff>
      <xdr:row>18</xdr:row>
      <xdr:rowOff>139700</xdr:rowOff>
    </xdr:to>
    <xdr:sp macro="" textlink="">
      <xdr:nvSpPr>
        <xdr:cNvPr id="2010615" name="Line 10">
          <a:extLst>
            <a:ext uri="{FF2B5EF4-FFF2-40B4-BE49-F238E27FC236}">
              <a16:creationId xmlns:a16="http://schemas.microsoft.com/office/drawing/2014/main" id="{768A4969-E3E8-4697-988D-F05E03B75B1E}"/>
            </a:ext>
          </a:extLst>
        </xdr:cNvPr>
        <xdr:cNvSpPr>
          <a:spLocks noChangeShapeType="1"/>
        </xdr:cNvSpPr>
      </xdr:nvSpPr>
      <xdr:spPr bwMode="auto">
        <a:xfrm>
          <a:off x="6350" y="3409950"/>
          <a:ext cx="3314700" cy="3365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1339850</xdr:colOff>
      <xdr:row>0</xdr:row>
      <xdr:rowOff>69850</xdr:rowOff>
    </xdr:from>
    <xdr:to>
      <xdr:col>0</xdr:col>
      <xdr:colOff>1352550</xdr:colOff>
      <xdr:row>1</xdr:row>
      <xdr:rowOff>279400</xdr:rowOff>
    </xdr:to>
    <xdr:pic>
      <xdr:nvPicPr>
        <xdr:cNvPr id="2010616" name="Picture 22">
          <a:extLst>
            <a:ext uri="{FF2B5EF4-FFF2-40B4-BE49-F238E27FC236}">
              <a16:creationId xmlns:a16="http://schemas.microsoft.com/office/drawing/2014/main" id="{BCD93928-CF5A-44DF-A9B5-9ED05A7331D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9850" y="69850"/>
          <a:ext cx="12700" cy="527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1187450</xdr:colOff>
      <xdr:row>8</xdr:row>
      <xdr:rowOff>577850</xdr:rowOff>
    </xdr:from>
    <xdr:to>
      <xdr:col>0</xdr:col>
      <xdr:colOff>10521950</xdr:colOff>
      <xdr:row>11</xdr:row>
      <xdr:rowOff>2940050</xdr:rowOff>
    </xdr:to>
    <xdr:graphicFrame macro="">
      <xdr:nvGraphicFramePr>
        <xdr:cNvPr id="1516368" name="Chart 2">
          <a:extLst>
            <a:ext uri="{FF2B5EF4-FFF2-40B4-BE49-F238E27FC236}">
              <a16:creationId xmlns:a16="http://schemas.microsoft.com/office/drawing/2014/main" id="{F1593C82-BF73-43ED-93E1-3B7E9253B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1168400</xdr:colOff>
      <xdr:row>1</xdr:row>
      <xdr:rowOff>19050</xdr:rowOff>
    </xdr:from>
    <xdr:to>
      <xdr:col>0</xdr:col>
      <xdr:colOff>10566400</xdr:colOff>
      <xdr:row>8</xdr:row>
      <xdr:rowOff>577850</xdr:rowOff>
    </xdr:to>
    <xdr:graphicFrame macro="">
      <xdr:nvGraphicFramePr>
        <xdr:cNvPr id="1516369" name="Chart 1">
          <a:extLst>
            <a:ext uri="{FF2B5EF4-FFF2-40B4-BE49-F238E27FC236}">
              <a16:creationId xmlns:a16="http://schemas.microsoft.com/office/drawing/2014/main" id="{AEF55566-7926-4952-8B3F-626EFEC24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6165057</xdr:colOff>
      <xdr:row>9</xdr:row>
      <xdr:rowOff>76201</xdr:rowOff>
    </xdr:from>
    <xdr:to>
      <xdr:col>0</xdr:col>
      <xdr:colOff>6881385</xdr:colOff>
      <xdr:row>11</xdr:row>
      <xdr:rowOff>2016921</xdr:rowOff>
    </xdr:to>
    <xdr:sp macro="" textlink="">
      <xdr:nvSpPr>
        <xdr:cNvPr id="11" name="Rectangle 10">
          <a:extLst>
            <a:ext uri="{FF2B5EF4-FFF2-40B4-BE49-F238E27FC236}">
              <a16:creationId xmlns:a16="http://schemas.microsoft.com/office/drawing/2014/main" id="{C07BA632-3310-4999-AC7B-65A1328E5499}"/>
            </a:ext>
          </a:extLst>
        </xdr:cNvPr>
        <xdr:cNvSpPr/>
      </xdr:nvSpPr>
      <xdr:spPr>
        <a:xfrm>
          <a:off x="6736557" y="4922045"/>
          <a:ext cx="773890" cy="2512220"/>
        </a:xfrm>
        <a:prstGeom prst="rect">
          <a:avLst/>
        </a:prstGeom>
        <a:solidFill>
          <a:srgbClr val="00B050">
            <a:alpha val="41961"/>
          </a:srgbClr>
        </a:solidFill>
        <a:ln>
          <a:solidFill>
            <a:schemeClr val="bg1">
              <a:alpha val="1098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CN" altLang="en-US"/>
        </a:p>
      </xdr:txBody>
    </xdr:sp>
    <xdr:clientData/>
  </xdr:twoCellAnchor>
  <xdr:twoCellAnchor>
    <xdr:from>
      <xdr:col>0</xdr:col>
      <xdr:colOff>1771402</xdr:colOff>
      <xdr:row>4</xdr:row>
      <xdr:rowOff>25835</xdr:rowOff>
    </xdr:from>
    <xdr:to>
      <xdr:col>0</xdr:col>
      <xdr:colOff>4139045</xdr:colOff>
      <xdr:row>7</xdr:row>
      <xdr:rowOff>25836</xdr:rowOff>
    </xdr:to>
    <xdr:sp macro="" textlink="">
      <xdr:nvSpPr>
        <xdr:cNvPr id="5" name="Rectangle 4">
          <a:extLst>
            <a:ext uri="{FF2B5EF4-FFF2-40B4-BE49-F238E27FC236}">
              <a16:creationId xmlns:a16="http://schemas.microsoft.com/office/drawing/2014/main" id="{A15A4302-C2F2-48A0-9D71-8FADFCB2A42C}"/>
            </a:ext>
          </a:extLst>
        </xdr:cNvPr>
        <xdr:cNvSpPr/>
      </xdr:nvSpPr>
      <xdr:spPr>
        <a:xfrm>
          <a:off x="1771402" y="822471"/>
          <a:ext cx="2367643" cy="2505365"/>
        </a:xfrm>
        <a:prstGeom prst="rect">
          <a:avLst/>
        </a:prstGeom>
        <a:solidFill>
          <a:srgbClr val="00B050">
            <a:alpha val="41961"/>
          </a:srgbClr>
        </a:solidFill>
        <a:ln>
          <a:solidFill>
            <a:schemeClr val="bg1">
              <a:alpha val="1098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endParaRPr lang="zh-CN" altLang="en-US" sz="1100">
            <a:solidFill>
              <a:schemeClr val="lt1"/>
            </a:solidFill>
            <a:latin typeface="+mn-lt"/>
            <a:ea typeface="+mn-ea"/>
            <a:cs typeface="+mn-cs"/>
          </a:endParaRPr>
        </a:p>
      </xdr:txBody>
    </xdr:sp>
    <xdr:clientData/>
  </xdr:twoCellAnchor>
  <xdr:twoCellAnchor>
    <xdr:from>
      <xdr:col>0</xdr:col>
      <xdr:colOff>4191001</xdr:colOff>
      <xdr:row>4</xdr:row>
      <xdr:rowOff>19051</xdr:rowOff>
    </xdr:from>
    <xdr:to>
      <xdr:col>0</xdr:col>
      <xdr:colOff>6895673</xdr:colOff>
      <xdr:row>7</xdr:row>
      <xdr:rowOff>19052</xdr:rowOff>
    </xdr:to>
    <xdr:sp macro="" textlink="">
      <xdr:nvSpPr>
        <xdr:cNvPr id="6" name="Rectangle 5">
          <a:extLst>
            <a:ext uri="{FF2B5EF4-FFF2-40B4-BE49-F238E27FC236}">
              <a16:creationId xmlns:a16="http://schemas.microsoft.com/office/drawing/2014/main" id="{BA791593-3CAA-447B-8136-5BBD93F1A152}"/>
            </a:ext>
          </a:extLst>
        </xdr:cNvPr>
        <xdr:cNvSpPr/>
      </xdr:nvSpPr>
      <xdr:spPr>
        <a:xfrm>
          <a:off x="4191001" y="799194"/>
          <a:ext cx="2704672" cy="2512787"/>
        </a:xfrm>
        <a:prstGeom prst="rect">
          <a:avLst/>
        </a:prstGeom>
        <a:solidFill>
          <a:srgbClr val="FF0000">
            <a:alpha val="41961"/>
          </a:srgbClr>
        </a:solidFill>
        <a:ln>
          <a:solidFill>
            <a:srgbClr val="000000">
              <a:alpha val="1098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endParaRPr lang="zh-CN" altLang="en-US" sz="1100">
            <a:solidFill>
              <a:schemeClr val="lt1"/>
            </a:solidFill>
            <a:latin typeface="+mn-lt"/>
            <a:ea typeface="+mn-ea"/>
            <a:cs typeface="+mn-cs"/>
          </a:endParaRPr>
        </a:p>
      </xdr:txBody>
    </xdr:sp>
    <xdr:clientData/>
  </xdr:twoCellAnchor>
  <xdr:twoCellAnchor>
    <xdr:from>
      <xdr:col>0</xdr:col>
      <xdr:colOff>1625602</xdr:colOff>
      <xdr:row>9</xdr:row>
      <xdr:rowOff>73820</xdr:rowOff>
    </xdr:from>
    <xdr:to>
      <xdr:col>0</xdr:col>
      <xdr:colOff>2767876</xdr:colOff>
      <xdr:row>11</xdr:row>
      <xdr:rowOff>2014540</xdr:rowOff>
    </xdr:to>
    <xdr:sp macro="" textlink="">
      <xdr:nvSpPr>
        <xdr:cNvPr id="9" name="Rectangle 8">
          <a:extLst>
            <a:ext uri="{FF2B5EF4-FFF2-40B4-BE49-F238E27FC236}">
              <a16:creationId xmlns:a16="http://schemas.microsoft.com/office/drawing/2014/main" id="{1D9E27AD-2A11-4F69-855C-EBE429CE508E}"/>
            </a:ext>
          </a:extLst>
        </xdr:cNvPr>
        <xdr:cNvSpPr/>
      </xdr:nvSpPr>
      <xdr:spPr>
        <a:xfrm>
          <a:off x="1771652" y="4919664"/>
          <a:ext cx="1250155" cy="2512220"/>
        </a:xfrm>
        <a:prstGeom prst="rect">
          <a:avLst/>
        </a:prstGeom>
        <a:solidFill>
          <a:srgbClr val="FF0000">
            <a:alpha val="41961"/>
          </a:srgbClr>
        </a:solidFill>
        <a:ln>
          <a:solidFill>
            <a:srgbClr val="000000">
              <a:alpha val="1098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CN" altLang="en-US"/>
        </a:p>
      </xdr:txBody>
    </xdr:sp>
    <xdr:clientData/>
  </xdr:twoCellAnchor>
  <xdr:twoCellAnchor>
    <xdr:from>
      <xdr:col>0</xdr:col>
      <xdr:colOff>2815432</xdr:colOff>
      <xdr:row>9</xdr:row>
      <xdr:rowOff>71439</xdr:rowOff>
    </xdr:from>
    <xdr:to>
      <xdr:col>0</xdr:col>
      <xdr:colOff>4052795</xdr:colOff>
      <xdr:row>11</xdr:row>
      <xdr:rowOff>2012159</xdr:rowOff>
    </xdr:to>
    <xdr:sp macro="" textlink="">
      <xdr:nvSpPr>
        <xdr:cNvPr id="10" name="Rectangle 9">
          <a:extLst>
            <a:ext uri="{FF2B5EF4-FFF2-40B4-BE49-F238E27FC236}">
              <a16:creationId xmlns:a16="http://schemas.microsoft.com/office/drawing/2014/main" id="{92ACF9F8-4F62-423E-B9B8-E8FF07B0B3FC}"/>
            </a:ext>
          </a:extLst>
        </xdr:cNvPr>
        <xdr:cNvSpPr/>
      </xdr:nvSpPr>
      <xdr:spPr>
        <a:xfrm>
          <a:off x="3069432" y="4917283"/>
          <a:ext cx="1357312" cy="2512220"/>
        </a:xfrm>
        <a:prstGeom prst="rect">
          <a:avLst/>
        </a:prstGeom>
        <a:solidFill>
          <a:srgbClr val="FFC000">
            <a:alpha val="41961"/>
          </a:srgbClr>
        </a:solidFill>
        <a:ln>
          <a:solidFill>
            <a:schemeClr val="bg1">
              <a:alpha val="1098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CN" altLang="en-US"/>
        </a:p>
      </xdr:txBody>
    </xdr:sp>
    <xdr:clientData/>
  </xdr:twoCellAnchor>
  <xdr:twoCellAnchor>
    <xdr:from>
      <xdr:col>0</xdr:col>
      <xdr:colOff>4081463</xdr:colOff>
      <xdr:row>9</xdr:row>
      <xdr:rowOff>62707</xdr:rowOff>
    </xdr:from>
    <xdr:to>
      <xdr:col>0</xdr:col>
      <xdr:colOff>4892296</xdr:colOff>
      <xdr:row>11</xdr:row>
      <xdr:rowOff>2009773</xdr:rowOff>
    </xdr:to>
    <xdr:sp macro="" textlink="">
      <xdr:nvSpPr>
        <xdr:cNvPr id="12" name="Rectangle 11">
          <a:extLst>
            <a:ext uri="{FF2B5EF4-FFF2-40B4-BE49-F238E27FC236}">
              <a16:creationId xmlns:a16="http://schemas.microsoft.com/office/drawing/2014/main" id="{B5AE228F-DE20-4419-BA44-FAAC845BF585}"/>
            </a:ext>
          </a:extLst>
        </xdr:cNvPr>
        <xdr:cNvSpPr/>
      </xdr:nvSpPr>
      <xdr:spPr>
        <a:xfrm>
          <a:off x="4462463" y="4914901"/>
          <a:ext cx="881063" cy="2512220"/>
        </a:xfrm>
        <a:prstGeom prst="rect">
          <a:avLst/>
        </a:prstGeom>
        <a:solidFill>
          <a:srgbClr val="FFFF00">
            <a:alpha val="41961"/>
          </a:srgbClr>
        </a:solidFill>
        <a:ln>
          <a:solidFill>
            <a:schemeClr val="bg1">
              <a:alpha val="1098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CN" altLang="en-US"/>
        </a:p>
      </xdr:txBody>
    </xdr:sp>
    <xdr:clientData/>
  </xdr:twoCellAnchor>
  <xdr:twoCellAnchor>
    <xdr:from>
      <xdr:col>0</xdr:col>
      <xdr:colOff>4952207</xdr:colOff>
      <xdr:row>9</xdr:row>
      <xdr:rowOff>78582</xdr:rowOff>
    </xdr:from>
    <xdr:to>
      <xdr:col>0</xdr:col>
      <xdr:colOff>6136231</xdr:colOff>
      <xdr:row>11</xdr:row>
      <xdr:rowOff>2019302</xdr:rowOff>
    </xdr:to>
    <xdr:sp macro="" textlink="">
      <xdr:nvSpPr>
        <xdr:cNvPr id="13" name="Rectangle 12">
          <a:extLst>
            <a:ext uri="{FF2B5EF4-FFF2-40B4-BE49-F238E27FC236}">
              <a16:creationId xmlns:a16="http://schemas.microsoft.com/office/drawing/2014/main" id="{22CA861B-2B9F-45CB-8212-4142B5EB8685}"/>
            </a:ext>
          </a:extLst>
        </xdr:cNvPr>
        <xdr:cNvSpPr/>
      </xdr:nvSpPr>
      <xdr:spPr>
        <a:xfrm>
          <a:off x="5403057" y="4924426"/>
          <a:ext cx="1285875" cy="2512220"/>
        </a:xfrm>
        <a:prstGeom prst="rect">
          <a:avLst/>
        </a:prstGeom>
        <a:solidFill>
          <a:srgbClr val="92D050">
            <a:alpha val="41961"/>
          </a:srgbClr>
        </a:solidFill>
        <a:ln>
          <a:solidFill>
            <a:schemeClr val="bg1">
              <a:alpha val="1098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CN"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21</xdr:row>
      <xdr:rowOff>0</xdr:rowOff>
    </xdr:from>
    <xdr:to>
      <xdr:col>18</xdr:col>
      <xdr:colOff>0</xdr:colOff>
      <xdr:row>22</xdr:row>
      <xdr:rowOff>0</xdr:rowOff>
    </xdr:to>
    <xdr:graphicFrame macro="">
      <xdr:nvGraphicFramePr>
        <xdr:cNvPr id="5876" name="Chart 2">
          <a:extLst>
            <a:ext uri="{FF2B5EF4-FFF2-40B4-BE49-F238E27FC236}">
              <a16:creationId xmlns:a16="http://schemas.microsoft.com/office/drawing/2014/main" id="{37504AB2-E2AF-4BF4-8237-7F545B859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21</xdr:row>
      <xdr:rowOff>0</xdr:rowOff>
    </xdr:from>
    <xdr:to>
      <xdr:col>18</xdr:col>
      <xdr:colOff>0</xdr:colOff>
      <xdr:row>22</xdr:row>
      <xdr:rowOff>0</xdr:rowOff>
    </xdr:to>
    <xdr:graphicFrame macro="">
      <xdr:nvGraphicFramePr>
        <xdr:cNvPr id="5877" name="Chart 5">
          <a:extLst>
            <a:ext uri="{FF2B5EF4-FFF2-40B4-BE49-F238E27FC236}">
              <a16:creationId xmlns:a16="http://schemas.microsoft.com/office/drawing/2014/main" id="{B1B4B02C-C6CC-4C6D-A54A-F467AD0F1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298450</xdr:colOff>
      <xdr:row>0</xdr:row>
      <xdr:rowOff>120650</xdr:rowOff>
    </xdr:from>
    <xdr:to>
      <xdr:col>3</xdr:col>
      <xdr:colOff>387350</xdr:colOff>
      <xdr:row>13</xdr:row>
      <xdr:rowOff>165100</xdr:rowOff>
    </xdr:to>
    <xdr:graphicFrame macro="">
      <xdr:nvGraphicFramePr>
        <xdr:cNvPr id="1556585" name="Chart 1">
          <a:extLst>
            <a:ext uri="{FF2B5EF4-FFF2-40B4-BE49-F238E27FC236}">
              <a16:creationId xmlns:a16="http://schemas.microsoft.com/office/drawing/2014/main" id="{C533617B-83B8-43D6-9906-D9EE51DA7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0</xdr:row>
      <xdr:rowOff>190500</xdr:rowOff>
    </xdr:from>
    <xdr:to>
      <xdr:col>5</xdr:col>
      <xdr:colOff>400050</xdr:colOff>
      <xdr:row>13</xdr:row>
      <xdr:rowOff>6350</xdr:rowOff>
    </xdr:to>
    <xdr:graphicFrame macro="">
      <xdr:nvGraphicFramePr>
        <xdr:cNvPr id="1585353" name="Chart 2">
          <a:extLst>
            <a:ext uri="{FF2B5EF4-FFF2-40B4-BE49-F238E27FC236}">
              <a16:creationId xmlns:a16="http://schemas.microsoft.com/office/drawing/2014/main" id="{A95850D8-57F1-4D02-9A3B-D042538FA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76993</xdr:colOff>
      <xdr:row>3</xdr:row>
      <xdr:rowOff>183356</xdr:rowOff>
    </xdr:from>
    <xdr:to>
      <xdr:col>5</xdr:col>
      <xdr:colOff>65087</xdr:colOff>
      <xdr:row>12</xdr:row>
      <xdr:rowOff>166677</xdr:rowOff>
    </xdr:to>
    <xdr:cxnSp macro="">
      <xdr:nvCxnSpPr>
        <xdr:cNvPr id="6" name="Straight Connector 5">
          <a:extLst>
            <a:ext uri="{FF2B5EF4-FFF2-40B4-BE49-F238E27FC236}">
              <a16:creationId xmlns:a16="http://schemas.microsoft.com/office/drawing/2014/main" id="{6AF77679-434C-4D6D-BDE2-FABB8F6B052A}"/>
            </a:ext>
          </a:extLst>
        </xdr:cNvPr>
        <xdr:cNvCxnSpPr/>
      </xdr:nvCxnSpPr>
      <xdr:spPr>
        <a:xfrm flipV="1">
          <a:off x="964406" y="845344"/>
          <a:ext cx="4917281" cy="3143251"/>
        </a:xfrm>
        <a:prstGeom prst="line">
          <a:avLst/>
        </a:prstGeom>
        <a:ln w="19050">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absoluteAnchor>
    <xdr:pos x="0" y="0"/>
    <xdr:ext cx="8551793" cy="5818533"/>
    <xdr:graphicFrame macro="">
      <xdr:nvGraphicFramePr>
        <xdr:cNvPr id="2" name="图表 1">
          <a:extLst>
            <a:ext uri="{FF2B5EF4-FFF2-40B4-BE49-F238E27FC236}">
              <a16:creationId xmlns:a16="http://schemas.microsoft.com/office/drawing/2014/main" id="{0A73609B-209D-4CA7-B915-893845F474E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950372/01%20AL%20report/scorecard%20monitor%20200702%20-%2005/AS%20-%20Auto%20Loan%20-%20Finance%20Car%20-%202007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50372/01%20AL%20report/scorecard%20monitor%20200701/AS%20-%20Auto%20Loan%20-%20Sale%20Car%20-%202007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DB-4-GROUP/2.%20Model%20Tracking/MIS-new.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Jirong/1_Project/1_1_Car_loan_YiXin_Sololending/XC/Work/Material/Monitoring/AS%20-%20Auto%20Loan%20-%20Finance%20Car%20-%202008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Raw"/>
      <sheetName val="0 摘要"/>
      <sheetName val="1 TTD"/>
      <sheetName val="2 Stability"/>
      <sheetName val="3 Performacne"/>
      <sheetName val="4 Vintage"/>
      <sheetName val="5 Characteristics"/>
    </sheetNames>
    <sheetDataSet>
      <sheetData sheetId="0" refreshError="1"/>
      <sheetData sheetId="1"/>
      <sheetData sheetId="2" refreshError="1"/>
      <sheetData sheetId="3"/>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0 摘要"/>
      <sheetName val="1 TTD"/>
      <sheetName val="2 Stability"/>
      <sheetName val="3 Performacne"/>
      <sheetName val="4 Vintage"/>
      <sheetName val="5 Characteristics"/>
    </sheetNames>
    <sheetDataSet>
      <sheetData sheetId="0"/>
      <sheetData sheetId="1" refreshError="1"/>
      <sheetData sheetId="2"/>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1 TTD"/>
      <sheetName val="2 Stability"/>
      <sheetName val="3 Performacne"/>
      <sheetName val="4 Vintage"/>
      <sheetName val="5 Characteristics"/>
    </sheetNames>
    <sheetDataSet>
      <sheetData sheetId="0">
        <row r="532">
          <cell r="B532">
            <v>352</v>
          </cell>
          <cell r="C532">
            <v>976</v>
          </cell>
          <cell r="D532">
            <v>989</v>
          </cell>
          <cell r="E532">
            <v>1101</v>
          </cell>
          <cell r="F532">
            <v>1111</v>
          </cell>
          <cell r="G532">
            <v>417</v>
          </cell>
          <cell r="H532">
            <v>512</v>
          </cell>
          <cell r="I532">
            <v>446</v>
          </cell>
          <cell r="J532">
            <v>531</v>
          </cell>
          <cell r="K532">
            <v>623</v>
          </cell>
          <cell r="L532">
            <v>612</v>
          </cell>
          <cell r="M532">
            <v>454</v>
          </cell>
          <cell r="N532">
            <v>428</v>
          </cell>
          <cell r="O532">
            <v>393</v>
          </cell>
          <cell r="P532">
            <v>463</v>
          </cell>
          <cell r="Q532">
            <v>577</v>
          </cell>
        </row>
        <row r="533">
          <cell r="B533">
            <v>134</v>
          </cell>
          <cell r="C533">
            <v>451</v>
          </cell>
          <cell r="D533">
            <v>439</v>
          </cell>
          <cell r="E533">
            <v>615</v>
          </cell>
          <cell r="F533">
            <v>542</v>
          </cell>
          <cell r="G533">
            <v>225</v>
          </cell>
          <cell r="H533">
            <v>260</v>
          </cell>
          <cell r="I533">
            <v>244</v>
          </cell>
          <cell r="J533">
            <v>270</v>
          </cell>
          <cell r="K533">
            <v>340</v>
          </cell>
          <cell r="L533">
            <v>298</v>
          </cell>
          <cell r="M533">
            <v>222</v>
          </cell>
          <cell r="N533">
            <v>248</v>
          </cell>
          <cell r="O533">
            <v>171</v>
          </cell>
          <cell r="P533">
            <v>233</v>
          </cell>
          <cell r="Q533">
            <v>326</v>
          </cell>
        </row>
        <row r="534">
          <cell r="B534">
            <v>29</v>
          </cell>
          <cell r="C534">
            <v>79</v>
          </cell>
          <cell r="D534">
            <v>67</v>
          </cell>
          <cell r="E534">
            <v>87</v>
          </cell>
          <cell r="F534">
            <v>76</v>
          </cell>
          <cell r="G534">
            <v>28</v>
          </cell>
          <cell r="H534">
            <v>27</v>
          </cell>
          <cell r="I534">
            <v>27</v>
          </cell>
          <cell r="J534">
            <v>45</v>
          </cell>
          <cell r="K534">
            <v>38</v>
          </cell>
          <cell r="L534">
            <v>36</v>
          </cell>
          <cell r="M534">
            <v>21</v>
          </cell>
          <cell r="N534">
            <v>26</v>
          </cell>
          <cell r="O534">
            <v>19</v>
          </cell>
          <cell r="P534">
            <v>27</v>
          </cell>
          <cell r="Q534">
            <v>50</v>
          </cell>
        </row>
        <row r="535">
          <cell r="B535">
            <v>0</v>
          </cell>
          <cell r="C535">
            <v>0</v>
          </cell>
          <cell r="D535">
            <v>0</v>
          </cell>
          <cell r="E535">
            <v>0</v>
          </cell>
          <cell r="F535">
            <v>0</v>
          </cell>
          <cell r="G535">
            <v>0</v>
          </cell>
          <cell r="H535">
            <v>0</v>
          </cell>
          <cell r="I535">
            <v>0</v>
          </cell>
          <cell r="J535">
            <v>0</v>
          </cell>
          <cell r="K535">
            <v>0</v>
          </cell>
          <cell r="L535">
            <v>0</v>
          </cell>
          <cell r="M535">
            <v>0</v>
          </cell>
          <cell r="N535">
            <v>0</v>
          </cell>
          <cell r="O535">
            <v>0</v>
          </cell>
          <cell r="P535">
            <v>0</v>
          </cell>
          <cell r="Q535">
            <v>2</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0 摘要"/>
      <sheetName val="1 TTD"/>
      <sheetName val="2 Stability"/>
      <sheetName val="3 Performacne"/>
      <sheetName val="3 Performance-Bad Rate"/>
      <sheetName val="3 KS"/>
      <sheetName val="3 Gini"/>
      <sheetName val="4 Vintage"/>
      <sheetName val="4 Vintage-Bad Rate"/>
      <sheetName val="4 Vintage Chart"/>
      <sheetName val="5 Characteristics"/>
    </sheetNames>
    <sheetDataSet>
      <sheetData sheetId="0">
        <row r="886">
          <cell r="AO886" t="str">
            <v>mob33:200509-200511</v>
          </cell>
          <cell r="AP886" t="str">
            <v>mob30:200512-200602</v>
          </cell>
          <cell r="AQ886" t="str">
            <v>mob27:200603-200605</v>
          </cell>
          <cell r="AR886" t="str">
            <v>mob24:200606-200608</v>
          </cell>
          <cell r="AS886" t="str">
            <v>mob21:200609-200611</v>
          </cell>
          <cell r="AT886" t="str">
            <v>mob18:200612-200702</v>
          </cell>
          <cell r="AU886" t="str">
            <v>mob15:200703-200705</v>
          </cell>
          <cell r="AV886" t="str">
            <v>mob12:200706-200708</v>
          </cell>
          <cell r="AW886" t="str">
            <v>mob9:200709-200711</v>
          </cell>
          <cell r="AY886" t="str">
            <v>mob3:200803-200805</v>
          </cell>
          <cell r="AZ886" t="str">
            <v>mob0:200806-200808</v>
          </cell>
        </row>
        <row r="888">
          <cell r="AO888">
            <v>0</v>
          </cell>
          <cell r="AP888">
            <v>0</v>
          </cell>
          <cell r="AQ888">
            <v>0</v>
          </cell>
          <cell r="AR888">
            <v>0</v>
          </cell>
          <cell r="AS888">
            <v>0</v>
          </cell>
          <cell r="AT888">
            <v>0</v>
          </cell>
          <cell r="AU888">
            <v>0</v>
          </cell>
          <cell r="AV888">
            <v>0</v>
          </cell>
          <cell r="AW888">
            <v>0</v>
          </cell>
          <cell r="AX888">
            <v>0</v>
          </cell>
          <cell r="AY888">
            <v>0</v>
          </cell>
          <cell r="AZ888">
            <v>0</v>
          </cell>
        </row>
        <row r="889">
          <cell r="AO889">
            <v>0</v>
          </cell>
          <cell r="AP889">
            <v>0</v>
          </cell>
          <cell r="AQ889">
            <v>0</v>
          </cell>
          <cell r="AR889">
            <v>0</v>
          </cell>
          <cell r="AS889">
            <v>0</v>
          </cell>
          <cell r="AT889">
            <v>0</v>
          </cell>
          <cell r="AU889">
            <v>0</v>
          </cell>
          <cell r="AV889">
            <v>0</v>
          </cell>
          <cell r="AW889">
            <v>0</v>
          </cell>
          <cell r="AX889">
            <v>0</v>
          </cell>
          <cell r="AY889">
            <v>0</v>
          </cell>
        </row>
        <row r="890">
          <cell r="AO890">
            <v>0</v>
          </cell>
          <cell r="AP890">
            <v>0</v>
          </cell>
          <cell r="AQ890">
            <v>0</v>
          </cell>
          <cell r="AR890">
            <v>0</v>
          </cell>
          <cell r="AS890">
            <v>0</v>
          </cell>
          <cell r="AT890">
            <v>0</v>
          </cell>
          <cell r="AU890">
            <v>0</v>
          </cell>
          <cell r="AV890">
            <v>0</v>
          </cell>
          <cell r="AW890">
            <v>0</v>
          </cell>
          <cell r="AX890">
            <v>0</v>
          </cell>
          <cell r="AY890">
            <v>0</v>
          </cell>
        </row>
        <row r="891">
          <cell r="AO891">
            <v>0</v>
          </cell>
          <cell r="AP891">
            <v>0</v>
          </cell>
          <cell r="AQ891">
            <v>0</v>
          </cell>
          <cell r="AR891">
            <v>0</v>
          </cell>
          <cell r="AS891">
            <v>0</v>
          </cell>
          <cell r="AT891">
            <v>0</v>
          </cell>
          <cell r="AU891">
            <v>0</v>
          </cell>
          <cell r="AV891">
            <v>0</v>
          </cell>
          <cell r="AW891">
            <v>0</v>
          </cell>
          <cell r="AX891">
            <v>0</v>
          </cell>
          <cell r="AY891">
            <v>0</v>
          </cell>
        </row>
        <row r="892">
          <cell r="AO892">
            <v>1.8796992481203006E-3</v>
          </cell>
          <cell r="AP892">
            <v>0</v>
          </cell>
          <cell r="AQ892">
            <v>2.6737967914438501E-3</v>
          </cell>
          <cell r="AR892">
            <v>0</v>
          </cell>
          <cell r="AS892">
            <v>0</v>
          </cell>
          <cell r="AT892">
            <v>0</v>
          </cell>
          <cell r="AU892">
            <v>0</v>
          </cell>
          <cell r="AV892">
            <v>2.717391304347826E-3</v>
          </cell>
          <cell r="AW892">
            <v>1.4224751066856331E-3</v>
          </cell>
          <cell r="AX892">
            <v>0</v>
          </cell>
        </row>
        <row r="893">
          <cell r="AO893">
            <v>4.6992481203007516E-3</v>
          </cell>
          <cell r="AP893">
            <v>0</v>
          </cell>
          <cell r="AQ893">
            <v>4.0106951871657758E-3</v>
          </cell>
          <cell r="AR893">
            <v>1.3477088948787063E-3</v>
          </cell>
          <cell r="AS893">
            <v>0</v>
          </cell>
          <cell r="AT893">
            <v>0</v>
          </cell>
          <cell r="AU893">
            <v>0</v>
          </cell>
          <cell r="AV893">
            <v>2.717391304347826E-3</v>
          </cell>
          <cell r="AW893">
            <v>2.8449502133712661E-3</v>
          </cell>
          <cell r="AX893">
            <v>1.4577259475218659E-3</v>
          </cell>
        </row>
        <row r="894">
          <cell r="AO894">
            <v>7.5187969924812026E-3</v>
          </cell>
          <cell r="AP894">
            <v>3.4071550255536627E-3</v>
          </cell>
          <cell r="AQ894">
            <v>4.0106951871657758E-3</v>
          </cell>
          <cell r="AR894">
            <v>1.3477088948787063E-3</v>
          </cell>
          <cell r="AS894">
            <v>1.8726591760299626E-3</v>
          </cell>
          <cell r="AT894">
            <v>0</v>
          </cell>
          <cell r="AU894">
            <v>3.205128205128205E-3</v>
          </cell>
          <cell r="AV894">
            <v>4.076086956521739E-3</v>
          </cell>
          <cell r="AW894">
            <v>5.6899004267425323E-3</v>
          </cell>
          <cell r="AX894">
            <v>2.9154518950437317E-3</v>
          </cell>
        </row>
        <row r="895">
          <cell r="AO895">
            <v>1.3157894736842105E-2</v>
          </cell>
          <cell r="AP895">
            <v>1.5332197614991482E-2</v>
          </cell>
          <cell r="AQ895">
            <v>5.3475935828877002E-3</v>
          </cell>
          <cell r="AR895">
            <v>6.7385444743935314E-3</v>
          </cell>
          <cell r="AS895">
            <v>1.8726591760299626E-3</v>
          </cell>
          <cell r="AT895">
            <v>4.0322580645161289E-3</v>
          </cell>
          <cell r="AU895">
            <v>3.205128205128205E-3</v>
          </cell>
          <cell r="AV895">
            <v>4.076086956521739E-3</v>
          </cell>
          <cell r="AW895">
            <v>5.6899004267425323E-3</v>
          </cell>
        </row>
        <row r="896">
          <cell r="AO896">
            <v>2.1616541353383457E-2</v>
          </cell>
          <cell r="AP896">
            <v>2.385008517887564E-2</v>
          </cell>
          <cell r="AQ896">
            <v>6.6844919786096255E-3</v>
          </cell>
          <cell r="AR896">
            <v>6.7385444743935314E-3</v>
          </cell>
          <cell r="AS896">
            <v>1.8726591760299626E-3</v>
          </cell>
          <cell r="AT896">
            <v>6.0483870967741934E-3</v>
          </cell>
          <cell r="AU896">
            <v>3.205128205128205E-3</v>
          </cell>
          <cell r="AV896">
            <v>6.793478260869565E-3</v>
          </cell>
          <cell r="AW896">
            <v>8.5348506401137988E-3</v>
          </cell>
        </row>
        <row r="897">
          <cell r="AO897">
            <v>2.819548872180451E-2</v>
          </cell>
          <cell r="AP897">
            <v>2.7257240204429302E-2</v>
          </cell>
          <cell r="AQ897">
            <v>1.4705882352941176E-2</v>
          </cell>
          <cell r="AR897">
            <v>1.4824797843665768E-2</v>
          </cell>
          <cell r="AS897">
            <v>1.8726591760299626E-3</v>
          </cell>
          <cell r="AT897">
            <v>8.0645161290322578E-3</v>
          </cell>
          <cell r="AU897">
            <v>4.807692307692308E-3</v>
          </cell>
          <cell r="AV897">
            <v>8.152173913043478E-3</v>
          </cell>
          <cell r="AW897">
            <v>1.1379800853485065E-2</v>
          </cell>
        </row>
        <row r="898">
          <cell r="AO898">
            <v>4.0413533834586464E-2</v>
          </cell>
          <cell r="AP898">
            <v>3.5775127768313458E-2</v>
          </cell>
          <cell r="AQ898">
            <v>1.871657754010695E-2</v>
          </cell>
          <cell r="AR898">
            <v>1.7520215633423181E-2</v>
          </cell>
          <cell r="AS898">
            <v>7.4906367041198503E-3</v>
          </cell>
          <cell r="AT898">
            <v>1.0080645161290322E-2</v>
          </cell>
          <cell r="AU898">
            <v>6.41025641025641E-3</v>
          </cell>
          <cell r="AV898">
            <v>1.0869565217391304E-2</v>
          </cell>
        </row>
        <row r="899">
          <cell r="AO899">
            <v>4.7932330827067667E-2</v>
          </cell>
          <cell r="AP899">
            <v>4.0885860306643949E-2</v>
          </cell>
          <cell r="AQ899">
            <v>2.0053475935828877E-2</v>
          </cell>
          <cell r="AR899">
            <v>2.5606469002695417E-2</v>
          </cell>
          <cell r="AS899">
            <v>7.4906367041198503E-3</v>
          </cell>
          <cell r="AT899">
            <v>1.6129032258064516E-2</v>
          </cell>
          <cell r="AU899">
            <v>1.1217948717948718E-2</v>
          </cell>
          <cell r="AV899">
            <v>1.4945652173913044E-2</v>
          </cell>
        </row>
        <row r="900">
          <cell r="AO900">
            <v>5.5451127819548869E-2</v>
          </cell>
          <cell r="AP900">
            <v>4.5996592844974447E-2</v>
          </cell>
          <cell r="AQ900">
            <v>2.5401069518716578E-2</v>
          </cell>
          <cell r="AR900">
            <v>2.5606469002695417E-2</v>
          </cell>
          <cell r="AS900">
            <v>7.4906367041198503E-3</v>
          </cell>
          <cell r="AT900">
            <v>1.8145161290322582E-2</v>
          </cell>
          <cell r="AU900">
            <v>1.4423076923076924E-2</v>
          </cell>
          <cell r="AV900">
            <v>1.6304347826086956E-2</v>
          </cell>
        </row>
        <row r="901">
          <cell r="AO901">
            <v>5.921052631578947E-2</v>
          </cell>
          <cell r="AP901">
            <v>4.770017035775128E-2</v>
          </cell>
          <cell r="AQ901">
            <v>3.074866310160428E-2</v>
          </cell>
          <cell r="AR901">
            <v>2.6954177897574125E-2</v>
          </cell>
          <cell r="AS901">
            <v>9.3632958801498131E-3</v>
          </cell>
          <cell r="AT901">
            <v>1.8145161290322582E-2</v>
          </cell>
          <cell r="AU901">
            <v>1.6025641025641024E-2</v>
          </cell>
        </row>
        <row r="902">
          <cell r="AO902">
            <v>7.0488721804511281E-2</v>
          </cell>
          <cell r="AP902">
            <v>5.6218057921635436E-2</v>
          </cell>
          <cell r="AQ902">
            <v>3.342245989304813E-2</v>
          </cell>
          <cell r="AR902">
            <v>2.9649595687331536E-2</v>
          </cell>
          <cell r="AS902">
            <v>1.1235955056179775E-2</v>
          </cell>
          <cell r="AT902">
            <v>1.8145161290322582E-2</v>
          </cell>
          <cell r="AU902">
            <v>1.9230769230769232E-2</v>
          </cell>
        </row>
        <row r="903">
          <cell r="AO903">
            <v>7.8947368421052627E-2</v>
          </cell>
          <cell r="AP903">
            <v>6.4735945485519586E-2</v>
          </cell>
          <cell r="AQ903">
            <v>3.7433155080213901E-2</v>
          </cell>
          <cell r="AR903">
            <v>3.5040431266846361E-2</v>
          </cell>
          <cell r="AS903">
            <v>1.8726591760299626E-2</v>
          </cell>
          <cell r="AT903">
            <v>2.4193548387096774E-2</v>
          </cell>
          <cell r="AU903">
            <v>2.403846153846154E-2</v>
          </cell>
        </row>
        <row r="904">
          <cell r="AO904">
            <v>8.3646616541353386E-2</v>
          </cell>
          <cell r="AP904">
            <v>6.8143100511073251E-2</v>
          </cell>
          <cell r="AQ904">
            <v>4.4117647058823532E-2</v>
          </cell>
          <cell r="AR904">
            <v>3.638814016172507E-2</v>
          </cell>
          <cell r="AS904">
            <v>1.8726591760299626E-2</v>
          </cell>
          <cell r="AT904">
            <v>2.620967741935484E-2</v>
          </cell>
        </row>
        <row r="905">
          <cell r="AO905">
            <v>9.3984962406015032E-2</v>
          </cell>
          <cell r="AP905">
            <v>7.8364565587734247E-2</v>
          </cell>
          <cell r="AQ905">
            <v>4.8128342245989303E-2</v>
          </cell>
          <cell r="AR905">
            <v>4.0431266846361183E-2</v>
          </cell>
          <cell r="AS905">
            <v>2.0599250936329586E-2</v>
          </cell>
          <cell r="AT905">
            <v>2.620967741935484E-2</v>
          </cell>
        </row>
        <row r="906">
          <cell r="AO906">
            <v>0.10150375939849623</v>
          </cell>
          <cell r="AP906">
            <v>8.3475298126064731E-2</v>
          </cell>
          <cell r="AQ906">
            <v>5.213903743315508E-2</v>
          </cell>
          <cell r="AR906">
            <v>4.3126684636118601E-2</v>
          </cell>
          <cell r="AS906">
            <v>2.247191011235955E-2</v>
          </cell>
          <cell r="AT906">
            <v>3.2258064516129031E-2</v>
          </cell>
        </row>
        <row r="907">
          <cell r="AO907">
            <v>0.10808270676691729</v>
          </cell>
          <cell r="AP907">
            <v>9.1993185689948895E-2</v>
          </cell>
          <cell r="AQ907">
            <v>6.0160427807486629E-2</v>
          </cell>
          <cell r="AR907">
            <v>4.4474393530997303E-2</v>
          </cell>
          <cell r="AS907">
            <v>2.6217228464419477E-2</v>
          </cell>
        </row>
        <row r="908">
          <cell r="AO908">
            <v>0.11278195488721804</v>
          </cell>
          <cell r="AP908">
            <v>9.8807495741056212E-2</v>
          </cell>
          <cell r="AQ908">
            <v>6.4171122994652413E-2</v>
          </cell>
          <cell r="AR908">
            <v>4.5822102425876012E-2</v>
          </cell>
          <cell r="AS908">
            <v>2.9962546816479401E-2</v>
          </cell>
        </row>
        <row r="909">
          <cell r="AO909">
            <v>0.11842105263157894</v>
          </cell>
          <cell r="AP909">
            <v>0.10562180579216354</v>
          </cell>
          <cell r="AQ909">
            <v>6.9518716577540107E-2</v>
          </cell>
          <cell r="AR909">
            <v>4.8517520215633422E-2</v>
          </cell>
          <cell r="AS909">
            <v>3.3707865168539325E-2</v>
          </cell>
        </row>
        <row r="910">
          <cell r="AO910">
            <v>0.125</v>
          </cell>
          <cell r="AP910">
            <v>0.10902896081771721</v>
          </cell>
          <cell r="AQ910">
            <v>7.2192513368983954E-2</v>
          </cell>
          <cell r="AR910">
            <v>4.8517520215633422E-2</v>
          </cell>
        </row>
        <row r="911">
          <cell r="AO911">
            <v>0.12781954887218044</v>
          </cell>
          <cell r="AP911">
            <v>0.11073253833049404</v>
          </cell>
          <cell r="AQ911">
            <v>8.0213903743315509E-2</v>
          </cell>
          <cell r="AR911">
            <v>5.2560646900269542E-2</v>
          </cell>
        </row>
        <row r="912">
          <cell r="AO912">
            <v>0.13721804511278196</v>
          </cell>
          <cell r="AP912">
            <v>0.11584327086882454</v>
          </cell>
          <cell r="AQ912">
            <v>8.2887700534759357E-2</v>
          </cell>
          <cell r="AR912">
            <v>5.3908355795148251E-2</v>
          </cell>
        </row>
        <row r="913">
          <cell r="AO913">
            <v>0.14097744360902256</v>
          </cell>
          <cell r="AP913">
            <v>0.11925042589437819</v>
          </cell>
          <cell r="AQ913">
            <v>8.5561497326203204E-2</v>
          </cell>
        </row>
        <row r="914">
          <cell r="AO914">
            <v>0.14473684210526316</v>
          </cell>
          <cell r="AP914">
            <v>0.12095400340715502</v>
          </cell>
          <cell r="AQ914">
            <v>8.8235294117647065E-2</v>
          </cell>
        </row>
        <row r="915">
          <cell r="AO915">
            <v>0.14661654135338345</v>
          </cell>
          <cell r="AP915">
            <v>0.12606473594548551</v>
          </cell>
          <cell r="AQ915">
            <v>9.2245989304812828E-2</v>
          </cell>
        </row>
        <row r="916">
          <cell r="AO916">
            <v>0.14849624060150377</v>
          </cell>
          <cell r="AP916">
            <v>0.131175468483816</v>
          </cell>
        </row>
        <row r="917">
          <cell r="AO917">
            <v>0.15319548872180452</v>
          </cell>
          <cell r="AP917">
            <v>0.13458262350936967</v>
          </cell>
        </row>
        <row r="918">
          <cell r="AO918">
            <v>0.15507518796992481</v>
          </cell>
          <cell r="AP918">
            <v>0.1362862010221465</v>
          </cell>
        </row>
        <row r="919">
          <cell r="AO919">
            <v>0.15507518796992481</v>
          </cell>
        </row>
        <row r="920">
          <cell r="AO920">
            <v>0.15789473684210525</v>
          </cell>
        </row>
        <row r="921">
          <cell r="AO921">
            <v>0.16165413533834586</v>
          </cell>
        </row>
      </sheetData>
      <sheetData sheetId="1"/>
      <sheetData sheetId="2"/>
      <sheetData sheetId="3"/>
      <sheetData sheetId="4"/>
      <sheetData sheetId="5" refreshError="1"/>
      <sheetData sheetId="6"/>
      <sheetData sheetId="7" refreshError="1"/>
      <sheetData sheetId="8"/>
      <sheetData sheetId="9" refreshError="1"/>
      <sheetData sheetId="10" refreshError="1"/>
      <sheetData sheetId="1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468BC-037E-461D-935C-86D2D873D6CC}">
  <dimension ref="A1:O42"/>
  <sheetViews>
    <sheetView showGridLines="0" zoomScale="70" zoomScaleNormal="70" workbookViewId="0">
      <selection activeCell="H17" sqref="H17"/>
    </sheetView>
  </sheetViews>
  <sheetFormatPr defaultColWidth="10" defaultRowHeight="13.2"/>
  <cols>
    <col min="1" max="1" width="4.33203125" style="375" bestFit="1" customWidth="1"/>
    <col min="2" max="2" width="48.5546875" style="376" bestFit="1" customWidth="1"/>
    <col min="3" max="3" width="9.21875" style="375" customWidth="1"/>
    <col min="4" max="4" width="14.33203125" style="375" bestFit="1" customWidth="1"/>
    <col min="5" max="5" width="8.77734375" style="375" bestFit="1" customWidth="1"/>
    <col min="6" max="6" width="5.21875" style="375" bestFit="1" customWidth="1"/>
    <col min="7" max="7" width="13.77734375" style="375" bestFit="1" customWidth="1"/>
    <col min="8" max="8" width="6.77734375" style="365" bestFit="1" customWidth="1"/>
    <col min="9" max="9" width="10" style="375" bestFit="1" customWidth="1"/>
    <col min="10" max="11" width="10" style="375" customWidth="1"/>
    <col min="12" max="16384" width="10" style="365"/>
  </cols>
  <sheetData>
    <row r="1" spans="1:15" ht="15" customHeight="1">
      <c r="A1" s="436" t="s">
        <v>190</v>
      </c>
      <c r="B1" s="436" t="s">
        <v>191</v>
      </c>
      <c r="C1" s="439" t="s">
        <v>192</v>
      </c>
      <c r="D1" s="440"/>
      <c r="E1" s="440"/>
      <c r="F1" s="440"/>
      <c r="G1" s="440"/>
      <c r="H1" s="441"/>
      <c r="I1" s="442" t="s">
        <v>193</v>
      </c>
      <c r="J1" s="442"/>
      <c r="K1" s="442"/>
    </row>
    <row r="2" spans="1:15">
      <c r="A2" s="437"/>
      <c r="B2" s="437"/>
      <c r="C2" s="366" t="s">
        <v>194</v>
      </c>
      <c r="D2" s="442" t="s">
        <v>195</v>
      </c>
      <c r="E2" s="442"/>
      <c r="F2" s="366" t="s">
        <v>196</v>
      </c>
      <c r="G2" s="442" t="s">
        <v>197</v>
      </c>
      <c r="H2" s="442"/>
      <c r="I2" s="442"/>
      <c r="J2" s="442"/>
      <c r="K2" s="442"/>
    </row>
    <row r="3" spans="1:15">
      <c r="A3" s="438"/>
      <c r="B3" s="438"/>
      <c r="C3" s="366" t="s">
        <v>198</v>
      </c>
      <c r="D3" s="366" t="s">
        <v>199</v>
      </c>
      <c r="E3" s="366" t="s">
        <v>200</v>
      </c>
      <c r="F3" s="366" t="s">
        <v>201</v>
      </c>
      <c r="G3" s="366" t="s">
        <v>202</v>
      </c>
      <c r="H3" s="366" t="s">
        <v>203</v>
      </c>
      <c r="I3" s="367" t="s">
        <v>204</v>
      </c>
      <c r="J3" s="367" t="s">
        <v>205</v>
      </c>
      <c r="K3" s="367" t="s">
        <v>206</v>
      </c>
      <c r="L3" s="368" t="s">
        <v>207</v>
      </c>
      <c r="M3" s="368" t="s">
        <v>208</v>
      </c>
      <c r="N3" s="368" t="s">
        <v>209</v>
      </c>
      <c r="O3" s="368" t="s">
        <v>210</v>
      </c>
    </row>
    <row r="4" spans="1:15">
      <c r="A4" s="367"/>
      <c r="B4" s="369" t="s">
        <v>211</v>
      </c>
      <c r="C4" s="366"/>
      <c r="D4" s="366"/>
      <c r="E4" s="366"/>
      <c r="F4" s="366"/>
      <c r="G4" s="366"/>
      <c r="H4" s="366"/>
      <c r="I4" s="367"/>
      <c r="J4" s="367"/>
      <c r="K4" s="367"/>
      <c r="L4" s="368"/>
      <c r="M4" s="368"/>
      <c r="N4" s="368"/>
      <c r="O4" s="368"/>
    </row>
    <row r="5" spans="1:15">
      <c r="A5" s="370">
        <v>1</v>
      </c>
      <c r="B5" s="371" t="s">
        <v>227</v>
      </c>
      <c r="C5" s="372"/>
      <c r="D5" s="372"/>
      <c r="E5" s="372"/>
      <c r="F5" s="372"/>
      <c r="G5" s="372"/>
      <c r="H5" s="373"/>
      <c r="I5" s="372"/>
      <c r="J5" s="372"/>
      <c r="K5" s="372"/>
      <c r="L5" s="368"/>
      <c r="M5" s="368" t="s">
        <v>212</v>
      </c>
      <c r="N5" s="368" t="s">
        <v>212</v>
      </c>
      <c r="O5" s="368" t="s">
        <v>212</v>
      </c>
    </row>
    <row r="6" spans="1:15">
      <c r="A6" s="372">
        <v>1.1000000000000001</v>
      </c>
      <c r="B6" s="374" t="s">
        <v>215</v>
      </c>
      <c r="C6" s="372" t="s">
        <v>212</v>
      </c>
      <c r="D6" s="372"/>
      <c r="E6" s="372"/>
      <c r="F6" s="372"/>
      <c r="G6" s="372"/>
      <c r="H6" s="373"/>
      <c r="I6" s="372"/>
      <c r="J6" s="372"/>
      <c r="K6" s="372"/>
      <c r="L6" s="368"/>
      <c r="M6" s="368" t="s">
        <v>212</v>
      </c>
      <c r="N6" s="368"/>
      <c r="O6" s="368"/>
    </row>
    <row r="7" spans="1:15">
      <c r="A7" s="372">
        <v>1.2</v>
      </c>
      <c r="B7" s="374" t="s">
        <v>217</v>
      </c>
      <c r="C7" s="372"/>
      <c r="D7" s="372"/>
      <c r="E7" s="372"/>
      <c r="F7" s="372"/>
      <c r="G7" s="372"/>
      <c r="H7" s="373"/>
      <c r="I7" s="372"/>
      <c r="J7" s="372"/>
      <c r="K7" s="372"/>
      <c r="L7" s="368"/>
      <c r="M7" s="368" t="s">
        <v>212</v>
      </c>
      <c r="N7" s="368"/>
      <c r="O7" s="368"/>
    </row>
    <row r="8" spans="1:15">
      <c r="A8" s="372">
        <v>1.3</v>
      </c>
      <c r="B8" s="374" t="s">
        <v>228</v>
      </c>
      <c r="C8" s="372"/>
      <c r="D8" s="372"/>
      <c r="E8" s="372"/>
      <c r="F8" s="372"/>
      <c r="G8" s="372"/>
      <c r="H8" s="373"/>
      <c r="I8" s="372"/>
      <c r="J8" s="372"/>
      <c r="K8" s="372"/>
      <c r="L8" s="368"/>
      <c r="M8" s="368" t="s">
        <v>212</v>
      </c>
      <c r="N8" s="368"/>
      <c r="O8" s="368"/>
    </row>
    <row r="9" spans="1:15">
      <c r="A9" s="372">
        <v>1.4</v>
      </c>
      <c r="B9" s="374" t="s">
        <v>229</v>
      </c>
      <c r="C9" s="372"/>
      <c r="D9" s="372"/>
      <c r="E9" s="372"/>
      <c r="F9" s="372"/>
      <c r="G9" s="372"/>
      <c r="H9" s="373"/>
      <c r="I9" s="372"/>
      <c r="J9" s="372"/>
      <c r="K9" s="372"/>
      <c r="L9" s="368"/>
      <c r="M9" s="368" t="s">
        <v>212</v>
      </c>
      <c r="N9" s="368"/>
      <c r="O9" s="368"/>
    </row>
    <row r="10" spans="1:15">
      <c r="A10" s="372">
        <v>1.5</v>
      </c>
      <c r="B10" s="374" t="s">
        <v>223</v>
      </c>
      <c r="C10" s="372"/>
      <c r="D10" s="372"/>
      <c r="E10" s="372"/>
      <c r="F10" s="372"/>
      <c r="G10" s="372"/>
      <c r="H10" s="373"/>
      <c r="I10" s="372"/>
      <c r="J10" s="372"/>
      <c r="K10" s="372"/>
      <c r="L10" s="368"/>
      <c r="M10" s="368"/>
      <c r="N10" s="368"/>
      <c r="O10" s="368"/>
    </row>
    <row r="11" spans="1:15">
      <c r="A11" s="372">
        <v>1.6</v>
      </c>
      <c r="B11" s="374" t="e">
        <v>#N/A</v>
      </c>
      <c r="C11" s="372"/>
      <c r="D11" s="372"/>
      <c r="E11" s="372"/>
      <c r="F11" s="372"/>
      <c r="G11" s="372"/>
      <c r="H11" s="373"/>
      <c r="I11" s="372"/>
      <c r="J11" s="372"/>
      <c r="K11" s="372"/>
      <c r="L11" s="368"/>
      <c r="M11" s="368"/>
      <c r="N11" s="368"/>
      <c r="O11" s="368"/>
    </row>
    <row r="12" spans="1:15">
      <c r="A12" s="370">
        <v>2</v>
      </c>
      <c r="B12" s="371" t="s">
        <v>230</v>
      </c>
      <c r="C12" s="372"/>
      <c r="D12" s="372"/>
      <c r="E12" s="372"/>
      <c r="F12" s="372"/>
      <c r="G12" s="372"/>
      <c r="H12" s="373"/>
      <c r="I12" s="372"/>
      <c r="J12" s="372"/>
      <c r="K12" s="372"/>
      <c r="L12" s="368"/>
      <c r="M12" s="368"/>
      <c r="N12" s="368"/>
      <c r="O12" s="368"/>
    </row>
    <row r="13" spans="1:15">
      <c r="A13" s="372">
        <v>2.1</v>
      </c>
      <c r="B13" s="374" t="s">
        <v>224</v>
      </c>
      <c r="C13" s="372"/>
      <c r="D13" s="372"/>
      <c r="E13" s="372"/>
      <c r="F13" s="372"/>
      <c r="G13" s="372"/>
      <c r="H13" s="373"/>
      <c r="I13" s="372"/>
      <c r="J13" s="372"/>
      <c r="K13" s="372"/>
      <c r="L13" s="368"/>
      <c r="M13" s="368" t="s">
        <v>212</v>
      </c>
      <c r="N13" s="368"/>
      <c r="O13" s="368"/>
    </row>
    <row r="14" spans="1:15" s="386" customFormat="1">
      <c r="A14" s="384">
        <v>2.2000000000000002</v>
      </c>
      <c r="B14" s="378" t="s">
        <v>226</v>
      </c>
      <c r="C14" s="384"/>
      <c r="D14" s="384"/>
      <c r="E14" s="384"/>
      <c r="F14" s="384"/>
      <c r="G14" s="384"/>
      <c r="H14" s="385"/>
      <c r="I14" s="384"/>
      <c r="J14" s="384"/>
      <c r="K14" s="384"/>
      <c r="L14" s="384"/>
      <c r="M14" s="384" t="s">
        <v>212</v>
      </c>
      <c r="N14" s="384"/>
      <c r="O14" s="384"/>
    </row>
    <row r="15" spans="1:15" s="386" customFormat="1">
      <c r="A15" s="384">
        <v>2.2999999999999998</v>
      </c>
      <c r="B15" s="378" t="s">
        <v>231</v>
      </c>
      <c r="C15" s="384"/>
      <c r="D15" s="384"/>
      <c r="E15" s="384"/>
      <c r="F15" s="384"/>
      <c r="G15" s="384"/>
      <c r="H15" s="385"/>
      <c r="I15" s="384"/>
      <c r="J15" s="384"/>
      <c r="K15" s="384"/>
      <c r="L15" s="384"/>
      <c r="M15" s="384" t="s">
        <v>212</v>
      </c>
      <c r="N15" s="384"/>
      <c r="O15" s="384"/>
    </row>
    <row r="16" spans="1:15">
      <c r="A16" s="382">
        <v>3</v>
      </c>
      <c r="B16" s="383" t="s">
        <v>232</v>
      </c>
      <c r="C16" s="372"/>
      <c r="D16" s="372"/>
      <c r="E16" s="372"/>
      <c r="F16" s="372"/>
      <c r="G16" s="372"/>
      <c r="H16" s="373"/>
      <c r="I16" s="372"/>
      <c r="J16" s="372"/>
      <c r="K16" s="372"/>
      <c r="L16" s="368"/>
      <c r="M16" s="368"/>
      <c r="N16" s="368"/>
      <c r="O16" s="368"/>
    </row>
    <row r="17" spans="1:15">
      <c r="A17" s="384">
        <v>3.1</v>
      </c>
      <c r="B17" s="378" t="s">
        <v>233</v>
      </c>
      <c r="C17" s="372"/>
      <c r="D17" s="372"/>
      <c r="E17" s="372"/>
      <c r="F17" s="372"/>
      <c r="G17" s="372"/>
      <c r="H17" s="373"/>
      <c r="I17" s="372"/>
      <c r="J17" s="372"/>
      <c r="K17" s="372"/>
      <c r="L17" s="368"/>
      <c r="M17" s="368" t="s">
        <v>212</v>
      </c>
      <c r="N17" s="368"/>
      <c r="O17" s="368"/>
    </row>
    <row r="18" spans="1:15">
      <c r="A18" s="384">
        <v>3.2</v>
      </c>
      <c r="B18" s="378" t="e">
        <v>#N/A</v>
      </c>
      <c r="C18" s="372"/>
      <c r="D18" s="372"/>
      <c r="E18" s="372"/>
      <c r="F18" s="372"/>
      <c r="G18" s="372"/>
      <c r="H18" s="373"/>
      <c r="I18" s="372"/>
      <c r="J18" s="372"/>
      <c r="K18" s="372"/>
      <c r="L18" s="368"/>
      <c r="M18" s="368" t="s">
        <v>212</v>
      </c>
      <c r="N18" s="368"/>
      <c r="O18" s="368"/>
    </row>
    <row r="19" spans="1:15">
      <c r="A19" s="384">
        <v>3.3</v>
      </c>
      <c r="B19" s="378" t="e">
        <v>#N/A</v>
      </c>
      <c r="C19" s="372"/>
      <c r="D19" s="372"/>
      <c r="E19" s="372"/>
      <c r="F19" s="372"/>
      <c r="G19" s="372"/>
      <c r="H19" s="373"/>
      <c r="I19" s="372"/>
      <c r="J19" s="372"/>
      <c r="K19" s="372"/>
      <c r="L19" s="368"/>
      <c r="M19" s="368" t="s">
        <v>212</v>
      </c>
      <c r="N19" s="368"/>
      <c r="O19" s="368"/>
    </row>
    <row r="20" spans="1:15">
      <c r="A20" s="382">
        <v>4</v>
      </c>
      <c r="B20" s="383" t="e">
        <v>#N/A</v>
      </c>
      <c r="C20" s="372"/>
      <c r="D20" s="372"/>
      <c r="E20" s="372"/>
      <c r="F20" s="372"/>
      <c r="G20" s="372"/>
      <c r="H20" s="373"/>
      <c r="I20" s="372"/>
      <c r="J20" s="372"/>
      <c r="K20" s="372"/>
      <c r="L20" s="368"/>
      <c r="M20" s="368"/>
      <c r="N20" s="368"/>
      <c r="O20" s="368"/>
    </row>
    <row r="21" spans="1:15">
      <c r="A21" s="384">
        <v>4.0999999999999996</v>
      </c>
      <c r="B21" s="378" t="e">
        <v>#N/A</v>
      </c>
      <c r="C21" s="372"/>
      <c r="D21" s="372"/>
      <c r="E21" s="372"/>
      <c r="F21" s="372"/>
      <c r="G21" s="372"/>
      <c r="H21" s="373"/>
      <c r="I21" s="372"/>
      <c r="J21" s="372"/>
      <c r="K21" s="372"/>
      <c r="L21" s="368"/>
      <c r="M21" s="368" t="s">
        <v>212</v>
      </c>
      <c r="N21" s="368"/>
      <c r="O21" s="368"/>
    </row>
    <row r="22" spans="1:15">
      <c r="A22" s="384">
        <v>4.2</v>
      </c>
      <c r="B22" s="378" t="e">
        <v>#N/A</v>
      </c>
      <c r="C22" s="372"/>
      <c r="D22" s="372"/>
      <c r="E22" s="372"/>
      <c r="F22" s="372"/>
      <c r="G22" s="372"/>
      <c r="H22" s="373"/>
      <c r="I22" s="372"/>
      <c r="J22" s="372"/>
      <c r="K22" s="372"/>
      <c r="L22" s="368"/>
      <c r="M22" s="368" t="s">
        <v>212</v>
      </c>
      <c r="N22" s="368"/>
      <c r="O22" s="368"/>
    </row>
    <row r="23" spans="1:15">
      <c r="A23" s="384"/>
      <c r="B23" s="383" t="s">
        <v>213</v>
      </c>
      <c r="C23" s="372"/>
      <c r="D23" s="372"/>
      <c r="E23" s="372"/>
      <c r="F23" s="372"/>
      <c r="G23" s="372"/>
      <c r="H23" s="373"/>
      <c r="I23" s="372"/>
      <c r="J23" s="372"/>
      <c r="K23" s="372"/>
      <c r="L23" s="373"/>
      <c r="M23" s="373"/>
      <c r="N23" s="373"/>
      <c r="O23" s="373"/>
    </row>
    <row r="24" spans="1:15">
      <c r="A24" s="382">
        <v>5</v>
      </c>
      <c r="B24" s="383" t="s">
        <v>234</v>
      </c>
      <c r="C24" s="372"/>
      <c r="D24" s="372"/>
      <c r="E24" s="372"/>
      <c r="F24" s="372"/>
      <c r="G24" s="372"/>
      <c r="H24" s="373"/>
      <c r="I24" s="372"/>
      <c r="J24" s="372"/>
      <c r="K24" s="372"/>
      <c r="L24" s="368"/>
      <c r="M24" s="368"/>
      <c r="N24" s="368"/>
      <c r="O24" s="368"/>
    </row>
    <row r="25" spans="1:15">
      <c r="A25" s="384">
        <v>5.0999999999999996</v>
      </c>
      <c r="B25" s="378" t="s">
        <v>235</v>
      </c>
      <c r="C25" s="372"/>
      <c r="D25" s="372"/>
      <c r="E25" s="372"/>
      <c r="F25" s="372"/>
      <c r="G25" s="372"/>
      <c r="H25" s="373"/>
      <c r="I25" s="372"/>
      <c r="J25" s="372"/>
      <c r="K25" s="372"/>
      <c r="L25" s="368" t="s">
        <v>212</v>
      </c>
      <c r="M25" s="368" t="s">
        <v>212</v>
      </c>
      <c r="N25" s="368" t="s">
        <v>212</v>
      </c>
      <c r="O25" s="368" t="s">
        <v>212</v>
      </c>
    </row>
    <row r="26" spans="1:15">
      <c r="A26" s="384">
        <v>5.2</v>
      </c>
      <c r="B26" s="378" t="s">
        <v>236</v>
      </c>
      <c r="C26" s="372"/>
      <c r="D26" s="372"/>
      <c r="E26" s="372"/>
      <c r="F26" s="372"/>
      <c r="G26" s="372"/>
      <c r="H26" s="373"/>
      <c r="I26" s="372"/>
      <c r="J26" s="372"/>
      <c r="K26" s="372"/>
      <c r="L26" s="368" t="s">
        <v>212</v>
      </c>
      <c r="M26" s="368" t="s">
        <v>212</v>
      </c>
      <c r="N26" s="368" t="s">
        <v>212</v>
      </c>
      <c r="O26" s="368" t="s">
        <v>212</v>
      </c>
    </row>
    <row r="27" spans="1:15">
      <c r="A27" s="384">
        <v>5.3</v>
      </c>
      <c r="B27" s="378" t="s">
        <v>237</v>
      </c>
      <c r="C27" s="372"/>
      <c r="D27" s="372"/>
      <c r="E27" s="372"/>
      <c r="F27" s="372"/>
      <c r="G27" s="372"/>
      <c r="H27" s="373"/>
      <c r="I27" s="372"/>
      <c r="J27" s="372"/>
      <c r="K27" s="372"/>
      <c r="L27" s="373"/>
      <c r="M27" s="368" t="s">
        <v>212</v>
      </c>
      <c r="N27" s="373"/>
      <c r="O27" s="373"/>
    </row>
    <row r="28" spans="1:15">
      <c r="A28" s="384">
        <v>5.4</v>
      </c>
      <c r="B28" s="378" t="s">
        <v>238</v>
      </c>
      <c r="C28" s="372"/>
      <c r="D28" s="372"/>
      <c r="E28" s="372"/>
      <c r="F28" s="372"/>
      <c r="G28" s="372"/>
      <c r="H28" s="373"/>
      <c r="I28" s="372"/>
      <c r="J28" s="372"/>
      <c r="K28" s="372"/>
      <c r="L28" s="373"/>
      <c r="M28" s="368"/>
      <c r="N28" s="373"/>
      <c r="O28" s="373"/>
    </row>
    <row r="29" spans="1:15">
      <c r="A29" s="384">
        <v>5.5</v>
      </c>
      <c r="B29" s="378" t="s">
        <v>239</v>
      </c>
      <c r="C29" s="372"/>
      <c r="D29" s="372"/>
      <c r="E29" s="372"/>
      <c r="F29" s="372"/>
      <c r="G29" s="372"/>
      <c r="H29" s="373"/>
      <c r="I29" s="372"/>
      <c r="J29" s="372"/>
      <c r="K29" s="372"/>
      <c r="L29" s="373"/>
      <c r="M29" s="368"/>
      <c r="N29" s="373"/>
      <c r="O29" s="373"/>
    </row>
    <row r="30" spans="1:15">
      <c r="A30" s="384">
        <v>5.6</v>
      </c>
      <c r="B30" s="378" t="s">
        <v>240</v>
      </c>
      <c r="C30" s="372"/>
      <c r="D30" s="372"/>
      <c r="E30" s="372"/>
      <c r="F30" s="372"/>
      <c r="G30" s="372"/>
      <c r="H30" s="373"/>
      <c r="I30" s="372"/>
      <c r="J30" s="372"/>
      <c r="K30" s="372"/>
      <c r="L30" s="373"/>
      <c r="M30" s="368"/>
      <c r="N30" s="373"/>
      <c r="O30" s="373"/>
    </row>
    <row r="31" spans="1:15">
      <c r="A31" s="382">
        <v>6</v>
      </c>
      <c r="B31" s="383" t="s">
        <v>241</v>
      </c>
      <c r="C31" s="372"/>
      <c r="D31" s="372"/>
      <c r="E31" s="372"/>
      <c r="F31" s="372"/>
      <c r="G31" s="372"/>
      <c r="H31" s="373"/>
      <c r="I31" s="372"/>
      <c r="J31" s="372"/>
      <c r="K31" s="372"/>
      <c r="L31" s="373"/>
      <c r="M31" s="373"/>
      <c r="N31" s="373"/>
      <c r="O31" s="373"/>
    </row>
    <row r="32" spans="1:15">
      <c r="A32" s="384">
        <v>6.1</v>
      </c>
      <c r="B32" s="378" t="s">
        <v>242</v>
      </c>
      <c r="C32" s="372"/>
      <c r="D32" s="372"/>
      <c r="E32" s="372"/>
      <c r="F32" s="372"/>
      <c r="G32" s="372"/>
      <c r="H32" s="373"/>
      <c r="I32" s="372"/>
      <c r="J32" s="372"/>
      <c r="K32" s="372"/>
      <c r="L32" s="373"/>
      <c r="M32" s="368"/>
      <c r="N32" s="373"/>
      <c r="O32" s="373"/>
    </row>
    <row r="33" spans="1:15">
      <c r="A33" s="384">
        <v>6.2</v>
      </c>
      <c r="B33" s="378" t="s">
        <v>243</v>
      </c>
      <c r="C33" s="372"/>
      <c r="D33" s="372"/>
      <c r="E33" s="372"/>
      <c r="F33" s="372"/>
      <c r="G33" s="372"/>
      <c r="H33" s="373"/>
      <c r="I33" s="372"/>
      <c r="J33" s="372"/>
      <c r="K33" s="372"/>
      <c r="L33" s="373"/>
      <c r="M33" s="373"/>
      <c r="N33" s="373"/>
      <c r="O33" s="373"/>
    </row>
    <row r="34" spans="1:15">
      <c r="A34" s="384">
        <v>6.3</v>
      </c>
      <c r="B34" s="378" t="s">
        <v>244</v>
      </c>
      <c r="C34" s="372"/>
      <c r="D34" s="372"/>
      <c r="E34" s="372"/>
      <c r="F34" s="372"/>
      <c r="G34" s="372"/>
      <c r="H34" s="373"/>
      <c r="I34" s="372"/>
      <c r="J34" s="372"/>
      <c r="K34" s="372"/>
      <c r="L34" s="373"/>
      <c r="M34" s="373"/>
      <c r="N34" s="373"/>
      <c r="O34" s="373"/>
    </row>
    <row r="35" spans="1:15">
      <c r="A35" s="384">
        <v>6.4</v>
      </c>
      <c r="B35" s="378" t="s">
        <v>245</v>
      </c>
      <c r="C35" s="372"/>
      <c r="D35" s="372"/>
      <c r="E35" s="372"/>
      <c r="F35" s="372"/>
      <c r="G35" s="372"/>
      <c r="H35" s="373"/>
      <c r="I35" s="372"/>
      <c r="J35" s="372"/>
      <c r="K35" s="372"/>
      <c r="L35" s="373"/>
      <c r="M35" s="373"/>
      <c r="N35" s="373"/>
      <c r="O35" s="373"/>
    </row>
    <row r="36" spans="1:15">
      <c r="A36" s="382">
        <v>7</v>
      </c>
      <c r="B36" s="383" t="s">
        <v>246</v>
      </c>
      <c r="C36" s="372"/>
      <c r="D36" s="372"/>
      <c r="E36" s="372"/>
      <c r="F36" s="372"/>
      <c r="G36" s="372"/>
      <c r="H36" s="373"/>
      <c r="I36" s="372"/>
      <c r="J36" s="372"/>
      <c r="K36" s="372"/>
      <c r="L36" s="373"/>
      <c r="M36" s="373"/>
      <c r="N36" s="373"/>
      <c r="O36" s="373"/>
    </row>
    <row r="37" spans="1:15">
      <c r="A37" s="384">
        <v>7.1</v>
      </c>
      <c r="B37" s="378" t="s">
        <v>247</v>
      </c>
      <c r="C37" s="372"/>
      <c r="D37" s="372"/>
      <c r="E37" s="372"/>
      <c r="F37" s="372"/>
      <c r="G37" s="372"/>
      <c r="H37" s="373"/>
      <c r="I37" s="372"/>
      <c r="J37" s="372"/>
      <c r="K37" s="372"/>
      <c r="L37" s="373"/>
      <c r="M37" s="368"/>
      <c r="N37" s="373"/>
      <c r="O37" s="373"/>
    </row>
    <row r="38" spans="1:15">
      <c r="A38" s="384">
        <v>7.2</v>
      </c>
      <c r="B38" s="378" t="s">
        <v>248</v>
      </c>
      <c r="C38" s="372"/>
      <c r="D38" s="372"/>
      <c r="E38" s="372"/>
      <c r="F38" s="372"/>
      <c r="G38" s="372"/>
      <c r="H38" s="373"/>
      <c r="I38" s="372"/>
      <c r="J38" s="372"/>
      <c r="K38" s="372"/>
      <c r="L38" s="373"/>
      <c r="M38" s="373"/>
      <c r="N38" s="373"/>
      <c r="O38" s="373"/>
    </row>
    <row r="39" spans="1:15">
      <c r="A39" s="384">
        <v>7.3</v>
      </c>
      <c r="B39" s="378" t="s">
        <v>249</v>
      </c>
      <c r="C39" s="372"/>
      <c r="D39" s="372"/>
      <c r="E39" s="372"/>
      <c r="F39" s="372"/>
      <c r="G39" s="372"/>
      <c r="H39" s="373"/>
      <c r="I39" s="372"/>
      <c r="J39" s="372"/>
      <c r="K39" s="372"/>
      <c r="L39" s="373"/>
      <c r="M39" s="373"/>
      <c r="N39" s="373"/>
      <c r="O39" s="373"/>
    </row>
    <row r="40" spans="1:15">
      <c r="A40" s="384">
        <v>7.4</v>
      </c>
      <c r="B40" s="378" t="s">
        <v>250</v>
      </c>
      <c r="C40" s="372"/>
      <c r="D40" s="372"/>
      <c r="E40" s="372"/>
      <c r="F40" s="372"/>
      <c r="G40" s="372"/>
      <c r="H40" s="373"/>
      <c r="I40" s="372"/>
      <c r="J40" s="372"/>
      <c r="K40" s="372"/>
      <c r="L40" s="373"/>
      <c r="M40" s="373"/>
      <c r="N40" s="373"/>
      <c r="O40" s="373"/>
    </row>
    <row r="41" spans="1:15">
      <c r="A41" s="384">
        <v>7.5</v>
      </c>
      <c r="B41" s="378" t="s">
        <v>251</v>
      </c>
      <c r="C41" s="372"/>
      <c r="D41" s="372"/>
      <c r="E41" s="372"/>
      <c r="F41" s="372"/>
      <c r="G41" s="372"/>
      <c r="H41" s="373"/>
      <c r="I41" s="372"/>
      <c r="J41" s="372"/>
      <c r="K41" s="372"/>
      <c r="L41" s="373"/>
      <c r="M41" s="373"/>
      <c r="N41" s="373"/>
      <c r="O41" s="373"/>
    </row>
    <row r="42" spans="1:15">
      <c r="A42" s="384">
        <v>7.6</v>
      </c>
      <c r="B42" s="378" t="s">
        <v>252</v>
      </c>
      <c r="C42" s="372"/>
      <c r="D42" s="372"/>
      <c r="E42" s="372"/>
      <c r="F42" s="372"/>
      <c r="G42" s="372"/>
      <c r="H42" s="373"/>
      <c r="I42" s="372"/>
      <c r="J42" s="372"/>
      <c r="K42" s="372"/>
      <c r="L42" s="373"/>
      <c r="M42" s="373"/>
      <c r="N42" s="373"/>
      <c r="O42" s="373"/>
    </row>
  </sheetData>
  <mergeCells count="6">
    <mergeCell ref="A1:A3"/>
    <mergeCell ref="B1:B3"/>
    <mergeCell ref="C1:H1"/>
    <mergeCell ref="I1:K2"/>
    <mergeCell ref="D2:E2"/>
    <mergeCell ref="G2:H2"/>
  </mergeCells>
  <phoneticPr fontId="3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D5:G13"/>
  <sheetViews>
    <sheetView showGridLines="0" view="pageBreakPreview" zoomScale="80" zoomScaleNormal="100" zoomScaleSheetLayoutView="80" workbookViewId="0">
      <selection activeCell="D11" sqref="D11"/>
    </sheetView>
  </sheetViews>
  <sheetFormatPr defaultRowHeight="15"/>
  <cols>
    <col min="1" max="1" width="11.6640625" customWidth="1"/>
    <col min="2" max="2" width="24.33203125" customWidth="1"/>
    <col min="3" max="3" width="22.109375" customWidth="1"/>
    <col min="4" max="5" width="9" customWidth="1"/>
    <col min="6" max="6" width="8.6640625" customWidth="1"/>
    <col min="7" max="7" width="9" hidden="1" customWidth="1"/>
    <col min="8" max="8" width="0.21875" customWidth="1"/>
    <col min="9" max="9" width="9" customWidth="1"/>
  </cols>
  <sheetData>
    <row r="5" spans="4:4" ht="63.75" customHeight="1"/>
    <row r="11" spans="4:4" ht="68.25" customHeight="1">
      <c r="D11" s="359"/>
    </row>
    <row r="13" spans="4:4" ht="68.25" customHeight="1"/>
  </sheetData>
  <phoneticPr fontId="35"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V276"/>
  <sheetViews>
    <sheetView view="pageBreakPreview" zoomScale="70" zoomScaleNormal="85" zoomScaleSheetLayoutView="70" workbookViewId="0">
      <pane xSplit="3" topLeftCell="D1" activePane="topRight" state="frozen"/>
      <selection activeCell="D11" sqref="D11"/>
      <selection pane="topRight" activeCell="D11" sqref="D11"/>
    </sheetView>
  </sheetViews>
  <sheetFormatPr defaultColWidth="9" defaultRowHeight="15"/>
  <cols>
    <col min="1" max="1" width="37.21875" style="71" bestFit="1" customWidth="1"/>
    <col min="2" max="2" width="48.6640625" style="71" customWidth="1"/>
    <col min="3" max="3" width="7.33203125" style="71" customWidth="1"/>
    <col min="4" max="4" width="9.77734375" style="200" bestFit="1" customWidth="1"/>
    <col min="5" max="8" width="9.109375" style="200" bestFit="1" customWidth="1"/>
    <col min="9" max="9" width="8.44140625" style="200" customWidth="1"/>
    <col min="10" max="18" width="7.33203125" style="200" hidden="1" customWidth="1"/>
    <col min="19" max="19" width="8.6640625" style="200" customWidth="1"/>
    <col min="20" max="20" width="9.21875" style="200" customWidth="1"/>
    <col min="21" max="21" width="9.33203125" style="200" customWidth="1"/>
    <col min="22" max="22" width="9" style="71" customWidth="1"/>
    <col min="23" max="16384" width="9" style="71"/>
  </cols>
  <sheetData>
    <row r="1" spans="1:22" s="243" customFormat="1" ht="25.8">
      <c r="A1" s="241" t="s">
        <v>40</v>
      </c>
      <c r="B1" s="242"/>
      <c r="D1" s="242"/>
      <c r="E1" s="242"/>
      <c r="F1" s="242"/>
      <c r="G1" s="242"/>
      <c r="H1" s="242"/>
      <c r="I1" s="242"/>
      <c r="J1" s="242"/>
      <c r="K1" s="242"/>
      <c r="L1" s="242"/>
      <c r="M1" s="242"/>
      <c r="N1" s="242"/>
      <c r="O1" s="242"/>
      <c r="P1" s="242"/>
      <c r="Q1" s="242"/>
      <c r="R1" s="242"/>
      <c r="S1" s="242"/>
      <c r="T1" s="242"/>
      <c r="U1" s="242"/>
    </row>
    <row r="2" spans="1:22" s="243" customFormat="1" ht="24.6">
      <c r="A2" s="239"/>
      <c r="B2" s="242"/>
      <c r="D2" s="242"/>
      <c r="F2" s="242"/>
      <c r="G2" s="242"/>
      <c r="H2" s="242"/>
      <c r="I2" s="242"/>
      <c r="O2" s="242"/>
      <c r="P2" s="242"/>
      <c r="Q2" s="242"/>
      <c r="T2" s="244"/>
      <c r="U2" s="244"/>
    </row>
    <row r="3" spans="1:22" s="149" customFormat="1" ht="22.2">
      <c r="A3" s="151"/>
      <c r="B3" s="199"/>
      <c r="D3" s="199"/>
      <c r="F3" s="199"/>
      <c r="G3" s="199"/>
      <c r="H3" s="199"/>
      <c r="I3" s="199"/>
      <c r="O3" s="199"/>
      <c r="P3" s="199"/>
      <c r="Q3" s="199"/>
      <c r="S3" s="188"/>
      <c r="T3" s="186"/>
      <c r="U3" s="186"/>
    </row>
    <row r="4" spans="1:22" s="149" customFormat="1" ht="22.2">
      <c r="A4" s="188" t="s">
        <v>41</v>
      </c>
      <c r="B4" s="199"/>
      <c r="D4" s="199"/>
      <c r="F4" s="199"/>
      <c r="G4" s="199"/>
      <c r="H4" s="199"/>
      <c r="I4" s="199"/>
      <c r="O4" s="199"/>
      <c r="P4" s="199"/>
      <c r="Q4" s="199"/>
      <c r="S4" s="188"/>
      <c r="T4" s="186"/>
      <c r="U4" s="186"/>
    </row>
    <row r="5" spans="1:22" s="149" customFormat="1" ht="22.2">
      <c r="A5" s="189" t="s">
        <v>140</v>
      </c>
      <c r="B5" s="190"/>
      <c r="D5" s="199"/>
      <c r="F5" s="199"/>
      <c r="G5" s="199"/>
      <c r="H5" s="199"/>
      <c r="I5" s="199"/>
      <c r="J5" s="199"/>
      <c r="K5" s="199"/>
      <c r="L5" s="199"/>
      <c r="M5" s="199"/>
      <c r="N5" s="199"/>
      <c r="O5" s="199"/>
      <c r="P5" s="199"/>
      <c r="Q5" s="199"/>
      <c r="R5" s="199"/>
      <c r="S5" s="199"/>
      <c r="T5" s="199"/>
      <c r="U5" s="199"/>
    </row>
    <row r="6" spans="1:22" s="150" customFormat="1" ht="22.2">
      <c r="A6" s="189" t="s">
        <v>142</v>
      </c>
      <c r="B6" s="190"/>
      <c r="C6" s="149"/>
      <c r="D6" s="200"/>
      <c r="E6" s="200"/>
      <c r="F6" s="199"/>
      <c r="G6" s="199"/>
      <c r="H6" s="199"/>
      <c r="I6" s="199"/>
      <c r="J6" s="199"/>
      <c r="K6" s="199"/>
      <c r="L6" s="199"/>
      <c r="M6" s="199"/>
      <c r="N6" s="199"/>
      <c r="O6" s="199"/>
      <c r="P6" s="199"/>
      <c r="Q6" s="199"/>
      <c r="R6" s="199"/>
      <c r="S6" s="199"/>
      <c r="T6" s="199"/>
      <c r="U6" s="199"/>
    </row>
    <row r="7" spans="1:22" ht="22.2">
      <c r="A7" s="189" t="s">
        <v>144</v>
      </c>
      <c r="B7" s="190"/>
      <c r="C7" s="149"/>
      <c r="E7" s="71"/>
      <c r="F7" s="71"/>
      <c r="G7" s="71"/>
      <c r="H7" s="71"/>
      <c r="I7" s="71"/>
      <c r="J7" s="71"/>
      <c r="S7" s="71"/>
      <c r="T7" s="71"/>
      <c r="U7" s="71"/>
    </row>
    <row r="8" spans="1:22">
      <c r="A8" s="216" t="s">
        <v>160</v>
      </c>
      <c r="B8" s="201"/>
      <c r="C8" s="201"/>
      <c r="S8" s="71"/>
      <c r="T8" s="71"/>
      <c r="U8" s="71"/>
    </row>
    <row r="9" spans="1:22">
      <c r="A9" s="216"/>
      <c r="B9" s="201"/>
      <c r="C9" s="201"/>
      <c r="S9" s="71"/>
      <c r="T9" s="71"/>
      <c r="U9" s="71"/>
    </row>
    <row r="10" spans="1:22" ht="16.2" thickBot="1">
      <c r="A10" s="153" t="str">
        <f>'2 Stability'!A20</f>
        <v>01_new_car_flag</v>
      </c>
      <c r="B10" s="153"/>
      <c r="C10" s="153"/>
      <c r="D10" s="201"/>
      <c r="E10" s="201"/>
      <c r="F10" s="201"/>
      <c r="G10" s="201"/>
      <c r="H10" s="201"/>
      <c r="I10" s="201"/>
      <c r="J10" s="201"/>
      <c r="K10" s="201"/>
      <c r="L10" s="201"/>
      <c r="M10" s="201"/>
      <c r="N10" s="201"/>
      <c r="O10" s="201"/>
      <c r="P10" s="201"/>
      <c r="Q10" s="201"/>
      <c r="S10" s="71"/>
      <c r="T10" s="71"/>
      <c r="U10" s="71"/>
    </row>
    <row r="11" spans="1:22" s="154" customFormat="1" ht="15.6">
      <c r="A11" s="490" t="s">
        <v>164</v>
      </c>
      <c r="B11" s="489" t="s">
        <v>162</v>
      </c>
      <c r="C11" s="485"/>
      <c r="D11" s="360" t="e">
        <f>#REF!</f>
        <v>#REF!</v>
      </c>
      <c r="E11" s="202" t="e">
        <f>#REF!</f>
        <v>#REF!</v>
      </c>
      <c r="F11" s="202" t="e">
        <f>#REF!</f>
        <v>#REF!</v>
      </c>
      <c r="G11" s="202" t="e">
        <f>#REF!</f>
        <v>#REF!</v>
      </c>
      <c r="H11" s="202" t="e">
        <f>#REF!</f>
        <v>#REF!</v>
      </c>
      <c r="I11" s="202" t="e">
        <f>#REF!</f>
        <v>#REF!</v>
      </c>
      <c r="J11" s="202" t="e">
        <f>#REF!</f>
        <v>#REF!</v>
      </c>
      <c r="K11" s="202" t="e">
        <f>#REF!</f>
        <v>#REF!</v>
      </c>
      <c r="L11" s="202" t="e">
        <f>#REF!</f>
        <v>#REF!</v>
      </c>
      <c r="M11" s="202" t="e">
        <f>#REF!</f>
        <v>#REF!</v>
      </c>
      <c r="N11" s="202" t="e">
        <f>#REF!</f>
        <v>#REF!</v>
      </c>
      <c r="O11" s="202" t="e">
        <f>#REF!</f>
        <v>#REF!</v>
      </c>
      <c r="P11" s="202" t="e">
        <f>#REF!</f>
        <v>#REF!</v>
      </c>
      <c r="Q11" s="202" t="e">
        <f>#REF!</f>
        <v>#REF!</v>
      </c>
      <c r="R11" s="202" t="e">
        <f>#REF!</f>
        <v>#REF!</v>
      </c>
      <c r="S11" s="203" t="s">
        <v>17</v>
      </c>
      <c r="T11" s="279" t="e">
        <f>#REF!</f>
        <v>#REF!</v>
      </c>
      <c r="U11" s="280" t="e">
        <f>#REF!</f>
        <v>#REF!</v>
      </c>
    </row>
    <row r="12" spans="1:22" ht="15.6">
      <c r="A12" s="486"/>
      <c r="B12" s="481" t="s">
        <v>165</v>
      </c>
      <c r="C12" s="482"/>
      <c r="D12" s="211" t="e">
        <f>'1 TTD'!$D$7</f>
        <v>#REF!</v>
      </c>
      <c r="E12" s="211" t="e">
        <f>'1 TTD'!$E$7</f>
        <v>#REF!</v>
      </c>
      <c r="F12" s="211" t="e">
        <f>'1 TTD'!$F$7</f>
        <v>#REF!</v>
      </c>
      <c r="G12" s="211" t="e">
        <f>'1 TTD'!$G$7</f>
        <v>#REF!</v>
      </c>
      <c r="H12" s="211" t="e">
        <f>'1 TTD'!$H$7</f>
        <v>#REF!</v>
      </c>
      <c r="I12" s="211" t="e">
        <f>'1 TTD'!$I$7</f>
        <v>#REF!</v>
      </c>
      <c r="J12" s="211" t="e">
        <f>'1 TTD'!$J$7</f>
        <v>#REF!</v>
      </c>
      <c r="K12" s="211" t="e">
        <f>'1 TTD'!$K$7</f>
        <v>#REF!</v>
      </c>
      <c r="L12" s="211" t="e">
        <f>'1 TTD'!$L$7</f>
        <v>#REF!</v>
      </c>
      <c r="M12" s="211" t="e">
        <f>'1 TTD'!$M$7</f>
        <v>#REF!</v>
      </c>
      <c r="N12" s="211" t="e">
        <f>'1 TTD'!$N$7</f>
        <v>#REF!</v>
      </c>
      <c r="O12" s="211" t="e">
        <f>'1 TTD'!$O$7</f>
        <v>#REF!</v>
      </c>
      <c r="P12" s="211" t="e">
        <f>'1 TTD'!$P$7</f>
        <v>#REF!</v>
      </c>
      <c r="Q12" s="211" t="e">
        <f>'1 TTD'!$Q$7</f>
        <v>#REF!</v>
      </c>
      <c r="R12" s="211" t="e">
        <f>'1 TTD'!$R$7</f>
        <v>#REF!</v>
      </c>
      <c r="S12" s="211"/>
      <c r="T12" s="211" t="e">
        <f>'1 TTD'!$T$7</f>
        <v>#REF!</v>
      </c>
      <c r="U12" s="212" t="e">
        <f>SUM('4 Univariable Analysis'!$G$12:$I$12)</f>
        <v>#REF!</v>
      </c>
      <c r="V12" s="154"/>
    </row>
    <row r="13" spans="1:22" ht="15.6">
      <c r="A13" s="486"/>
      <c r="B13" s="481" t="s">
        <v>43</v>
      </c>
      <c r="C13" s="482"/>
      <c r="D13" s="217" t="e">
        <f>'2 Stability'!C20</f>
        <v>#REF!</v>
      </c>
      <c r="E13" s="217" t="e">
        <f>'2 Stability'!D20</f>
        <v>#REF!</v>
      </c>
      <c r="F13" s="217" t="e">
        <f>'2 Stability'!E20</f>
        <v>#REF!</v>
      </c>
      <c r="G13" s="217" t="e">
        <f>'2 Stability'!F20</f>
        <v>#REF!</v>
      </c>
      <c r="H13" s="217" t="e">
        <f>'2 Stability'!G20</f>
        <v>#REF!</v>
      </c>
      <c r="I13" s="217" t="e">
        <f>'2 Stability'!H20</f>
        <v>#REF!</v>
      </c>
      <c r="J13" s="217" t="e">
        <f>'2 Stability'!I20</f>
        <v>#REF!</v>
      </c>
      <c r="K13" s="217" t="e">
        <f>'2 Stability'!J20</f>
        <v>#REF!</v>
      </c>
      <c r="L13" s="217" t="e">
        <f>'2 Stability'!K20</f>
        <v>#REF!</v>
      </c>
      <c r="M13" s="217" t="e">
        <f>'2 Stability'!L20</f>
        <v>#REF!</v>
      </c>
      <c r="N13" s="217" t="e">
        <f>'2 Stability'!M20</f>
        <v>#REF!</v>
      </c>
      <c r="O13" s="217" t="e">
        <f>'2 Stability'!N20</f>
        <v>#REF!</v>
      </c>
      <c r="P13" s="217" t="e">
        <f>'2 Stability'!O20</f>
        <v>#REF!</v>
      </c>
      <c r="Q13" s="217" t="e">
        <f>'2 Stability'!P20</f>
        <v>#REF!</v>
      </c>
      <c r="R13" s="217" t="e">
        <f>'2 Stability'!Q20</f>
        <v>#REF!</v>
      </c>
      <c r="S13" s="217"/>
      <c r="T13" s="217" t="e">
        <f>'2 Stability'!R20</f>
        <v>#REF!</v>
      </c>
      <c r="U13" s="218" t="e">
        <f>'2 Stability'!S20</f>
        <v>#REF!</v>
      </c>
      <c r="V13" s="154"/>
    </row>
    <row r="14" spans="1:22" ht="15.6">
      <c r="A14" s="486"/>
      <c r="B14" s="481" t="s">
        <v>42</v>
      </c>
      <c r="C14" s="482"/>
      <c r="D14" s="214" t="e">
        <f t="shared" ref="D14:I14" si="0">IF(D15=0,0,(D15-$S15)*$C15+(D18-$S18)*$C18)</f>
        <v>#REF!</v>
      </c>
      <c r="E14" s="214" t="e">
        <f t="shared" si="0"/>
        <v>#REF!</v>
      </c>
      <c r="F14" s="214" t="e">
        <f t="shared" si="0"/>
        <v>#REF!</v>
      </c>
      <c r="G14" s="214" t="e">
        <f t="shared" si="0"/>
        <v>#REF!</v>
      </c>
      <c r="H14" s="214" t="e">
        <f t="shared" si="0"/>
        <v>#REF!</v>
      </c>
      <c r="I14" s="214" t="e">
        <f t="shared" si="0"/>
        <v>#REF!</v>
      </c>
      <c r="J14" s="214" t="e">
        <f>(J15-$S15)*$C15+(J18-$S18)*$C18</f>
        <v>#REF!</v>
      </c>
      <c r="K14" s="214" t="e">
        <f t="shared" ref="K14:R14" si="1">(K15-$S15)*$C15+(K18-$S18)*$C18</f>
        <v>#REF!</v>
      </c>
      <c r="L14" s="214" t="e">
        <f t="shared" si="1"/>
        <v>#REF!</v>
      </c>
      <c r="M14" s="214" t="e">
        <f t="shared" si="1"/>
        <v>#REF!</v>
      </c>
      <c r="N14" s="214" t="e">
        <f t="shared" si="1"/>
        <v>#REF!</v>
      </c>
      <c r="O14" s="214" t="e">
        <f t="shared" si="1"/>
        <v>#REF!</v>
      </c>
      <c r="P14" s="214" t="e">
        <f t="shared" si="1"/>
        <v>#REF!</v>
      </c>
      <c r="Q14" s="214" t="e">
        <f t="shared" si="1"/>
        <v>#REF!</v>
      </c>
      <c r="R14" s="214" t="e">
        <f t="shared" si="1"/>
        <v>#REF!</v>
      </c>
      <c r="S14" s="215"/>
      <c r="T14" s="214" t="e">
        <f>(T15-$S15)*$C15+(T18-$S18)*$C18</f>
        <v>#REF!</v>
      </c>
      <c r="U14" s="219" t="e">
        <f>(U15-$S15)*$C15+(U18-$S18)*$C18</f>
        <v>#REF!</v>
      </c>
      <c r="V14" s="154"/>
    </row>
    <row r="15" spans="1:22">
      <c r="A15" s="487"/>
      <c r="B15" s="155" t="s">
        <v>81</v>
      </c>
      <c r="C15" s="155">
        <v>90</v>
      </c>
      <c r="D15" s="159" t="e">
        <f>#REF!</f>
        <v>#REF!</v>
      </c>
      <c r="E15" s="159" t="e">
        <f>#REF!</f>
        <v>#REF!</v>
      </c>
      <c r="F15" s="159" t="e">
        <f>#REF!</f>
        <v>#REF!</v>
      </c>
      <c r="G15" s="159" t="e">
        <f>#REF!</f>
        <v>#REF!</v>
      </c>
      <c r="H15" s="159" t="e">
        <f>#REF!</f>
        <v>#REF!</v>
      </c>
      <c r="I15" s="159" t="e">
        <f>#REF!</f>
        <v>#REF!</v>
      </c>
      <c r="J15" s="159" t="e">
        <f>#REF!</f>
        <v>#REF!</v>
      </c>
      <c r="K15" s="159" t="e">
        <f>#REF!</f>
        <v>#REF!</v>
      </c>
      <c r="L15" s="159" t="e">
        <f>#REF!</f>
        <v>#REF!</v>
      </c>
      <c r="M15" s="159" t="e">
        <f>#REF!</f>
        <v>#REF!</v>
      </c>
      <c r="N15" s="159" t="e">
        <f>#REF!</f>
        <v>#REF!</v>
      </c>
      <c r="O15" s="159" t="e">
        <f>#REF!</f>
        <v>#REF!</v>
      </c>
      <c r="P15" s="159" t="e">
        <f>#REF!</f>
        <v>#REF!</v>
      </c>
      <c r="Q15" s="159" t="e">
        <f>#REF!</f>
        <v>#REF!</v>
      </c>
      <c r="R15" s="159" t="e">
        <f>#REF!</f>
        <v>#REF!</v>
      </c>
      <c r="S15" s="159" t="e">
        <f>#REF!</f>
        <v>#REF!</v>
      </c>
      <c r="T15" s="159" t="e">
        <f>#REF!</f>
        <v>#REF!</v>
      </c>
      <c r="U15" s="160" t="e">
        <f>#REF!</f>
        <v>#REF!</v>
      </c>
    </row>
    <row r="16" spans="1:22">
      <c r="A16" s="487"/>
      <c r="B16" s="155" t="s">
        <v>82</v>
      </c>
      <c r="C16" s="155"/>
      <c r="D16" s="159" t="e">
        <f>#REF!</f>
        <v>#REF!</v>
      </c>
      <c r="E16" s="159" t="e">
        <f>#REF!</f>
        <v>#REF!</v>
      </c>
      <c r="F16" s="159" t="e">
        <f>#REF!</f>
        <v>#REF!</v>
      </c>
      <c r="G16" s="159" t="e">
        <f>#REF!</f>
        <v>#REF!</v>
      </c>
      <c r="H16" s="159" t="e">
        <f>#REF!</f>
        <v>#REF!</v>
      </c>
      <c r="I16" s="159" t="e">
        <f>#REF!</f>
        <v>#REF!</v>
      </c>
      <c r="J16" s="159" t="e">
        <f>#REF!</f>
        <v>#REF!</v>
      </c>
      <c r="K16" s="159" t="e">
        <f>#REF!</f>
        <v>#REF!</v>
      </c>
      <c r="L16" s="159" t="e">
        <f>#REF!</f>
        <v>#REF!</v>
      </c>
      <c r="M16" s="159" t="e">
        <f>#REF!</f>
        <v>#REF!</v>
      </c>
      <c r="N16" s="159" t="e">
        <f>#REF!</f>
        <v>#REF!</v>
      </c>
      <c r="O16" s="159" t="e">
        <f>#REF!</f>
        <v>#REF!</v>
      </c>
      <c r="P16" s="159" t="e">
        <f>#REF!</f>
        <v>#REF!</v>
      </c>
      <c r="Q16" s="159" t="e">
        <f>#REF!</f>
        <v>#REF!</v>
      </c>
      <c r="R16" s="159" t="e">
        <f>#REF!</f>
        <v>#REF!</v>
      </c>
      <c r="S16" s="159" t="e">
        <f>#REF!</f>
        <v>#REF!</v>
      </c>
      <c r="T16" s="159" t="e">
        <f>#REF!</f>
        <v>#REF!</v>
      </c>
      <c r="U16" s="160" t="e">
        <f>#REF!</f>
        <v>#REF!</v>
      </c>
    </row>
    <row r="17" spans="1:22">
      <c r="A17" s="487"/>
      <c r="B17" s="155" t="s">
        <v>83</v>
      </c>
      <c r="C17" s="155"/>
      <c r="D17" s="159" t="e">
        <f>#REF!</f>
        <v>#REF!</v>
      </c>
      <c r="E17" s="159" t="e">
        <f>#REF!</f>
        <v>#REF!</v>
      </c>
      <c r="F17" s="159" t="e">
        <f>#REF!</f>
        <v>#REF!</v>
      </c>
      <c r="G17" s="159" t="e">
        <f>#REF!</f>
        <v>#REF!</v>
      </c>
      <c r="H17" s="159" t="e">
        <f>#REF!</f>
        <v>#REF!</v>
      </c>
      <c r="I17" s="159" t="e">
        <f>#REF!</f>
        <v>#REF!</v>
      </c>
      <c r="J17" s="159" t="e">
        <f>#REF!</f>
        <v>#REF!</v>
      </c>
      <c r="K17" s="159" t="e">
        <f>#REF!</f>
        <v>#REF!</v>
      </c>
      <c r="L17" s="159" t="e">
        <f>#REF!</f>
        <v>#REF!</v>
      </c>
      <c r="M17" s="159" t="e">
        <f>#REF!</f>
        <v>#REF!</v>
      </c>
      <c r="N17" s="159" t="e">
        <f>#REF!</f>
        <v>#REF!</v>
      </c>
      <c r="O17" s="159" t="e">
        <f>#REF!</f>
        <v>#REF!</v>
      </c>
      <c r="P17" s="159" t="e">
        <f>#REF!</f>
        <v>#REF!</v>
      </c>
      <c r="Q17" s="159" t="e">
        <f>#REF!</f>
        <v>#REF!</v>
      </c>
      <c r="R17" s="159" t="e">
        <f>#REF!</f>
        <v>#REF!</v>
      </c>
      <c r="S17" s="159" t="e">
        <f>#REF!</f>
        <v>#REF!</v>
      </c>
      <c r="T17" s="159" t="e">
        <f>#REF!</f>
        <v>#REF!</v>
      </c>
      <c r="U17" s="160" t="e">
        <f>#REF!</f>
        <v>#REF!</v>
      </c>
    </row>
    <row r="18" spans="1:22">
      <c r="A18" s="487"/>
      <c r="B18" s="155" t="s">
        <v>84</v>
      </c>
      <c r="C18" s="155">
        <v>104</v>
      </c>
      <c r="D18" s="159" t="e">
        <f>#REF!</f>
        <v>#REF!</v>
      </c>
      <c r="E18" s="159" t="e">
        <f>#REF!</f>
        <v>#REF!</v>
      </c>
      <c r="F18" s="159" t="e">
        <f>#REF!</f>
        <v>#REF!</v>
      </c>
      <c r="G18" s="159" t="e">
        <f>#REF!</f>
        <v>#REF!</v>
      </c>
      <c r="H18" s="159" t="e">
        <f>#REF!</f>
        <v>#REF!</v>
      </c>
      <c r="I18" s="159" t="e">
        <f>#REF!</f>
        <v>#REF!</v>
      </c>
      <c r="J18" s="159" t="e">
        <f>#REF!</f>
        <v>#REF!</v>
      </c>
      <c r="K18" s="159" t="e">
        <f>#REF!</f>
        <v>#REF!</v>
      </c>
      <c r="L18" s="159" t="e">
        <f>#REF!</f>
        <v>#REF!</v>
      </c>
      <c r="M18" s="159" t="e">
        <f>#REF!</f>
        <v>#REF!</v>
      </c>
      <c r="N18" s="159" t="e">
        <f>#REF!</f>
        <v>#REF!</v>
      </c>
      <c r="O18" s="159" t="e">
        <f>#REF!</f>
        <v>#REF!</v>
      </c>
      <c r="P18" s="159" t="e">
        <f>#REF!</f>
        <v>#REF!</v>
      </c>
      <c r="Q18" s="159" t="e">
        <f>#REF!</f>
        <v>#REF!</v>
      </c>
      <c r="R18" s="159" t="e">
        <f>#REF!</f>
        <v>#REF!</v>
      </c>
      <c r="S18" s="159" t="e">
        <f>#REF!</f>
        <v>#REF!</v>
      </c>
      <c r="T18" s="159" t="e">
        <f>#REF!</f>
        <v>#REF!</v>
      </c>
      <c r="U18" s="160" t="e">
        <f>#REF!</f>
        <v>#REF!</v>
      </c>
      <c r="V18" s="154"/>
    </row>
    <row r="19" spans="1:22" ht="16.2" thickBot="1">
      <c r="A19" s="488"/>
      <c r="B19" s="161" t="s">
        <v>3</v>
      </c>
      <c r="C19" s="161"/>
      <c r="D19" s="191" t="e">
        <f>SUM(D15:D18)</f>
        <v>#REF!</v>
      </c>
      <c r="E19" s="191" t="e">
        <f t="shared" ref="E19:U19" si="2">SUM(E15:E18)</f>
        <v>#REF!</v>
      </c>
      <c r="F19" s="191" t="e">
        <f t="shared" si="2"/>
        <v>#REF!</v>
      </c>
      <c r="G19" s="191" t="e">
        <f t="shared" si="2"/>
        <v>#REF!</v>
      </c>
      <c r="H19" s="191" t="e">
        <f t="shared" si="2"/>
        <v>#REF!</v>
      </c>
      <c r="I19" s="191" t="e">
        <f t="shared" si="2"/>
        <v>#REF!</v>
      </c>
      <c r="J19" s="191" t="e">
        <f t="shared" si="2"/>
        <v>#REF!</v>
      </c>
      <c r="K19" s="191" t="e">
        <f t="shared" si="2"/>
        <v>#REF!</v>
      </c>
      <c r="L19" s="191" t="e">
        <f t="shared" si="2"/>
        <v>#REF!</v>
      </c>
      <c r="M19" s="191" t="e">
        <f t="shared" si="2"/>
        <v>#REF!</v>
      </c>
      <c r="N19" s="191" t="e">
        <f t="shared" si="2"/>
        <v>#REF!</v>
      </c>
      <c r="O19" s="191" t="e">
        <f t="shared" si="2"/>
        <v>#REF!</v>
      </c>
      <c r="P19" s="191" t="e">
        <f t="shared" si="2"/>
        <v>#REF!</v>
      </c>
      <c r="Q19" s="191" t="e">
        <f t="shared" si="2"/>
        <v>#REF!</v>
      </c>
      <c r="R19" s="191" t="e">
        <f t="shared" si="2"/>
        <v>#REF!</v>
      </c>
      <c r="S19" s="191" t="e">
        <f t="shared" si="2"/>
        <v>#REF!</v>
      </c>
      <c r="T19" s="191" t="e">
        <f t="shared" si="2"/>
        <v>#REF!</v>
      </c>
      <c r="U19" s="192" t="e">
        <f t="shared" si="2"/>
        <v>#REF!</v>
      </c>
      <c r="V19" s="154"/>
    </row>
    <row r="20" spans="1:22" s="154" customFormat="1" ht="15.6">
      <c r="A20" s="490" t="s">
        <v>166</v>
      </c>
      <c r="B20" s="489" t="s">
        <v>162</v>
      </c>
      <c r="C20" s="485"/>
      <c r="D20" s="202" t="e">
        <f>D11</f>
        <v>#REF!</v>
      </c>
      <c r="E20" s="202" t="e">
        <f t="shared" ref="E20:U20" si="3">E11</f>
        <v>#REF!</v>
      </c>
      <c r="F20" s="202" t="e">
        <f t="shared" si="3"/>
        <v>#REF!</v>
      </c>
      <c r="G20" s="202" t="e">
        <f t="shared" si="3"/>
        <v>#REF!</v>
      </c>
      <c r="H20" s="202" t="e">
        <f t="shared" si="3"/>
        <v>#REF!</v>
      </c>
      <c r="I20" s="202" t="e">
        <f t="shared" si="3"/>
        <v>#REF!</v>
      </c>
      <c r="J20" s="202" t="e">
        <f t="shared" si="3"/>
        <v>#REF!</v>
      </c>
      <c r="K20" s="202" t="e">
        <f t="shared" si="3"/>
        <v>#REF!</v>
      </c>
      <c r="L20" s="202" t="e">
        <f t="shared" si="3"/>
        <v>#REF!</v>
      </c>
      <c r="M20" s="202" t="e">
        <f t="shared" si="3"/>
        <v>#REF!</v>
      </c>
      <c r="N20" s="202" t="e">
        <f t="shared" si="3"/>
        <v>#REF!</v>
      </c>
      <c r="O20" s="202" t="e">
        <f t="shared" si="3"/>
        <v>#REF!</v>
      </c>
      <c r="P20" s="202" t="e">
        <f t="shared" si="3"/>
        <v>#REF!</v>
      </c>
      <c r="Q20" s="202" t="e">
        <f t="shared" si="3"/>
        <v>#REF!</v>
      </c>
      <c r="R20" s="202" t="e">
        <f t="shared" si="3"/>
        <v>#REF!</v>
      </c>
      <c r="S20" s="203" t="s">
        <v>17</v>
      </c>
      <c r="T20" s="281" t="e">
        <f t="shared" si="3"/>
        <v>#REF!</v>
      </c>
      <c r="U20" s="282" t="e">
        <f t="shared" si="3"/>
        <v>#REF!</v>
      </c>
    </row>
    <row r="21" spans="1:22" s="154" customFormat="1" ht="15.6">
      <c r="A21" s="486"/>
      <c r="B21" s="481" t="s">
        <v>167</v>
      </c>
      <c r="C21" s="482"/>
      <c r="D21" s="196" t="e">
        <f>'1 TTD'!$D$8</f>
        <v>#REF!</v>
      </c>
      <c r="E21" s="196" t="e">
        <f>'1 TTD'!$E$8</f>
        <v>#REF!</v>
      </c>
      <c r="F21" s="196" t="e">
        <f>'1 TTD'!$F$8</f>
        <v>#REF!</v>
      </c>
      <c r="G21" s="196" t="e">
        <f>'1 TTD'!$G$8</f>
        <v>#REF!</v>
      </c>
      <c r="H21" s="196" t="e">
        <f>'1 TTD'!$H$8</f>
        <v>#REF!</v>
      </c>
      <c r="I21" s="196" t="e">
        <f>'1 TTD'!$I$8</f>
        <v>#REF!</v>
      </c>
      <c r="J21" s="196" t="e">
        <f>'1 TTD'!$J$8</f>
        <v>#REF!</v>
      </c>
      <c r="K21" s="196" t="e">
        <f>'1 TTD'!$K$8</f>
        <v>#REF!</v>
      </c>
      <c r="L21" s="196" t="e">
        <f>'1 TTD'!$L$8</f>
        <v>#REF!</v>
      </c>
      <c r="M21" s="196" t="e">
        <f>'1 TTD'!$M$8</f>
        <v>#REF!</v>
      </c>
      <c r="N21" s="196" t="e">
        <f>'1 TTD'!$N$8</f>
        <v>#REF!</v>
      </c>
      <c r="O21" s="196" t="e">
        <f>'1 TTD'!$O$8</f>
        <v>#REF!</v>
      </c>
      <c r="P21" s="196" t="e">
        <f>'1 TTD'!$P$8</f>
        <v>#REF!</v>
      </c>
      <c r="Q21" s="196" t="e">
        <f>'1 TTD'!$Q$8</f>
        <v>#REF!</v>
      </c>
      <c r="R21" s="196" t="e">
        <f>'1 TTD'!$R$8</f>
        <v>#REF!</v>
      </c>
      <c r="S21" s="196"/>
      <c r="T21" s="196" t="e">
        <f>'1 TTD'!T8</f>
        <v>#REF!</v>
      </c>
      <c r="U21" s="197" t="e">
        <f>SUM($G$21:$I$21)</f>
        <v>#REF!</v>
      </c>
    </row>
    <row r="22" spans="1:22" s="154" customFormat="1" ht="15.6">
      <c r="A22" s="486"/>
      <c r="B22" s="481" t="s">
        <v>43</v>
      </c>
      <c r="C22" s="482"/>
      <c r="D22" s="213" t="e">
        <f>'2 Stability'!C43</f>
        <v>#REF!</v>
      </c>
      <c r="E22" s="213" t="e">
        <f>'2 Stability'!D43</f>
        <v>#REF!</v>
      </c>
      <c r="F22" s="213" t="e">
        <f>'2 Stability'!E43</f>
        <v>#REF!</v>
      </c>
      <c r="G22" s="213" t="e">
        <f>'2 Stability'!F43</f>
        <v>#REF!</v>
      </c>
      <c r="H22" s="213" t="e">
        <f>'2 Stability'!G43</f>
        <v>#REF!</v>
      </c>
      <c r="I22" s="213" t="e">
        <f>'2 Stability'!H43</f>
        <v>#REF!</v>
      </c>
      <c r="J22" s="213" t="e">
        <f>'2 Stability'!I43</f>
        <v>#REF!</v>
      </c>
      <c r="K22" s="213" t="e">
        <f>'2 Stability'!J43</f>
        <v>#REF!</v>
      </c>
      <c r="L22" s="213" t="e">
        <f>'2 Stability'!K43</f>
        <v>#REF!</v>
      </c>
      <c r="M22" s="213" t="e">
        <f>'2 Stability'!L43</f>
        <v>#REF!</v>
      </c>
      <c r="N22" s="213" t="e">
        <f>'2 Stability'!M43</f>
        <v>#REF!</v>
      </c>
      <c r="O22" s="213" t="e">
        <f>'2 Stability'!N43</f>
        <v>#REF!</v>
      </c>
      <c r="P22" s="213" t="e">
        <f>'2 Stability'!O43</f>
        <v>#REF!</v>
      </c>
      <c r="Q22" s="213" t="e">
        <f>'2 Stability'!P43</f>
        <v>#REF!</v>
      </c>
      <c r="R22" s="213" t="e">
        <f>'2 Stability'!Q43</f>
        <v>#REF!</v>
      </c>
      <c r="S22" s="213"/>
      <c r="T22" s="213" t="e">
        <f>'2 Stability'!R43</f>
        <v>#REF!</v>
      </c>
      <c r="U22" s="220" t="e">
        <f>'2 Stability'!S43</f>
        <v>#REF!</v>
      </c>
    </row>
    <row r="23" spans="1:22" s="154" customFormat="1" ht="12.75" customHeight="1">
      <c r="A23" s="486"/>
      <c r="B23" s="481" t="s">
        <v>42</v>
      </c>
      <c r="C23" s="482"/>
      <c r="D23" s="214">
        <f t="shared" ref="D23:I23" si="4">IF(D24=0,0,(D24-$S24)*$C24+(D27-$S27)*$C27)</f>
        <v>0</v>
      </c>
      <c r="E23" s="214">
        <f t="shared" si="4"/>
        <v>0</v>
      </c>
      <c r="F23" s="214">
        <f t="shared" si="4"/>
        <v>0</v>
      </c>
      <c r="G23" s="214">
        <f t="shared" si="4"/>
        <v>0</v>
      </c>
      <c r="H23" s="214">
        <f t="shared" si="4"/>
        <v>0</v>
      </c>
      <c r="I23" s="214">
        <f t="shared" si="4"/>
        <v>0</v>
      </c>
      <c r="J23" s="214">
        <f>(J24-$S24)*$C24+(J27-$S27)*$C27</f>
        <v>0</v>
      </c>
      <c r="K23" s="214">
        <f t="shared" ref="K23:R23" si="5">(K24-$S24)*$C24+(K27-$S27)*$C27</f>
        <v>0</v>
      </c>
      <c r="L23" s="214">
        <f t="shared" si="5"/>
        <v>0</v>
      </c>
      <c r="M23" s="214">
        <f t="shared" si="5"/>
        <v>0</v>
      </c>
      <c r="N23" s="214">
        <f t="shared" si="5"/>
        <v>0</v>
      </c>
      <c r="O23" s="214">
        <f t="shared" si="5"/>
        <v>0</v>
      </c>
      <c r="P23" s="214">
        <f t="shared" si="5"/>
        <v>0</v>
      </c>
      <c r="Q23" s="214">
        <f t="shared" si="5"/>
        <v>0</v>
      </c>
      <c r="R23" s="214">
        <f t="shared" si="5"/>
        <v>0</v>
      </c>
      <c r="S23" s="214"/>
      <c r="T23" s="214">
        <f>IF(T24=0,0,(T24-$S24)*$C24+(T27-$S27)*$C27)</f>
        <v>0</v>
      </c>
      <c r="U23" s="219">
        <f>IF(U24=0,0,(U24-$S24)*$C24+(U27-$S27)*$C27)</f>
        <v>0</v>
      </c>
    </row>
    <row r="24" spans="1:22">
      <c r="A24" s="487"/>
      <c r="B24" s="155" t="s">
        <v>81</v>
      </c>
      <c r="C24" s="155">
        <v>90</v>
      </c>
      <c r="D24" s="159">
        <f>IF(ISERROR((#REF!)/#REF!),0,(#REF!)/#REF!)</f>
        <v>0</v>
      </c>
      <c r="E24" s="159">
        <f>IF(ISERROR((#REF!)/#REF!),0,(#REF!)/#REF!)</f>
        <v>0</v>
      </c>
      <c r="F24" s="159">
        <f>IF(ISERROR((#REF!)/#REF!),0,(#REF!)/#REF!)</f>
        <v>0</v>
      </c>
      <c r="G24" s="159">
        <f>IF(ISERROR((#REF!)/#REF!),0,(#REF!)/#REF!)</f>
        <v>0</v>
      </c>
      <c r="H24" s="159">
        <f>IF(ISERROR((#REF!)/#REF!),0,(#REF!)/#REF!)</f>
        <v>0</v>
      </c>
      <c r="I24" s="159">
        <f>IF(ISERROR((#REF!)/#REF!),0,(#REF!)/#REF!)</f>
        <v>0</v>
      </c>
      <c r="J24" s="159">
        <f>IF(ISERROR((#REF!)/#REF!),0,(#REF!)/#REF!)</f>
        <v>0</v>
      </c>
      <c r="K24" s="159">
        <f>IF(ISERROR((#REF!)/#REF!),0,(#REF!)/#REF!)</f>
        <v>0</v>
      </c>
      <c r="L24" s="159">
        <f>IF(ISERROR((#REF!)/#REF!),0,(#REF!)/#REF!)</f>
        <v>0</v>
      </c>
      <c r="M24" s="159">
        <f>IF(ISERROR((#REF!)/#REF!),0,(#REF!)/#REF!)</f>
        <v>0</v>
      </c>
      <c r="N24" s="159">
        <f>IF(ISERROR((#REF!)/#REF!),0,(#REF!)/#REF!)</f>
        <v>0</v>
      </c>
      <c r="O24" s="159">
        <f>IF(ISERROR((#REF!)/#REF!),0,(#REF!)/#REF!)</f>
        <v>0</v>
      </c>
      <c r="P24" s="159">
        <f>IF(ISERROR((#REF!)/#REF!),0,(#REF!)/#REF!)</f>
        <v>0</v>
      </c>
      <c r="Q24" s="159">
        <f>IF(ISERROR((#REF!)/#REF!),0,(#REF!)/#REF!)</f>
        <v>0</v>
      </c>
      <c r="R24" s="159">
        <f>IF(ISERROR((#REF!)/#REF!),0,(#REF!)/#REF!)</f>
        <v>0</v>
      </c>
      <c r="S24" s="159">
        <f>IF(ISERROR((#REF!)/#REF!),0,(#REF!)/#REF!)</f>
        <v>0</v>
      </c>
      <c r="T24" s="159">
        <f>IF(ISERROR((#REF!)/#REF!),0,(#REF!)/#REF!)</f>
        <v>0</v>
      </c>
      <c r="U24" s="160">
        <f>IF(ISERROR((#REF!)/#REF!),0,(#REF!)/#REF!)</f>
        <v>0</v>
      </c>
    </row>
    <row r="25" spans="1:22">
      <c r="A25" s="487"/>
      <c r="B25" s="155" t="s">
        <v>82</v>
      </c>
      <c r="C25" s="155"/>
      <c r="D25" s="159">
        <f>IF(ISERROR((#REF!)/#REF!),0,(#REF!)/#REF!)</f>
        <v>0</v>
      </c>
      <c r="E25" s="159">
        <f>IF(ISERROR((#REF!)/#REF!),0,(#REF!)/#REF!)</f>
        <v>0</v>
      </c>
      <c r="F25" s="159">
        <f>IF(ISERROR((#REF!)/#REF!),0,(#REF!)/#REF!)</f>
        <v>0</v>
      </c>
      <c r="G25" s="159">
        <f>IF(ISERROR((#REF!)/#REF!),0,(#REF!)/#REF!)</f>
        <v>0</v>
      </c>
      <c r="H25" s="159">
        <f>IF(ISERROR((#REF!)/#REF!),0,(#REF!)/#REF!)</f>
        <v>0</v>
      </c>
      <c r="I25" s="159">
        <f>IF(ISERROR((#REF!)/#REF!),0,(#REF!)/#REF!)</f>
        <v>0</v>
      </c>
      <c r="J25" s="159">
        <f>IF(ISERROR((#REF!)/#REF!),0,(#REF!)/#REF!)</f>
        <v>0</v>
      </c>
      <c r="K25" s="159">
        <f>IF(ISERROR((#REF!)/#REF!),0,(#REF!)/#REF!)</f>
        <v>0</v>
      </c>
      <c r="L25" s="159">
        <f>IF(ISERROR((#REF!)/#REF!),0,(#REF!)/#REF!)</f>
        <v>0</v>
      </c>
      <c r="M25" s="159">
        <f>IF(ISERROR((#REF!)/#REF!),0,(#REF!)/#REF!)</f>
        <v>0</v>
      </c>
      <c r="N25" s="159">
        <f>IF(ISERROR((#REF!)/#REF!),0,(#REF!)/#REF!)</f>
        <v>0</v>
      </c>
      <c r="O25" s="159">
        <f>IF(ISERROR((#REF!)/#REF!),0,(#REF!)/#REF!)</f>
        <v>0</v>
      </c>
      <c r="P25" s="159">
        <f>IF(ISERROR((#REF!)/#REF!),0,(#REF!)/#REF!)</f>
        <v>0</v>
      </c>
      <c r="Q25" s="159">
        <f>IF(ISERROR((#REF!)/#REF!),0,(#REF!)/#REF!)</f>
        <v>0</v>
      </c>
      <c r="R25" s="159">
        <f>IF(ISERROR((#REF!)/#REF!),0,(#REF!)/#REF!)</f>
        <v>0</v>
      </c>
      <c r="S25" s="159">
        <f>IF(ISERROR((#REF!)/#REF!),0,(#REF!)/#REF!)</f>
        <v>0</v>
      </c>
      <c r="T25" s="159">
        <f>IF(ISERROR((#REF!)/#REF!),0,(#REF!)/#REF!)</f>
        <v>0</v>
      </c>
      <c r="U25" s="160">
        <f>IF(ISERROR((#REF!)/#REF!),0,(#REF!)/#REF!)</f>
        <v>0</v>
      </c>
    </row>
    <row r="26" spans="1:22">
      <c r="A26" s="487"/>
      <c r="B26" s="155" t="s">
        <v>83</v>
      </c>
      <c r="C26" s="155"/>
      <c r="D26" s="159">
        <f>IF(ISERROR((#REF!)/#REF!),0,(#REF!)/#REF!)</f>
        <v>0</v>
      </c>
      <c r="E26" s="159">
        <f>IF(ISERROR((#REF!)/#REF!),0,(#REF!)/#REF!)</f>
        <v>0</v>
      </c>
      <c r="F26" s="159">
        <f>IF(ISERROR((#REF!)/#REF!),0,(#REF!)/#REF!)</f>
        <v>0</v>
      </c>
      <c r="G26" s="159">
        <f>IF(ISERROR((#REF!)/#REF!),0,(#REF!)/#REF!)</f>
        <v>0</v>
      </c>
      <c r="H26" s="159">
        <f>IF(ISERROR((#REF!)/#REF!),0,(#REF!)/#REF!)</f>
        <v>0</v>
      </c>
      <c r="I26" s="159">
        <f>IF(ISERROR((#REF!)/#REF!),0,(#REF!)/#REF!)</f>
        <v>0</v>
      </c>
      <c r="J26" s="159">
        <f>IF(ISERROR((#REF!)/#REF!),0,(#REF!)/#REF!)</f>
        <v>0</v>
      </c>
      <c r="K26" s="159">
        <f>IF(ISERROR((#REF!)/#REF!),0,(#REF!)/#REF!)</f>
        <v>0</v>
      </c>
      <c r="L26" s="159">
        <f>IF(ISERROR((#REF!)/#REF!),0,(#REF!)/#REF!)</f>
        <v>0</v>
      </c>
      <c r="M26" s="159">
        <f>IF(ISERROR((#REF!)/#REF!),0,(#REF!)/#REF!)</f>
        <v>0</v>
      </c>
      <c r="N26" s="159">
        <f>IF(ISERROR((#REF!)/#REF!),0,(#REF!)/#REF!)</f>
        <v>0</v>
      </c>
      <c r="O26" s="159">
        <f>IF(ISERROR((#REF!)/#REF!),0,(#REF!)/#REF!)</f>
        <v>0</v>
      </c>
      <c r="P26" s="159">
        <f>IF(ISERROR((#REF!)/#REF!),0,(#REF!)/#REF!)</f>
        <v>0</v>
      </c>
      <c r="Q26" s="159">
        <f>IF(ISERROR((#REF!)/#REF!),0,(#REF!)/#REF!)</f>
        <v>0</v>
      </c>
      <c r="R26" s="159">
        <f>IF(ISERROR((#REF!)/#REF!),0,(#REF!)/#REF!)</f>
        <v>0</v>
      </c>
      <c r="S26" s="159">
        <f>IF(ISERROR((#REF!)/#REF!),0,(#REF!)/#REF!)</f>
        <v>0</v>
      </c>
      <c r="T26" s="159">
        <f>IF(ISERROR((#REF!)/#REF!),0,(#REF!)/#REF!)</f>
        <v>0</v>
      </c>
      <c r="U26" s="160">
        <f>IF(ISERROR((#REF!)/#REF!),0,(#REF!)/#REF!)</f>
        <v>0</v>
      </c>
    </row>
    <row r="27" spans="1:22">
      <c r="A27" s="487"/>
      <c r="B27" s="155" t="s">
        <v>84</v>
      </c>
      <c r="C27" s="155">
        <v>104</v>
      </c>
      <c r="D27" s="159">
        <f>IF(ISERROR((#REF!)/#REF!),0,(#REF!)/#REF!)</f>
        <v>0</v>
      </c>
      <c r="E27" s="159">
        <f>IF(ISERROR((#REF!)/#REF!),0,(#REF!)/#REF!)</f>
        <v>0</v>
      </c>
      <c r="F27" s="159">
        <f>IF(ISERROR((#REF!)/#REF!),0,(#REF!)/#REF!)</f>
        <v>0</v>
      </c>
      <c r="G27" s="159">
        <f>IF(ISERROR((#REF!)/#REF!),0,(#REF!)/#REF!)</f>
        <v>0</v>
      </c>
      <c r="H27" s="159">
        <f>IF(ISERROR((#REF!)/#REF!),0,(#REF!)/#REF!)</f>
        <v>0</v>
      </c>
      <c r="I27" s="159">
        <f>IF(ISERROR((#REF!)/#REF!),0,(#REF!)/#REF!)</f>
        <v>0</v>
      </c>
      <c r="J27" s="159">
        <f>IF(ISERROR((#REF!)/#REF!),0,(#REF!)/#REF!)</f>
        <v>0</v>
      </c>
      <c r="K27" s="159">
        <f>IF(ISERROR((#REF!)/#REF!),0,(#REF!)/#REF!)</f>
        <v>0</v>
      </c>
      <c r="L27" s="159">
        <f>IF(ISERROR((#REF!)/#REF!),0,(#REF!)/#REF!)</f>
        <v>0</v>
      </c>
      <c r="M27" s="159">
        <f>IF(ISERROR((#REF!)/#REF!),0,(#REF!)/#REF!)</f>
        <v>0</v>
      </c>
      <c r="N27" s="159">
        <f>IF(ISERROR((#REF!)/#REF!),0,(#REF!)/#REF!)</f>
        <v>0</v>
      </c>
      <c r="O27" s="159">
        <f>IF(ISERROR((#REF!)/#REF!),0,(#REF!)/#REF!)</f>
        <v>0</v>
      </c>
      <c r="P27" s="159">
        <f>IF(ISERROR((#REF!)/#REF!),0,(#REF!)/#REF!)</f>
        <v>0</v>
      </c>
      <c r="Q27" s="159">
        <f>IF(ISERROR((#REF!)/#REF!),0,(#REF!)/#REF!)</f>
        <v>0</v>
      </c>
      <c r="R27" s="159">
        <f>IF(ISERROR((#REF!)/#REF!),0,(#REF!)/#REF!)</f>
        <v>0</v>
      </c>
      <c r="S27" s="159">
        <f>IF(ISERROR((#REF!)/#REF!),0,(#REF!)/#REF!)</f>
        <v>0</v>
      </c>
      <c r="T27" s="159">
        <f>IF(ISERROR((#REF!)/#REF!),0,(#REF!)/#REF!)</f>
        <v>0</v>
      </c>
      <c r="U27" s="160">
        <f>IF(ISERROR((#REF!)/#REF!),0,(#REF!)/#REF!)</f>
        <v>0</v>
      </c>
    </row>
    <row r="28" spans="1:22" ht="16.2" thickBot="1">
      <c r="A28" s="488"/>
      <c r="B28" s="161" t="s">
        <v>3</v>
      </c>
      <c r="C28" s="161"/>
      <c r="D28" s="191">
        <f>SUM(D24:D27)</f>
        <v>0</v>
      </c>
      <c r="E28" s="191">
        <f t="shared" ref="E28:U28" si="6">SUM(E24:E27)</f>
        <v>0</v>
      </c>
      <c r="F28" s="191">
        <f t="shared" si="6"/>
        <v>0</v>
      </c>
      <c r="G28" s="191">
        <f t="shared" si="6"/>
        <v>0</v>
      </c>
      <c r="H28" s="191">
        <f t="shared" si="6"/>
        <v>0</v>
      </c>
      <c r="I28" s="191">
        <f t="shared" si="6"/>
        <v>0</v>
      </c>
      <c r="J28" s="191">
        <f t="shared" si="6"/>
        <v>0</v>
      </c>
      <c r="K28" s="191">
        <f t="shared" si="6"/>
        <v>0</v>
      </c>
      <c r="L28" s="191">
        <f t="shared" si="6"/>
        <v>0</v>
      </c>
      <c r="M28" s="191">
        <f t="shared" si="6"/>
        <v>0</v>
      </c>
      <c r="N28" s="191">
        <f t="shared" si="6"/>
        <v>0</v>
      </c>
      <c r="O28" s="191">
        <f t="shared" si="6"/>
        <v>0</v>
      </c>
      <c r="P28" s="191">
        <f t="shared" si="6"/>
        <v>0</v>
      </c>
      <c r="Q28" s="191">
        <f t="shared" si="6"/>
        <v>0</v>
      </c>
      <c r="R28" s="191">
        <f t="shared" si="6"/>
        <v>0</v>
      </c>
      <c r="S28" s="191">
        <f t="shared" si="6"/>
        <v>0</v>
      </c>
      <c r="T28" s="191">
        <f t="shared" si="6"/>
        <v>0</v>
      </c>
      <c r="U28" s="192">
        <f t="shared" si="6"/>
        <v>0</v>
      </c>
    </row>
    <row r="29" spans="1:22" ht="15.6">
      <c r="A29" s="490" t="s">
        <v>163</v>
      </c>
      <c r="B29" s="489" t="s">
        <v>162</v>
      </c>
      <c r="C29" s="485"/>
      <c r="D29" s="202" t="e">
        <f>D20</f>
        <v>#REF!</v>
      </c>
      <c r="E29" s="202" t="e">
        <f t="shared" ref="E29:U29" si="7">E20</f>
        <v>#REF!</v>
      </c>
      <c r="F29" s="202" t="e">
        <f t="shared" si="7"/>
        <v>#REF!</v>
      </c>
      <c r="G29" s="202" t="e">
        <f t="shared" si="7"/>
        <v>#REF!</v>
      </c>
      <c r="H29" s="202" t="e">
        <f t="shared" si="7"/>
        <v>#REF!</v>
      </c>
      <c r="I29" s="202" t="e">
        <f t="shared" si="7"/>
        <v>#REF!</v>
      </c>
      <c r="J29" s="202" t="e">
        <f t="shared" si="7"/>
        <v>#REF!</v>
      </c>
      <c r="K29" s="202" t="e">
        <f t="shared" si="7"/>
        <v>#REF!</v>
      </c>
      <c r="L29" s="202" t="e">
        <f t="shared" si="7"/>
        <v>#REF!</v>
      </c>
      <c r="M29" s="202" t="e">
        <f t="shared" si="7"/>
        <v>#REF!</v>
      </c>
      <c r="N29" s="202" t="e">
        <f t="shared" si="7"/>
        <v>#REF!</v>
      </c>
      <c r="O29" s="202" t="e">
        <f t="shared" si="7"/>
        <v>#REF!</v>
      </c>
      <c r="P29" s="202" t="e">
        <f t="shared" si="7"/>
        <v>#REF!</v>
      </c>
      <c r="Q29" s="202" t="e">
        <f t="shared" si="7"/>
        <v>#REF!</v>
      </c>
      <c r="R29" s="202" t="e">
        <f t="shared" si="7"/>
        <v>#REF!</v>
      </c>
      <c r="S29" s="202"/>
      <c r="T29" s="281" t="e">
        <f t="shared" si="7"/>
        <v>#REF!</v>
      </c>
      <c r="U29" s="282" t="e">
        <f t="shared" si="7"/>
        <v>#REF!</v>
      </c>
    </row>
    <row r="30" spans="1:22" ht="15.6">
      <c r="A30" s="486"/>
      <c r="B30" s="481" t="s">
        <v>167</v>
      </c>
      <c r="C30" s="482"/>
      <c r="D30" s="196" t="e">
        <f>D21</f>
        <v>#REF!</v>
      </c>
      <c r="E30" s="196" t="e">
        <f t="shared" ref="E30:R30" si="8">E21</f>
        <v>#REF!</v>
      </c>
      <c r="F30" s="196" t="e">
        <f t="shared" si="8"/>
        <v>#REF!</v>
      </c>
      <c r="G30" s="196" t="e">
        <f t="shared" si="8"/>
        <v>#REF!</v>
      </c>
      <c r="H30" s="196" t="e">
        <f t="shared" si="8"/>
        <v>#REF!</v>
      </c>
      <c r="I30" s="196" t="e">
        <f t="shared" si="8"/>
        <v>#REF!</v>
      </c>
      <c r="J30" s="196" t="e">
        <f t="shared" si="8"/>
        <v>#REF!</v>
      </c>
      <c r="K30" s="196" t="e">
        <f t="shared" si="8"/>
        <v>#REF!</v>
      </c>
      <c r="L30" s="196" t="e">
        <f t="shared" si="8"/>
        <v>#REF!</v>
      </c>
      <c r="M30" s="196" t="e">
        <f t="shared" si="8"/>
        <v>#REF!</v>
      </c>
      <c r="N30" s="196" t="e">
        <f t="shared" si="8"/>
        <v>#REF!</v>
      </c>
      <c r="O30" s="196" t="e">
        <f t="shared" si="8"/>
        <v>#REF!</v>
      </c>
      <c r="P30" s="196" t="e">
        <f t="shared" si="8"/>
        <v>#REF!</v>
      </c>
      <c r="Q30" s="196" t="e">
        <f t="shared" si="8"/>
        <v>#REF!</v>
      </c>
      <c r="R30" s="196" t="e">
        <f t="shared" si="8"/>
        <v>#REF!</v>
      </c>
      <c r="S30" s="196"/>
      <c r="T30" s="196" t="e">
        <f>T21</f>
        <v>#REF!</v>
      </c>
      <c r="U30" s="197" t="e">
        <f>U21</f>
        <v>#REF!</v>
      </c>
    </row>
    <row r="31" spans="1:22">
      <c r="A31" s="487"/>
      <c r="B31" s="155" t="s">
        <v>81</v>
      </c>
      <c r="C31" s="155"/>
      <c r="D31" s="159">
        <f>IF(ISERROR((#REF!)/#REF!),0,(#REF!)/#REF!)</f>
        <v>0</v>
      </c>
      <c r="E31" s="159">
        <f>IF(ISERROR((#REF!)/#REF!),0,(#REF!)/#REF!)</f>
        <v>0</v>
      </c>
      <c r="F31" s="159">
        <f>IF(ISERROR((#REF!)/#REF!),0,(#REF!)/#REF!)</f>
        <v>0</v>
      </c>
      <c r="G31" s="159">
        <f>IF(ISERROR((#REF!)/#REF!),0,(#REF!)/#REF!)</f>
        <v>0</v>
      </c>
      <c r="H31" s="159">
        <f>IF(ISERROR((#REF!)/#REF!),0,(#REF!)/#REF!)</f>
        <v>0</v>
      </c>
      <c r="I31" s="159">
        <f>IF(ISERROR((#REF!)/#REF!),0,(#REF!)/#REF!)</f>
        <v>0</v>
      </c>
      <c r="J31" s="159">
        <f>IF(ISERROR((#REF!)/#REF!),0,(#REF!)/#REF!)</f>
        <v>0</v>
      </c>
      <c r="K31" s="159">
        <f>IF(ISERROR((#REF!)/#REF!),0,(#REF!)/#REF!)</f>
        <v>0</v>
      </c>
      <c r="L31" s="159">
        <f>IF(ISERROR((#REF!)/#REF!),0,(#REF!)/#REF!)</f>
        <v>0</v>
      </c>
      <c r="M31" s="159">
        <f>IF(ISERROR((#REF!)/#REF!),0,(#REF!)/#REF!)</f>
        <v>0</v>
      </c>
      <c r="N31" s="159">
        <f>IF(ISERROR((#REF!)/#REF!),0,(#REF!)/#REF!)</f>
        <v>0</v>
      </c>
      <c r="O31" s="159">
        <f>IF(ISERROR((#REF!)/#REF!),0,(#REF!)/#REF!)</f>
        <v>0</v>
      </c>
      <c r="P31" s="159">
        <f>IF(ISERROR((#REF!)/#REF!),0,(#REF!)/#REF!)</f>
        <v>0</v>
      </c>
      <c r="Q31" s="159">
        <f>IF(ISERROR((#REF!)/#REF!),0,(#REF!)/#REF!)</f>
        <v>0</v>
      </c>
      <c r="R31" s="159">
        <f>IF(ISERROR((#REF!)/#REF!),0,(#REF!)/#REF!)</f>
        <v>0</v>
      </c>
      <c r="S31" s="159"/>
      <c r="T31" s="159">
        <f>IF(ISERROR((#REF!)/#REF!),0,(#REF!)/#REF!)</f>
        <v>0</v>
      </c>
      <c r="U31" s="160">
        <f>IF(ISERROR((#REF!)/#REF!),0,(#REF!)/#REF!)</f>
        <v>0</v>
      </c>
    </row>
    <row r="32" spans="1:22">
      <c r="A32" s="487"/>
      <c r="B32" s="155" t="s">
        <v>82</v>
      </c>
      <c r="C32" s="155"/>
      <c r="D32" s="159">
        <f>IF(ISERROR((#REF!)/#REF!),0,(#REF!)/#REF!)</f>
        <v>0</v>
      </c>
      <c r="E32" s="159">
        <f>IF(ISERROR((#REF!)/#REF!),0,(#REF!)/#REF!)</f>
        <v>0</v>
      </c>
      <c r="F32" s="159">
        <f>IF(ISERROR((#REF!)/#REF!),0,(#REF!)/#REF!)</f>
        <v>0</v>
      </c>
      <c r="G32" s="159">
        <f>IF(ISERROR((#REF!)/#REF!),0,(#REF!)/#REF!)</f>
        <v>0</v>
      </c>
      <c r="H32" s="159">
        <f>IF(ISERROR((#REF!)/#REF!),0,(#REF!)/#REF!)</f>
        <v>0</v>
      </c>
      <c r="I32" s="159">
        <f>IF(ISERROR((#REF!)/#REF!),0,(#REF!)/#REF!)</f>
        <v>0</v>
      </c>
      <c r="J32" s="159">
        <f>IF(ISERROR((#REF!)/#REF!),0,(#REF!)/#REF!)</f>
        <v>0</v>
      </c>
      <c r="K32" s="159">
        <f>IF(ISERROR((#REF!)/#REF!),0,(#REF!)/#REF!)</f>
        <v>0</v>
      </c>
      <c r="L32" s="159">
        <f>IF(ISERROR((#REF!)/#REF!),0,(#REF!)/#REF!)</f>
        <v>0</v>
      </c>
      <c r="M32" s="159">
        <f>IF(ISERROR((#REF!)/#REF!),0,(#REF!)/#REF!)</f>
        <v>0</v>
      </c>
      <c r="N32" s="159">
        <f>IF(ISERROR((#REF!)/#REF!),0,(#REF!)/#REF!)</f>
        <v>0</v>
      </c>
      <c r="O32" s="159">
        <f>IF(ISERROR((#REF!)/#REF!),0,(#REF!)/#REF!)</f>
        <v>0</v>
      </c>
      <c r="P32" s="159">
        <f>IF(ISERROR((#REF!)/#REF!),0,(#REF!)/#REF!)</f>
        <v>0</v>
      </c>
      <c r="Q32" s="159">
        <f>IF(ISERROR((#REF!)/#REF!),0,(#REF!)/#REF!)</f>
        <v>0</v>
      </c>
      <c r="R32" s="159">
        <f>IF(ISERROR((#REF!)/#REF!),0,(#REF!)/#REF!)</f>
        <v>0</v>
      </c>
      <c r="S32" s="159"/>
      <c r="T32" s="159">
        <f>IF(ISERROR((#REF!)/#REF!),0,(#REF!)/#REF!)</f>
        <v>0</v>
      </c>
      <c r="U32" s="160">
        <f>IF(ISERROR((#REF!)/#REF!),0,(#REF!)/#REF!)</f>
        <v>0</v>
      </c>
    </row>
    <row r="33" spans="1:21">
      <c r="A33" s="487"/>
      <c r="B33" s="155" t="s">
        <v>83</v>
      </c>
      <c r="C33" s="155"/>
      <c r="D33" s="159">
        <f>IF(ISERROR((#REF!)/#REF!),0,(#REF!)/#REF!)</f>
        <v>0</v>
      </c>
      <c r="E33" s="159">
        <f>IF(ISERROR((#REF!)/#REF!),0,(#REF!)/#REF!)</f>
        <v>0</v>
      </c>
      <c r="F33" s="159">
        <f>IF(ISERROR((#REF!)/#REF!),0,(#REF!)/#REF!)</f>
        <v>0</v>
      </c>
      <c r="G33" s="159">
        <f>IF(ISERROR((#REF!)/#REF!),0,(#REF!)/#REF!)</f>
        <v>0</v>
      </c>
      <c r="H33" s="159">
        <f>IF(ISERROR((#REF!)/#REF!),0,(#REF!)/#REF!)</f>
        <v>0</v>
      </c>
      <c r="I33" s="159">
        <f>IF(ISERROR((#REF!)/#REF!),0,(#REF!)/#REF!)</f>
        <v>0</v>
      </c>
      <c r="J33" s="159">
        <f>IF(ISERROR((#REF!)/#REF!),0,(#REF!)/#REF!)</f>
        <v>0</v>
      </c>
      <c r="K33" s="159">
        <f>IF(ISERROR((#REF!)/#REF!),0,(#REF!)/#REF!)</f>
        <v>0</v>
      </c>
      <c r="L33" s="159">
        <f>IF(ISERROR((#REF!)/#REF!),0,(#REF!)/#REF!)</f>
        <v>0</v>
      </c>
      <c r="M33" s="159">
        <f>IF(ISERROR((#REF!)/#REF!),0,(#REF!)/#REF!)</f>
        <v>0</v>
      </c>
      <c r="N33" s="159">
        <f>IF(ISERROR((#REF!)/#REF!),0,(#REF!)/#REF!)</f>
        <v>0</v>
      </c>
      <c r="O33" s="159">
        <f>IF(ISERROR((#REF!)/#REF!),0,(#REF!)/#REF!)</f>
        <v>0</v>
      </c>
      <c r="P33" s="159">
        <f>IF(ISERROR((#REF!)/#REF!),0,(#REF!)/#REF!)</f>
        <v>0</v>
      </c>
      <c r="Q33" s="159">
        <f>IF(ISERROR((#REF!)/#REF!),0,(#REF!)/#REF!)</f>
        <v>0</v>
      </c>
      <c r="R33" s="159">
        <f>IF(ISERROR((#REF!)/#REF!),0,(#REF!)/#REF!)</f>
        <v>0</v>
      </c>
      <c r="S33" s="159"/>
      <c r="T33" s="159">
        <f>IF(ISERROR((#REF!)/#REF!),0,(#REF!)/#REF!)</f>
        <v>0</v>
      </c>
      <c r="U33" s="160">
        <f>IF(ISERROR((#REF!)/#REF!),0,(#REF!)/#REF!)</f>
        <v>0</v>
      </c>
    </row>
    <row r="34" spans="1:21">
      <c r="A34" s="487"/>
      <c r="B34" s="155" t="s">
        <v>84</v>
      </c>
      <c r="C34" s="155"/>
      <c r="D34" s="159">
        <f>IF(ISERROR((#REF!)/#REF!),0,(#REF!)/#REF!)</f>
        <v>0</v>
      </c>
      <c r="E34" s="159">
        <f>IF(ISERROR((#REF!)/#REF!),0,(#REF!)/#REF!)</f>
        <v>0</v>
      </c>
      <c r="F34" s="159">
        <f>IF(ISERROR((#REF!)/#REF!),0,(#REF!)/#REF!)</f>
        <v>0</v>
      </c>
      <c r="G34" s="159">
        <f>IF(ISERROR((#REF!)/#REF!),0,(#REF!)/#REF!)</f>
        <v>0</v>
      </c>
      <c r="H34" s="159">
        <f>IF(ISERROR((#REF!)/#REF!),0,(#REF!)/#REF!)</f>
        <v>0</v>
      </c>
      <c r="I34" s="159">
        <f>IF(ISERROR((#REF!)/#REF!),0,(#REF!)/#REF!)</f>
        <v>0</v>
      </c>
      <c r="J34" s="159">
        <f>IF(ISERROR((#REF!)/#REF!),0,(#REF!)/#REF!)</f>
        <v>0</v>
      </c>
      <c r="K34" s="159">
        <f>IF(ISERROR((#REF!)/#REF!),0,(#REF!)/#REF!)</f>
        <v>0</v>
      </c>
      <c r="L34" s="159">
        <f>IF(ISERROR((#REF!)/#REF!),0,(#REF!)/#REF!)</f>
        <v>0</v>
      </c>
      <c r="M34" s="159">
        <f>IF(ISERROR((#REF!)/#REF!),0,(#REF!)/#REF!)</f>
        <v>0</v>
      </c>
      <c r="N34" s="159">
        <f>IF(ISERROR((#REF!)/#REF!),0,(#REF!)/#REF!)</f>
        <v>0</v>
      </c>
      <c r="O34" s="159">
        <f>IF(ISERROR((#REF!)/#REF!),0,(#REF!)/#REF!)</f>
        <v>0</v>
      </c>
      <c r="P34" s="159">
        <f>IF(ISERROR((#REF!)/#REF!),0,(#REF!)/#REF!)</f>
        <v>0</v>
      </c>
      <c r="Q34" s="159">
        <f>IF(ISERROR((#REF!)/#REF!),0,(#REF!)/#REF!)</f>
        <v>0</v>
      </c>
      <c r="R34" s="159">
        <f>IF(ISERROR((#REF!)/#REF!),0,(#REF!)/#REF!)</f>
        <v>0</v>
      </c>
      <c r="S34" s="159"/>
      <c r="T34" s="159">
        <f>IF(ISERROR((#REF!)/#REF!),0,(#REF!)/#REF!)</f>
        <v>0</v>
      </c>
      <c r="U34" s="160">
        <f>IF(ISERROR((#REF!)/#REF!),0,(#REF!)/#REF!)</f>
        <v>0</v>
      </c>
    </row>
    <row r="35" spans="1:21" ht="16.2" thickBot="1">
      <c r="A35" s="488"/>
      <c r="B35" s="161" t="s">
        <v>1</v>
      </c>
      <c r="C35" s="161"/>
      <c r="D35" s="191">
        <f>IF(ISERROR((#REF!)/#REF!),0,(#REF!)/#REF!)</f>
        <v>0</v>
      </c>
      <c r="E35" s="191">
        <f>IF(ISERROR((#REF!)/#REF!),0,(#REF!)/#REF!)</f>
        <v>0</v>
      </c>
      <c r="F35" s="191">
        <f>IF(ISERROR((#REF!)/#REF!),0,(#REF!)/#REF!)</f>
        <v>0</v>
      </c>
      <c r="G35" s="191">
        <f>IF(ISERROR((#REF!)/#REF!),0,(#REF!)/#REF!)</f>
        <v>0</v>
      </c>
      <c r="H35" s="191">
        <f>IF(ISERROR((#REF!)/#REF!),0,(#REF!)/#REF!)</f>
        <v>0</v>
      </c>
      <c r="I35" s="191">
        <f>IF(ISERROR((#REF!)/#REF!),0,(#REF!)/#REF!)</f>
        <v>0</v>
      </c>
      <c r="J35" s="191">
        <f>IF(ISERROR((#REF!)/#REF!),0,(#REF!)/#REF!)</f>
        <v>0</v>
      </c>
      <c r="K35" s="191">
        <f>IF(ISERROR((#REF!)/#REF!),0,(#REF!)/#REF!)</f>
        <v>0</v>
      </c>
      <c r="L35" s="191">
        <f>IF(ISERROR((#REF!)/#REF!),0,(#REF!)/#REF!)</f>
        <v>0</v>
      </c>
      <c r="M35" s="191">
        <f>IF(ISERROR((#REF!)/#REF!),0,(#REF!)/#REF!)</f>
        <v>0</v>
      </c>
      <c r="N35" s="191">
        <f>IF(ISERROR((#REF!)/#REF!),0,(#REF!)/#REF!)</f>
        <v>0</v>
      </c>
      <c r="O35" s="191">
        <f>IF(ISERROR((#REF!)/#REF!),0,(#REF!)/#REF!)</f>
        <v>0</v>
      </c>
      <c r="P35" s="191">
        <f>IF(ISERROR((#REF!)/#REF!),0,(#REF!)/#REF!)</f>
        <v>0</v>
      </c>
      <c r="Q35" s="191">
        <f>IF(ISERROR((#REF!)/#REF!),0,(#REF!)/#REF!)</f>
        <v>0</v>
      </c>
      <c r="R35" s="191">
        <f>IF(ISERROR((#REF!)/#REF!),0,(#REF!)/#REF!)</f>
        <v>0</v>
      </c>
      <c r="S35" s="191"/>
      <c r="T35" s="191">
        <f>IF(ISERROR((#REF!)/#REF!),0,(#REF!)/#REF!)</f>
        <v>0</v>
      </c>
      <c r="U35" s="192">
        <f>IF(ISERROR((#REF!)/#REF!),0,(#REF!)/#REF!)</f>
        <v>0</v>
      </c>
    </row>
    <row r="36" spans="1:21" s="158" customFormat="1" ht="15.6">
      <c r="A36" s="156"/>
      <c r="B36" s="157"/>
      <c r="C36" s="157"/>
      <c r="D36" s="204"/>
      <c r="E36" s="204"/>
      <c r="F36" s="204"/>
      <c r="G36" s="204"/>
      <c r="H36" s="204"/>
      <c r="I36" s="204"/>
      <c r="J36" s="204"/>
      <c r="K36" s="204"/>
      <c r="L36" s="204"/>
      <c r="M36" s="204"/>
      <c r="N36" s="204"/>
      <c r="O36" s="204"/>
      <c r="P36" s="204"/>
      <c r="Q36" s="204"/>
      <c r="R36" s="204"/>
      <c r="S36" s="204"/>
      <c r="T36" s="204"/>
      <c r="U36" s="204"/>
    </row>
    <row r="37" spans="1:21" ht="16.2" thickBot="1">
      <c r="A37" s="153" t="str">
        <f>'2 Stability'!A21</f>
        <v>02_installment_to_income</v>
      </c>
      <c r="B37" s="153"/>
      <c r="C37" s="153"/>
      <c r="D37" s="201"/>
      <c r="E37" s="201"/>
      <c r="F37" s="201"/>
      <c r="G37" s="201"/>
      <c r="H37" s="201"/>
      <c r="I37" s="201"/>
      <c r="J37" s="201"/>
      <c r="K37" s="201"/>
      <c r="L37" s="201"/>
      <c r="M37" s="201"/>
      <c r="N37" s="201"/>
      <c r="O37" s="201"/>
      <c r="P37" s="201"/>
      <c r="Q37" s="201"/>
      <c r="R37" s="201"/>
      <c r="S37" s="201"/>
      <c r="T37" s="201"/>
      <c r="U37" s="201"/>
    </row>
    <row r="38" spans="1:21" ht="16.5" customHeight="1">
      <c r="A38" s="490" t="s">
        <v>164</v>
      </c>
      <c r="B38" s="489" t="s">
        <v>162</v>
      </c>
      <c r="C38" s="485"/>
      <c r="D38" s="202" t="s">
        <v>14</v>
      </c>
      <c r="E38" s="202" t="s">
        <v>15</v>
      </c>
      <c r="F38" s="202" t="s">
        <v>16</v>
      </c>
      <c r="G38" s="202" t="s">
        <v>23</v>
      </c>
      <c r="H38" s="202" t="s">
        <v>24</v>
      </c>
      <c r="I38" s="202" t="s">
        <v>25</v>
      </c>
      <c r="J38" s="202" t="s">
        <v>26</v>
      </c>
      <c r="K38" s="202" t="s">
        <v>27</v>
      </c>
      <c r="L38" s="202" t="s">
        <v>28</v>
      </c>
      <c r="M38" s="202" t="s">
        <v>29</v>
      </c>
      <c r="N38" s="202" t="s">
        <v>30</v>
      </c>
      <c r="O38" s="202" t="s">
        <v>31</v>
      </c>
      <c r="P38" s="202" t="s">
        <v>32</v>
      </c>
      <c r="Q38" s="202" t="s">
        <v>33</v>
      </c>
      <c r="R38" s="202" t="s">
        <v>34</v>
      </c>
      <c r="S38" s="203" t="s">
        <v>17</v>
      </c>
      <c r="T38" s="279" t="s">
        <v>35</v>
      </c>
      <c r="U38" s="280" t="s">
        <v>36</v>
      </c>
    </row>
    <row r="39" spans="1:21" ht="15.6">
      <c r="A39" s="486"/>
      <c r="B39" s="481" t="s">
        <v>165</v>
      </c>
      <c r="C39" s="482"/>
      <c r="D39" s="211" t="e">
        <f>'1 TTD'!$D$7</f>
        <v>#REF!</v>
      </c>
      <c r="E39" s="211" t="e">
        <f>'1 TTD'!$E$7</f>
        <v>#REF!</v>
      </c>
      <c r="F39" s="211" t="e">
        <f>'1 TTD'!$F$7</f>
        <v>#REF!</v>
      </c>
      <c r="G39" s="211" t="e">
        <f>'1 TTD'!$G$7</f>
        <v>#REF!</v>
      </c>
      <c r="H39" s="211" t="e">
        <f>'1 TTD'!$H$7</f>
        <v>#REF!</v>
      </c>
      <c r="I39" s="211" t="e">
        <f>'1 TTD'!$I$7</f>
        <v>#REF!</v>
      </c>
      <c r="J39" s="211" t="e">
        <f>'1 TTD'!$J$7</f>
        <v>#REF!</v>
      </c>
      <c r="K39" s="211" t="e">
        <f>'1 TTD'!$K$7</f>
        <v>#REF!</v>
      </c>
      <c r="L39" s="211" t="e">
        <f>'1 TTD'!$L$7</f>
        <v>#REF!</v>
      </c>
      <c r="M39" s="211" t="e">
        <f>'1 TTD'!$M$7</f>
        <v>#REF!</v>
      </c>
      <c r="N39" s="211" t="e">
        <f>'1 TTD'!$N$7</f>
        <v>#REF!</v>
      </c>
      <c r="O39" s="211" t="e">
        <f>'1 TTD'!$O$7</f>
        <v>#REF!</v>
      </c>
      <c r="P39" s="211" t="e">
        <f>'1 TTD'!$P$7</f>
        <v>#REF!</v>
      </c>
      <c r="Q39" s="211" t="e">
        <f>'1 TTD'!$Q$7</f>
        <v>#REF!</v>
      </c>
      <c r="R39" s="211" t="e">
        <f>'1 TTD'!$R$7</f>
        <v>#REF!</v>
      </c>
      <c r="S39" s="211"/>
      <c r="T39" s="211" t="e">
        <f>'1 TTD'!$T$7</f>
        <v>#REF!</v>
      </c>
      <c r="U39" s="212" t="e">
        <f>SUM('4 Univariable Analysis'!$G$12:$I$12)</f>
        <v>#REF!</v>
      </c>
    </row>
    <row r="40" spans="1:21" ht="15.6">
      <c r="A40" s="486"/>
      <c r="B40" s="481" t="s">
        <v>43</v>
      </c>
      <c r="C40" s="482"/>
      <c r="D40" s="222" t="e">
        <f>'2 Stability'!C21</f>
        <v>#REF!</v>
      </c>
      <c r="E40" s="222" t="e">
        <f>'2 Stability'!D21</f>
        <v>#REF!</v>
      </c>
      <c r="F40" s="222" t="e">
        <f>'2 Stability'!E21</f>
        <v>#REF!</v>
      </c>
      <c r="G40" s="222" t="e">
        <f>'2 Stability'!F21</f>
        <v>#REF!</v>
      </c>
      <c r="H40" s="222" t="e">
        <f>'2 Stability'!G21</f>
        <v>#REF!</v>
      </c>
      <c r="I40" s="222" t="e">
        <f>'2 Stability'!H21</f>
        <v>#REF!</v>
      </c>
      <c r="J40" s="222" t="e">
        <f>'2 Stability'!I21</f>
        <v>#REF!</v>
      </c>
      <c r="K40" s="222" t="e">
        <f>'2 Stability'!J21</f>
        <v>#REF!</v>
      </c>
      <c r="L40" s="222" t="e">
        <f>'2 Stability'!K21</f>
        <v>#REF!</v>
      </c>
      <c r="M40" s="222" t="e">
        <f>'2 Stability'!L21</f>
        <v>#REF!</v>
      </c>
      <c r="N40" s="222" t="e">
        <f>'2 Stability'!M21</f>
        <v>#REF!</v>
      </c>
      <c r="O40" s="222" t="e">
        <f>'2 Stability'!N21</f>
        <v>#REF!</v>
      </c>
      <c r="P40" s="222" t="e">
        <f>'2 Stability'!O21</f>
        <v>#REF!</v>
      </c>
      <c r="Q40" s="222" t="e">
        <f>'2 Stability'!P21</f>
        <v>#REF!</v>
      </c>
      <c r="R40" s="222" t="e">
        <f>'2 Stability'!Q21</f>
        <v>#REF!</v>
      </c>
      <c r="S40" s="221"/>
      <c r="T40" s="222" t="e">
        <f>'2 Stability'!R21</f>
        <v>#REF!</v>
      </c>
      <c r="U40" s="224" t="e">
        <f>'2 Stability'!S21</f>
        <v>#REF!</v>
      </c>
    </row>
    <row r="41" spans="1:21" ht="15.6">
      <c r="A41" s="486"/>
      <c r="B41" s="481" t="s">
        <v>42</v>
      </c>
      <c r="C41" s="482"/>
      <c r="D41" s="214" t="e">
        <f t="shared" ref="D41:I41" si="9">IF(D42=0,0,(D42-$S42)*$C42+(D43-$S43)*$C43+(D44-$S44)*$C44+(D45-$S45)*$C45+(D46-$S46)*$C46)</f>
        <v>#REF!</v>
      </c>
      <c r="E41" s="214" t="e">
        <f t="shared" si="9"/>
        <v>#REF!</v>
      </c>
      <c r="F41" s="214" t="e">
        <f t="shared" si="9"/>
        <v>#REF!</v>
      </c>
      <c r="G41" s="214" t="e">
        <f t="shared" si="9"/>
        <v>#REF!</v>
      </c>
      <c r="H41" s="214" t="e">
        <f t="shared" si="9"/>
        <v>#REF!</v>
      </c>
      <c r="I41" s="214" t="e">
        <f t="shared" si="9"/>
        <v>#REF!</v>
      </c>
      <c r="J41" s="214" t="e">
        <f>(J42-$S42)*$C42+(J43-$S43)*$C43+(J44-$S44)*$C44+(J45-$S45)*$C45+(J46-$S46)*$C46</f>
        <v>#REF!</v>
      </c>
      <c r="K41" s="214" t="e">
        <f t="shared" ref="K41:R41" si="10">(K42-$S42)*$C42+(K43-$S43)*$C43+(K44-$S44)*$C44+(K45-$S45)*$C45+(K46-$S46)*$C46</f>
        <v>#REF!</v>
      </c>
      <c r="L41" s="214" t="e">
        <f t="shared" si="10"/>
        <v>#REF!</v>
      </c>
      <c r="M41" s="214" t="e">
        <f t="shared" si="10"/>
        <v>#REF!</v>
      </c>
      <c r="N41" s="214" t="e">
        <f t="shared" si="10"/>
        <v>#REF!</v>
      </c>
      <c r="O41" s="214" t="e">
        <f t="shared" si="10"/>
        <v>#REF!</v>
      </c>
      <c r="P41" s="214" t="e">
        <f t="shared" si="10"/>
        <v>#REF!</v>
      </c>
      <c r="Q41" s="214" t="e">
        <f t="shared" si="10"/>
        <v>#REF!</v>
      </c>
      <c r="R41" s="214" t="e">
        <f t="shared" si="10"/>
        <v>#REF!</v>
      </c>
      <c r="S41" s="214"/>
      <c r="T41" s="214" t="e">
        <f>IF(T42=0,0,(T42-$S42)*$C42+(T43-$S43)*$C43+(T44-$S44)*$C44+(T45-$S45)*$C45+(T46-$S46)*$C46)</f>
        <v>#REF!</v>
      </c>
      <c r="U41" s="219" t="e">
        <f>IF(U42=0,0,(U42-$S42)*$C42+(U43-$S43)*$C43+(U44-$S44)*$C44+(U45-$S45)*$C45+(U46-$S46)*$C46)</f>
        <v>#REF!</v>
      </c>
    </row>
    <row r="42" spans="1:21" ht="15.6">
      <c r="A42" s="487"/>
      <c r="B42" s="35" t="s">
        <v>81</v>
      </c>
      <c r="C42" s="142">
        <v>85</v>
      </c>
      <c r="D42" s="162" t="e">
        <f>#REF!</f>
        <v>#REF!</v>
      </c>
      <c r="E42" s="162" t="e">
        <f>#REF!</f>
        <v>#REF!</v>
      </c>
      <c r="F42" s="162" t="e">
        <f>#REF!</f>
        <v>#REF!</v>
      </c>
      <c r="G42" s="162" t="e">
        <f>#REF!</f>
        <v>#REF!</v>
      </c>
      <c r="H42" s="162" t="e">
        <f>#REF!</f>
        <v>#REF!</v>
      </c>
      <c r="I42" s="162" t="e">
        <f>#REF!</f>
        <v>#REF!</v>
      </c>
      <c r="J42" s="162" t="e">
        <f>#REF!</f>
        <v>#REF!</v>
      </c>
      <c r="K42" s="162" t="e">
        <f>#REF!</f>
        <v>#REF!</v>
      </c>
      <c r="L42" s="162" t="e">
        <f>#REF!</f>
        <v>#REF!</v>
      </c>
      <c r="M42" s="162" t="e">
        <f>#REF!</f>
        <v>#REF!</v>
      </c>
      <c r="N42" s="162" t="e">
        <f>#REF!</f>
        <v>#REF!</v>
      </c>
      <c r="O42" s="162" t="e">
        <f>#REF!</f>
        <v>#REF!</v>
      </c>
      <c r="P42" s="162" t="e">
        <f>#REF!</f>
        <v>#REF!</v>
      </c>
      <c r="Q42" s="162" t="e">
        <f>#REF!</f>
        <v>#REF!</v>
      </c>
      <c r="R42" s="162" t="e">
        <f>#REF!</f>
        <v>#REF!</v>
      </c>
      <c r="S42" s="162" t="e">
        <f>#REF!</f>
        <v>#REF!</v>
      </c>
      <c r="T42" s="162" t="e">
        <f>#REF!</f>
        <v>#REF!</v>
      </c>
      <c r="U42" s="193" t="e">
        <f>#REF!</f>
        <v>#REF!</v>
      </c>
    </row>
    <row r="43" spans="1:21" ht="15.6">
      <c r="A43" s="487"/>
      <c r="B43" s="35" t="s">
        <v>86</v>
      </c>
      <c r="C43" s="142">
        <v>75</v>
      </c>
      <c r="D43" s="162" t="e">
        <f>#REF!</f>
        <v>#REF!</v>
      </c>
      <c r="E43" s="162" t="e">
        <f>#REF!</f>
        <v>#REF!</v>
      </c>
      <c r="F43" s="162" t="e">
        <f>#REF!</f>
        <v>#REF!</v>
      </c>
      <c r="G43" s="162" t="e">
        <f>#REF!</f>
        <v>#REF!</v>
      </c>
      <c r="H43" s="162" t="e">
        <f>#REF!</f>
        <v>#REF!</v>
      </c>
      <c r="I43" s="162" t="e">
        <f>#REF!</f>
        <v>#REF!</v>
      </c>
      <c r="J43" s="162" t="e">
        <f>#REF!</f>
        <v>#REF!</v>
      </c>
      <c r="K43" s="162" t="e">
        <f>#REF!</f>
        <v>#REF!</v>
      </c>
      <c r="L43" s="162" t="e">
        <f>#REF!</f>
        <v>#REF!</v>
      </c>
      <c r="M43" s="162" t="e">
        <f>#REF!</f>
        <v>#REF!</v>
      </c>
      <c r="N43" s="162" t="e">
        <f>#REF!</f>
        <v>#REF!</v>
      </c>
      <c r="O43" s="162" t="e">
        <f>#REF!</f>
        <v>#REF!</v>
      </c>
      <c r="P43" s="162" t="e">
        <f>#REF!</f>
        <v>#REF!</v>
      </c>
      <c r="Q43" s="162" t="e">
        <f>#REF!</f>
        <v>#REF!</v>
      </c>
      <c r="R43" s="162" t="e">
        <f>#REF!</f>
        <v>#REF!</v>
      </c>
      <c r="S43" s="162" t="e">
        <f>#REF!</f>
        <v>#REF!</v>
      </c>
      <c r="T43" s="162" t="e">
        <f>#REF!</f>
        <v>#REF!</v>
      </c>
      <c r="U43" s="193" t="e">
        <f>#REF!</f>
        <v>#REF!</v>
      </c>
    </row>
    <row r="44" spans="1:21" ht="15.6">
      <c r="A44" s="487"/>
      <c r="B44" s="35" t="s">
        <v>87</v>
      </c>
      <c r="C44" s="142">
        <v>70</v>
      </c>
      <c r="D44" s="162" t="e">
        <f>#REF!</f>
        <v>#REF!</v>
      </c>
      <c r="E44" s="162" t="e">
        <f>#REF!</f>
        <v>#REF!</v>
      </c>
      <c r="F44" s="162" t="e">
        <f>#REF!</f>
        <v>#REF!</v>
      </c>
      <c r="G44" s="162" t="e">
        <f>#REF!</f>
        <v>#REF!</v>
      </c>
      <c r="H44" s="162" t="e">
        <f>#REF!</f>
        <v>#REF!</v>
      </c>
      <c r="I44" s="162" t="e">
        <f>#REF!</f>
        <v>#REF!</v>
      </c>
      <c r="J44" s="162" t="e">
        <f>#REF!</f>
        <v>#REF!</v>
      </c>
      <c r="K44" s="162" t="e">
        <f>#REF!</f>
        <v>#REF!</v>
      </c>
      <c r="L44" s="162" t="e">
        <f>#REF!</f>
        <v>#REF!</v>
      </c>
      <c r="M44" s="162" t="e">
        <f>#REF!</f>
        <v>#REF!</v>
      </c>
      <c r="N44" s="162" t="e">
        <f>#REF!</f>
        <v>#REF!</v>
      </c>
      <c r="O44" s="162" t="e">
        <f>#REF!</f>
        <v>#REF!</v>
      </c>
      <c r="P44" s="162" t="e">
        <f>#REF!</f>
        <v>#REF!</v>
      </c>
      <c r="Q44" s="162" t="e">
        <f>#REF!</f>
        <v>#REF!</v>
      </c>
      <c r="R44" s="162" t="e">
        <f>#REF!</f>
        <v>#REF!</v>
      </c>
      <c r="S44" s="162" t="e">
        <f>#REF!</f>
        <v>#REF!</v>
      </c>
      <c r="T44" s="162" t="e">
        <f>#REF!</f>
        <v>#REF!</v>
      </c>
      <c r="U44" s="193" t="e">
        <f>#REF!</f>
        <v>#REF!</v>
      </c>
    </row>
    <row r="45" spans="1:21" ht="15.6">
      <c r="A45" s="487"/>
      <c r="B45" s="35" t="s">
        <v>88</v>
      </c>
      <c r="C45" s="141">
        <v>60</v>
      </c>
      <c r="D45" s="162" t="e">
        <f>#REF!</f>
        <v>#REF!</v>
      </c>
      <c r="E45" s="162" t="e">
        <f>#REF!</f>
        <v>#REF!</v>
      </c>
      <c r="F45" s="162" t="e">
        <f>#REF!</f>
        <v>#REF!</v>
      </c>
      <c r="G45" s="162" t="e">
        <f>#REF!</f>
        <v>#REF!</v>
      </c>
      <c r="H45" s="162" t="e">
        <f>#REF!</f>
        <v>#REF!</v>
      </c>
      <c r="I45" s="162" t="e">
        <f>#REF!</f>
        <v>#REF!</v>
      </c>
      <c r="J45" s="162" t="e">
        <f>#REF!</f>
        <v>#REF!</v>
      </c>
      <c r="K45" s="162" t="e">
        <f>#REF!</f>
        <v>#REF!</v>
      </c>
      <c r="L45" s="162" t="e">
        <f>#REF!</f>
        <v>#REF!</v>
      </c>
      <c r="M45" s="162" t="e">
        <f>#REF!</f>
        <v>#REF!</v>
      </c>
      <c r="N45" s="162" t="e">
        <f>#REF!</f>
        <v>#REF!</v>
      </c>
      <c r="O45" s="162" t="e">
        <f>#REF!</f>
        <v>#REF!</v>
      </c>
      <c r="P45" s="162" t="e">
        <f>#REF!</f>
        <v>#REF!</v>
      </c>
      <c r="Q45" s="162" t="e">
        <f>#REF!</f>
        <v>#REF!</v>
      </c>
      <c r="R45" s="162" t="e">
        <f>#REF!</f>
        <v>#REF!</v>
      </c>
      <c r="S45" s="162" t="e">
        <f>#REF!</f>
        <v>#REF!</v>
      </c>
      <c r="T45" s="162" t="e">
        <f>#REF!</f>
        <v>#REF!</v>
      </c>
      <c r="U45" s="193" t="e">
        <f>#REF!</f>
        <v>#REF!</v>
      </c>
    </row>
    <row r="46" spans="1:21" ht="15.6">
      <c r="A46" s="487"/>
      <c r="B46" s="35" t="s">
        <v>89</v>
      </c>
      <c r="C46" s="142">
        <v>30</v>
      </c>
      <c r="D46" s="162" t="e">
        <f>#REF!</f>
        <v>#REF!</v>
      </c>
      <c r="E46" s="162" t="e">
        <f>#REF!</f>
        <v>#REF!</v>
      </c>
      <c r="F46" s="162" t="e">
        <f>#REF!</f>
        <v>#REF!</v>
      </c>
      <c r="G46" s="162" t="e">
        <f>#REF!</f>
        <v>#REF!</v>
      </c>
      <c r="H46" s="162" t="e">
        <f>#REF!</f>
        <v>#REF!</v>
      </c>
      <c r="I46" s="162" t="e">
        <f>#REF!</f>
        <v>#REF!</v>
      </c>
      <c r="J46" s="162" t="e">
        <f>#REF!</f>
        <v>#REF!</v>
      </c>
      <c r="K46" s="162" t="e">
        <f>#REF!</f>
        <v>#REF!</v>
      </c>
      <c r="L46" s="162" t="e">
        <f>#REF!</f>
        <v>#REF!</v>
      </c>
      <c r="M46" s="162" t="e">
        <f>#REF!</f>
        <v>#REF!</v>
      </c>
      <c r="N46" s="162" t="e">
        <f>#REF!</f>
        <v>#REF!</v>
      </c>
      <c r="O46" s="162" t="e">
        <f>#REF!</f>
        <v>#REF!</v>
      </c>
      <c r="P46" s="162" t="e">
        <f>#REF!</f>
        <v>#REF!</v>
      </c>
      <c r="Q46" s="162" t="e">
        <f>#REF!</f>
        <v>#REF!</v>
      </c>
      <c r="R46" s="162" t="e">
        <f>#REF!</f>
        <v>#REF!</v>
      </c>
      <c r="S46" s="162" t="e">
        <f>#REF!</f>
        <v>#REF!</v>
      </c>
      <c r="T46" s="162" t="e">
        <f>#REF!</f>
        <v>#REF!</v>
      </c>
      <c r="U46" s="193" t="e">
        <f>#REF!</f>
        <v>#REF!</v>
      </c>
    </row>
    <row r="47" spans="1:21" ht="16.2" thickBot="1">
      <c r="A47" s="488"/>
      <c r="B47" s="161" t="s">
        <v>1</v>
      </c>
      <c r="C47" s="194"/>
      <c r="D47" s="191" t="e">
        <f t="shared" ref="D47:R47" si="11">SUM(D42:D46)</f>
        <v>#REF!</v>
      </c>
      <c r="E47" s="191" t="e">
        <f t="shared" si="11"/>
        <v>#REF!</v>
      </c>
      <c r="F47" s="191" t="e">
        <f t="shared" si="11"/>
        <v>#REF!</v>
      </c>
      <c r="G47" s="191" t="e">
        <f t="shared" si="11"/>
        <v>#REF!</v>
      </c>
      <c r="H47" s="191" t="e">
        <f t="shared" si="11"/>
        <v>#REF!</v>
      </c>
      <c r="I47" s="191" t="e">
        <f t="shared" si="11"/>
        <v>#REF!</v>
      </c>
      <c r="J47" s="191" t="e">
        <f t="shared" si="11"/>
        <v>#REF!</v>
      </c>
      <c r="K47" s="191" t="e">
        <f t="shared" si="11"/>
        <v>#REF!</v>
      </c>
      <c r="L47" s="191" t="e">
        <f t="shared" si="11"/>
        <v>#REF!</v>
      </c>
      <c r="M47" s="191" t="e">
        <f t="shared" si="11"/>
        <v>#REF!</v>
      </c>
      <c r="N47" s="191" t="e">
        <f t="shared" si="11"/>
        <v>#REF!</v>
      </c>
      <c r="O47" s="191" t="e">
        <f t="shared" si="11"/>
        <v>#REF!</v>
      </c>
      <c r="P47" s="191" t="e">
        <f t="shared" si="11"/>
        <v>#REF!</v>
      </c>
      <c r="Q47" s="191" t="e">
        <f t="shared" si="11"/>
        <v>#REF!</v>
      </c>
      <c r="R47" s="191" t="e">
        <f t="shared" si="11"/>
        <v>#REF!</v>
      </c>
      <c r="S47" s="191" t="e">
        <f>SUM(S42:S46)</f>
        <v>#REF!</v>
      </c>
      <c r="T47" s="191" t="e">
        <f>SUM(T42:T46)</f>
        <v>#REF!</v>
      </c>
      <c r="U47" s="192" t="e">
        <f>SUM(U42:U46)</f>
        <v>#REF!</v>
      </c>
    </row>
    <row r="48" spans="1:21" ht="15.6">
      <c r="A48" s="490" t="s">
        <v>166</v>
      </c>
      <c r="B48" s="489" t="s">
        <v>162</v>
      </c>
      <c r="C48" s="485"/>
      <c r="D48" s="202" t="s">
        <v>14</v>
      </c>
      <c r="E48" s="202" t="s">
        <v>15</v>
      </c>
      <c r="F48" s="202" t="s">
        <v>16</v>
      </c>
      <c r="G48" s="202" t="s">
        <v>23</v>
      </c>
      <c r="H48" s="202" t="s">
        <v>24</v>
      </c>
      <c r="I48" s="202" t="s">
        <v>25</v>
      </c>
      <c r="J48" s="202" t="s">
        <v>26</v>
      </c>
      <c r="K48" s="202" t="s">
        <v>27</v>
      </c>
      <c r="L48" s="202" t="s">
        <v>28</v>
      </c>
      <c r="M48" s="202" t="s">
        <v>29</v>
      </c>
      <c r="N48" s="202" t="s">
        <v>30</v>
      </c>
      <c r="O48" s="202" t="s">
        <v>31</v>
      </c>
      <c r="P48" s="202" t="s">
        <v>32</v>
      </c>
      <c r="Q48" s="202" t="s">
        <v>33</v>
      </c>
      <c r="R48" s="202" t="s">
        <v>34</v>
      </c>
      <c r="S48" s="203" t="s">
        <v>17</v>
      </c>
      <c r="T48" s="279" t="s">
        <v>35</v>
      </c>
      <c r="U48" s="280" t="s">
        <v>36</v>
      </c>
    </row>
    <row r="49" spans="1:21" ht="15.6">
      <c r="A49" s="486"/>
      <c r="B49" s="481" t="s">
        <v>167</v>
      </c>
      <c r="C49" s="482"/>
      <c r="D49" s="196" t="e">
        <f>'1 TTD'!$D$8</f>
        <v>#REF!</v>
      </c>
      <c r="E49" s="196" t="e">
        <f>'1 TTD'!$E$8</f>
        <v>#REF!</v>
      </c>
      <c r="F49" s="196" t="e">
        <f>'1 TTD'!$F$8</f>
        <v>#REF!</v>
      </c>
      <c r="G49" s="196" t="e">
        <f>'1 TTD'!$G$8</f>
        <v>#REF!</v>
      </c>
      <c r="H49" s="196" t="e">
        <f>'1 TTD'!$H$8</f>
        <v>#REF!</v>
      </c>
      <c r="I49" s="196" t="e">
        <f>'1 TTD'!$I$8</f>
        <v>#REF!</v>
      </c>
      <c r="J49" s="196" t="e">
        <f>'1 TTD'!$J$8</f>
        <v>#REF!</v>
      </c>
      <c r="K49" s="196" t="e">
        <f>'1 TTD'!$K$8</f>
        <v>#REF!</v>
      </c>
      <c r="L49" s="196" t="e">
        <f>'1 TTD'!$L$8</f>
        <v>#REF!</v>
      </c>
      <c r="M49" s="196" t="e">
        <f>'1 TTD'!$M$8</f>
        <v>#REF!</v>
      </c>
      <c r="N49" s="196" t="e">
        <f>'1 TTD'!$N$8</f>
        <v>#REF!</v>
      </c>
      <c r="O49" s="196" t="e">
        <f>'1 TTD'!$O$8</f>
        <v>#REF!</v>
      </c>
      <c r="P49" s="196" t="e">
        <f>'1 TTD'!$P$8</f>
        <v>#REF!</v>
      </c>
      <c r="Q49" s="196" t="e">
        <f>'1 TTD'!$Q$8</f>
        <v>#REF!</v>
      </c>
      <c r="R49" s="196" t="e">
        <f>'1 TTD'!$R$8</f>
        <v>#REF!</v>
      </c>
      <c r="S49" s="196"/>
      <c r="T49" s="196" t="e">
        <f>'1 TTD'!T8</f>
        <v>#REF!</v>
      </c>
      <c r="U49" s="197" t="e">
        <f>SUM($G$21:$I$21)</f>
        <v>#REF!</v>
      </c>
    </row>
    <row r="50" spans="1:21" ht="15.6">
      <c r="A50" s="486"/>
      <c r="B50" s="481" t="s">
        <v>43</v>
      </c>
      <c r="C50" s="482"/>
      <c r="D50" s="223" t="e">
        <f>'2 Stability'!C44</f>
        <v>#REF!</v>
      </c>
      <c r="E50" s="223" t="e">
        <f>'2 Stability'!D44</f>
        <v>#REF!</v>
      </c>
      <c r="F50" s="223" t="e">
        <f>'2 Stability'!E44</f>
        <v>#REF!</v>
      </c>
      <c r="G50" s="223" t="e">
        <f>'2 Stability'!F44</f>
        <v>#REF!</v>
      </c>
      <c r="H50" s="223" t="e">
        <f>'2 Stability'!G44</f>
        <v>#REF!</v>
      </c>
      <c r="I50" s="223" t="e">
        <f>'2 Stability'!H44</f>
        <v>#REF!</v>
      </c>
      <c r="J50" s="223" t="e">
        <f>'2 Stability'!I44</f>
        <v>#REF!</v>
      </c>
      <c r="K50" s="223" t="e">
        <f>'2 Stability'!J44</f>
        <v>#REF!</v>
      </c>
      <c r="L50" s="223" t="e">
        <f>'2 Stability'!K44</f>
        <v>#REF!</v>
      </c>
      <c r="M50" s="223" t="e">
        <f>'2 Stability'!L44</f>
        <v>#REF!</v>
      </c>
      <c r="N50" s="223" t="e">
        <f>'2 Stability'!M44</f>
        <v>#REF!</v>
      </c>
      <c r="O50" s="223" t="e">
        <f>'2 Stability'!N44</f>
        <v>#REF!</v>
      </c>
      <c r="P50" s="223" t="e">
        <f>'2 Stability'!O44</f>
        <v>#REF!</v>
      </c>
      <c r="Q50" s="223" t="e">
        <f>'2 Stability'!P44</f>
        <v>#REF!</v>
      </c>
      <c r="R50" s="223" t="e">
        <f>'2 Stability'!Q44</f>
        <v>#REF!</v>
      </c>
      <c r="S50" s="196"/>
      <c r="T50" s="223" t="e">
        <f>'2 Stability'!R44</f>
        <v>#REF!</v>
      </c>
      <c r="U50" s="225" t="e">
        <f>'2 Stability'!S44</f>
        <v>#REF!</v>
      </c>
    </row>
    <row r="51" spans="1:21" ht="15.6">
      <c r="A51" s="486"/>
      <c r="B51" s="481" t="s">
        <v>42</v>
      </c>
      <c r="C51" s="482"/>
      <c r="D51" s="214">
        <f t="shared" ref="D51:I51" si="12">IF(D52=0,0,(D52-$S52)*$C52+(D53-$S53)*$C53+(D54-$S54)*$C54+(D55-$S55)*$C55+(D56-$S56)*$C56)</f>
        <v>0</v>
      </c>
      <c r="E51" s="214">
        <f t="shared" si="12"/>
        <v>0</v>
      </c>
      <c r="F51" s="214">
        <f t="shared" si="12"/>
        <v>0</v>
      </c>
      <c r="G51" s="214">
        <f t="shared" si="12"/>
        <v>0</v>
      </c>
      <c r="H51" s="214">
        <f t="shared" si="12"/>
        <v>0</v>
      </c>
      <c r="I51" s="214">
        <f t="shared" si="12"/>
        <v>0</v>
      </c>
      <c r="J51" s="214">
        <f>(J52-$S52)*$C52+(J53-$S53)*$C53+(J54-$S54)*$C54+(J55-$S55)*$C55+(J56-$S56)*$C56</f>
        <v>0</v>
      </c>
      <c r="K51" s="214">
        <f t="shared" ref="K51:R51" si="13">(K52-$S52)*$C52+(K53-$S53)*$C53+(K54-$S54)*$C54+(K55-$S55)*$C55+(K56-$S56)*$C56</f>
        <v>0</v>
      </c>
      <c r="L51" s="214">
        <f t="shared" si="13"/>
        <v>0</v>
      </c>
      <c r="M51" s="214">
        <f t="shared" si="13"/>
        <v>0</v>
      </c>
      <c r="N51" s="214">
        <f t="shared" si="13"/>
        <v>0</v>
      </c>
      <c r="O51" s="214">
        <f t="shared" si="13"/>
        <v>0</v>
      </c>
      <c r="P51" s="214">
        <f t="shared" si="13"/>
        <v>0</v>
      </c>
      <c r="Q51" s="214">
        <f t="shared" si="13"/>
        <v>0</v>
      </c>
      <c r="R51" s="214">
        <f t="shared" si="13"/>
        <v>0</v>
      </c>
      <c r="S51" s="214"/>
      <c r="T51" s="214">
        <f>IF(T52=0,0,(T52-$S52)*$C52+(T53-$S53)*$C53+(T54-$S54)*$C54+(T55-$S55)*$C55+(T56-$S56)*$C56)</f>
        <v>0</v>
      </c>
      <c r="U51" s="219">
        <f>IF(U52=0,0,(U52-$S52)*$C52+(U53-$S53)*$C53+(U54-$S54)*$C54+(U55-$S55)*$C55+(U56-$S56)*$C56)</f>
        <v>0</v>
      </c>
    </row>
    <row r="52" spans="1:21" ht="15.6">
      <c r="A52" s="487"/>
      <c r="B52" s="35" t="s">
        <v>81</v>
      </c>
      <c r="C52" s="142">
        <v>85</v>
      </c>
      <c r="D52" s="159">
        <f>IF(ISERROR((#REF!)/#REF!),0,(#REF!)/#REF!)</f>
        <v>0</v>
      </c>
      <c r="E52" s="159">
        <f>IF(ISERROR((#REF!)/#REF!),0,(#REF!)/#REF!)</f>
        <v>0</v>
      </c>
      <c r="F52" s="159">
        <f>IF(ISERROR((#REF!)/#REF!),0,(#REF!)/#REF!)</f>
        <v>0</v>
      </c>
      <c r="G52" s="159">
        <f>IF(ISERROR((#REF!)/#REF!),0,(#REF!)/#REF!)</f>
        <v>0</v>
      </c>
      <c r="H52" s="159">
        <f>IF(ISERROR((#REF!)/#REF!),0,(#REF!)/#REF!)</f>
        <v>0</v>
      </c>
      <c r="I52" s="159">
        <f>IF(ISERROR((#REF!)/#REF!),0,(#REF!)/#REF!)</f>
        <v>0</v>
      </c>
      <c r="J52" s="159">
        <f>IF(ISERROR((#REF!)/#REF!),0,(#REF!)/#REF!)</f>
        <v>0</v>
      </c>
      <c r="K52" s="159">
        <f>IF(ISERROR((#REF!)/#REF!),0,(#REF!)/#REF!)</f>
        <v>0</v>
      </c>
      <c r="L52" s="159">
        <f>IF(ISERROR((#REF!)/#REF!),0,(#REF!)/#REF!)</f>
        <v>0</v>
      </c>
      <c r="M52" s="159">
        <f>IF(ISERROR((#REF!)/#REF!),0,(#REF!)/#REF!)</f>
        <v>0</v>
      </c>
      <c r="N52" s="159">
        <f>IF(ISERROR((#REF!)/#REF!),0,(#REF!)/#REF!)</f>
        <v>0</v>
      </c>
      <c r="O52" s="159">
        <f>IF(ISERROR((#REF!)/#REF!),0,(#REF!)/#REF!)</f>
        <v>0</v>
      </c>
      <c r="P52" s="159">
        <f>IF(ISERROR((#REF!)/#REF!),0,(#REF!)/#REF!)</f>
        <v>0</v>
      </c>
      <c r="Q52" s="159">
        <f>IF(ISERROR((#REF!)/#REF!),0,(#REF!)/#REF!)</f>
        <v>0</v>
      </c>
      <c r="R52" s="159">
        <f>IF(ISERROR((#REF!)/#REF!),0,(#REF!)/#REF!)</f>
        <v>0</v>
      </c>
      <c r="S52" s="159">
        <f>IF(ISERROR((#REF!)/#REF!),0,(#REF!)/#REF!)</f>
        <v>0</v>
      </c>
      <c r="T52" s="159">
        <f>IF(ISERROR((#REF!)/#REF!),0,(#REF!)/#REF!)</f>
        <v>0</v>
      </c>
      <c r="U52" s="160">
        <f>IF(ISERROR((#REF!)/#REF!),0,(#REF!)/#REF!)</f>
        <v>0</v>
      </c>
    </row>
    <row r="53" spans="1:21" ht="15.6">
      <c r="A53" s="487"/>
      <c r="B53" s="35" t="s">
        <v>86</v>
      </c>
      <c r="C53" s="142">
        <v>75</v>
      </c>
      <c r="D53" s="159">
        <f>IF(ISERROR((#REF!)/#REF!),0,(#REF!)/#REF!)</f>
        <v>0</v>
      </c>
      <c r="E53" s="159">
        <f>IF(ISERROR((#REF!)/#REF!),0,(#REF!)/#REF!)</f>
        <v>0</v>
      </c>
      <c r="F53" s="159">
        <f>IF(ISERROR((#REF!)/#REF!),0,(#REF!)/#REF!)</f>
        <v>0</v>
      </c>
      <c r="G53" s="159">
        <f>IF(ISERROR((#REF!)/#REF!),0,(#REF!)/#REF!)</f>
        <v>0</v>
      </c>
      <c r="H53" s="159">
        <f>IF(ISERROR((#REF!)/#REF!),0,(#REF!)/#REF!)</f>
        <v>0</v>
      </c>
      <c r="I53" s="159">
        <f>IF(ISERROR((#REF!)/#REF!),0,(#REF!)/#REF!)</f>
        <v>0</v>
      </c>
      <c r="J53" s="159">
        <f>IF(ISERROR((#REF!)/#REF!),0,(#REF!)/#REF!)</f>
        <v>0</v>
      </c>
      <c r="K53" s="159">
        <f>IF(ISERROR((#REF!)/#REF!),0,(#REF!)/#REF!)</f>
        <v>0</v>
      </c>
      <c r="L53" s="159">
        <f>IF(ISERROR((#REF!)/#REF!),0,(#REF!)/#REF!)</f>
        <v>0</v>
      </c>
      <c r="M53" s="159">
        <f>IF(ISERROR((#REF!)/#REF!),0,(#REF!)/#REF!)</f>
        <v>0</v>
      </c>
      <c r="N53" s="159">
        <f>IF(ISERROR((#REF!)/#REF!),0,(#REF!)/#REF!)</f>
        <v>0</v>
      </c>
      <c r="O53" s="159">
        <f>IF(ISERROR((#REF!)/#REF!),0,(#REF!)/#REF!)</f>
        <v>0</v>
      </c>
      <c r="P53" s="159">
        <f>IF(ISERROR((#REF!)/#REF!),0,(#REF!)/#REF!)</f>
        <v>0</v>
      </c>
      <c r="Q53" s="159">
        <f>IF(ISERROR((#REF!)/#REF!),0,(#REF!)/#REF!)</f>
        <v>0</v>
      </c>
      <c r="R53" s="159">
        <f>IF(ISERROR((#REF!)/#REF!),0,(#REF!)/#REF!)</f>
        <v>0</v>
      </c>
      <c r="S53" s="159">
        <f>IF(ISERROR((#REF!)/#REF!),0,(#REF!)/#REF!)</f>
        <v>0</v>
      </c>
      <c r="T53" s="159">
        <f>IF(ISERROR((#REF!)/#REF!),0,(#REF!)/#REF!)</f>
        <v>0</v>
      </c>
      <c r="U53" s="160">
        <f>IF(ISERROR((#REF!)/#REF!),0,(#REF!)/#REF!)</f>
        <v>0</v>
      </c>
    </row>
    <row r="54" spans="1:21" ht="15.6">
      <c r="A54" s="487"/>
      <c r="B54" s="35" t="s">
        <v>87</v>
      </c>
      <c r="C54" s="142">
        <v>70</v>
      </c>
      <c r="D54" s="159">
        <f>IF(ISERROR((#REF!)/#REF!),0,(#REF!)/#REF!)</f>
        <v>0</v>
      </c>
      <c r="E54" s="159">
        <f>IF(ISERROR((#REF!)/#REF!),0,(#REF!)/#REF!)</f>
        <v>0</v>
      </c>
      <c r="F54" s="159">
        <f>IF(ISERROR((#REF!)/#REF!),0,(#REF!)/#REF!)</f>
        <v>0</v>
      </c>
      <c r="G54" s="159">
        <f>IF(ISERROR((#REF!)/#REF!),0,(#REF!)/#REF!)</f>
        <v>0</v>
      </c>
      <c r="H54" s="159">
        <f>IF(ISERROR((#REF!)/#REF!),0,(#REF!)/#REF!)</f>
        <v>0</v>
      </c>
      <c r="I54" s="159">
        <f>IF(ISERROR((#REF!)/#REF!),0,(#REF!)/#REF!)</f>
        <v>0</v>
      </c>
      <c r="J54" s="159">
        <f>IF(ISERROR((#REF!)/#REF!),0,(#REF!)/#REF!)</f>
        <v>0</v>
      </c>
      <c r="K54" s="159">
        <f>IF(ISERROR((#REF!)/#REF!),0,(#REF!)/#REF!)</f>
        <v>0</v>
      </c>
      <c r="L54" s="159">
        <f>IF(ISERROR((#REF!)/#REF!),0,(#REF!)/#REF!)</f>
        <v>0</v>
      </c>
      <c r="M54" s="159">
        <f>IF(ISERROR((#REF!)/#REF!),0,(#REF!)/#REF!)</f>
        <v>0</v>
      </c>
      <c r="N54" s="159">
        <f>IF(ISERROR((#REF!)/#REF!),0,(#REF!)/#REF!)</f>
        <v>0</v>
      </c>
      <c r="O54" s="159">
        <f>IF(ISERROR((#REF!)/#REF!),0,(#REF!)/#REF!)</f>
        <v>0</v>
      </c>
      <c r="P54" s="159">
        <f>IF(ISERROR((#REF!)/#REF!),0,(#REF!)/#REF!)</f>
        <v>0</v>
      </c>
      <c r="Q54" s="159">
        <f>IF(ISERROR((#REF!)/#REF!),0,(#REF!)/#REF!)</f>
        <v>0</v>
      </c>
      <c r="R54" s="159">
        <f>IF(ISERROR((#REF!)/#REF!),0,(#REF!)/#REF!)</f>
        <v>0</v>
      </c>
      <c r="S54" s="159">
        <f>IF(ISERROR((#REF!)/#REF!),0,(#REF!)/#REF!)</f>
        <v>0</v>
      </c>
      <c r="T54" s="159">
        <f>IF(ISERROR((#REF!)/#REF!),0,(#REF!)/#REF!)</f>
        <v>0</v>
      </c>
      <c r="U54" s="160">
        <f>IF(ISERROR((#REF!)/#REF!),0,(#REF!)/#REF!)</f>
        <v>0</v>
      </c>
    </row>
    <row r="55" spans="1:21" ht="15.6">
      <c r="A55" s="487"/>
      <c r="B55" s="35" t="s">
        <v>88</v>
      </c>
      <c r="C55" s="141">
        <v>60</v>
      </c>
      <c r="D55" s="159">
        <f>IF(ISERROR((#REF!)/#REF!),0,(#REF!)/#REF!)</f>
        <v>0</v>
      </c>
      <c r="E55" s="159">
        <f>IF(ISERROR((#REF!)/#REF!),0,(#REF!)/#REF!)</f>
        <v>0</v>
      </c>
      <c r="F55" s="159">
        <f>IF(ISERROR((#REF!)/#REF!),0,(#REF!)/#REF!)</f>
        <v>0</v>
      </c>
      <c r="G55" s="159">
        <f>IF(ISERROR((#REF!)/#REF!),0,(#REF!)/#REF!)</f>
        <v>0</v>
      </c>
      <c r="H55" s="159">
        <f>IF(ISERROR((#REF!)/#REF!),0,(#REF!)/#REF!)</f>
        <v>0</v>
      </c>
      <c r="I55" s="159">
        <f>IF(ISERROR((#REF!)/#REF!),0,(#REF!)/#REF!)</f>
        <v>0</v>
      </c>
      <c r="J55" s="159">
        <f>IF(ISERROR((#REF!)/#REF!),0,(#REF!)/#REF!)</f>
        <v>0</v>
      </c>
      <c r="K55" s="159">
        <f>IF(ISERROR((#REF!)/#REF!),0,(#REF!)/#REF!)</f>
        <v>0</v>
      </c>
      <c r="L55" s="159">
        <f>IF(ISERROR((#REF!)/#REF!),0,(#REF!)/#REF!)</f>
        <v>0</v>
      </c>
      <c r="M55" s="159">
        <f>IF(ISERROR((#REF!)/#REF!),0,(#REF!)/#REF!)</f>
        <v>0</v>
      </c>
      <c r="N55" s="159">
        <f>IF(ISERROR((#REF!)/#REF!),0,(#REF!)/#REF!)</f>
        <v>0</v>
      </c>
      <c r="O55" s="159">
        <f>IF(ISERROR((#REF!)/#REF!),0,(#REF!)/#REF!)</f>
        <v>0</v>
      </c>
      <c r="P55" s="159">
        <f>IF(ISERROR((#REF!)/#REF!),0,(#REF!)/#REF!)</f>
        <v>0</v>
      </c>
      <c r="Q55" s="159">
        <f>IF(ISERROR((#REF!)/#REF!),0,(#REF!)/#REF!)</f>
        <v>0</v>
      </c>
      <c r="R55" s="159">
        <f>IF(ISERROR((#REF!)/#REF!),0,(#REF!)/#REF!)</f>
        <v>0</v>
      </c>
      <c r="S55" s="159">
        <f>IF(ISERROR((#REF!)/#REF!),0,(#REF!)/#REF!)</f>
        <v>0</v>
      </c>
      <c r="T55" s="159">
        <f>IF(ISERROR((#REF!)/#REF!),0,(#REF!)/#REF!)</f>
        <v>0</v>
      </c>
      <c r="U55" s="160">
        <f>IF(ISERROR((#REF!)/#REF!),0,(#REF!)/#REF!)</f>
        <v>0</v>
      </c>
    </row>
    <row r="56" spans="1:21" ht="15.6">
      <c r="A56" s="487"/>
      <c r="B56" s="35" t="s">
        <v>89</v>
      </c>
      <c r="C56" s="142">
        <v>30</v>
      </c>
      <c r="D56" s="159">
        <f>IF(ISERROR((#REF!)/#REF!),0,(#REF!)/#REF!)</f>
        <v>0</v>
      </c>
      <c r="E56" s="159">
        <f>IF(ISERROR((#REF!)/#REF!),0,(#REF!)/#REF!)</f>
        <v>0</v>
      </c>
      <c r="F56" s="159">
        <f>IF(ISERROR((#REF!)/#REF!),0,(#REF!)/#REF!)</f>
        <v>0</v>
      </c>
      <c r="G56" s="159">
        <f>IF(ISERROR((#REF!)/#REF!),0,(#REF!)/#REF!)</f>
        <v>0</v>
      </c>
      <c r="H56" s="159">
        <f>IF(ISERROR((#REF!)/#REF!),0,(#REF!)/#REF!)</f>
        <v>0</v>
      </c>
      <c r="I56" s="159">
        <f>IF(ISERROR((#REF!)/#REF!),0,(#REF!)/#REF!)</f>
        <v>0</v>
      </c>
      <c r="J56" s="159">
        <f>IF(ISERROR((#REF!)/#REF!),0,(#REF!)/#REF!)</f>
        <v>0</v>
      </c>
      <c r="K56" s="159">
        <f>IF(ISERROR((#REF!)/#REF!),0,(#REF!)/#REF!)</f>
        <v>0</v>
      </c>
      <c r="L56" s="159">
        <f>IF(ISERROR((#REF!)/#REF!),0,(#REF!)/#REF!)</f>
        <v>0</v>
      </c>
      <c r="M56" s="159">
        <f>IF(ISERROR((#REF!)/#REF!),0,(#REF!)/#REF!)</f>
        <v>0</v>
      </c>
      <c r="N56" s="159">
        <f>IF(ISERROR((#REF!)/#REF!),0,(#REF!)/#REF!)</f>
        <v>0</v>
      </c>
      <c r="O56" s="159">
        <f>IF(ISERROR((#REF!)/#REF!),0,(#REF!)/#REF!)</f>
        <v>0</v>
      </c>
      <c r="P56" s="159">
        <f>IF(ISERROR((#REF!)/#REF!),0,(#REF!)/#REF!)</f>
        <v>0</v>
      </c>
      <c r="Q56" s="159">
        <f>IF(ISERROR((#REF!)/#REF!),0,(#REF!)/#REF!)</f>
        <v>0</v>
      </c>
      <c r="R56" s="159">
        <f>IF(ISERROR((#REF!)/#REF!),0,(#REF!)/#REF!)</f>
        <v>0</v>
      </c>
      <c r="S56" s="159">
        <f>IF(ISERROR((#REF!)/#REF!),0,(#REF!)/#REF!)</f>
        <v>0</v>
      </c>
      <c r="T56" s="159">
        <f>IF(ISERROR((#REF!)/#REF!),0,(#REF!)/#REF!)</f>
        <v>0</v>
      </c>
      <c r="U56" s="160">
        <f>IF(ISERROR((#REF!)/#REF!),0,(#REF!)/#REF!)</f>
        <v>0</v>
      </c>
    </row>
    <row r="57" spans="1:21" ht="16.5" customHeight="1" thickBot="1">
      <c r="A57" s="488"/>
      <c r="B57" s="161" t="s">
        <v>1</v>
      </c>
      <c r="C57" s="161"/>
      <c r="D57" s="191">
        <f t="shared" ref="D57:R57" si="14">SUM(D52:D56)</f>
        <v>0</v>
      </c>
      <c r="E57" s="191">
        <f t="shared" si="14"/>
        <v>0</v>
      </c>
      <c r="F57" s="191">
        <f t="shared" si="14"/>
        <v>0</v>
      </c>
      <c r="G57" s="191">
        <f t="shared" si="14"/>
        <v>0</v>
      </c>
      <c r="H57" s="191">
        <f t="shared" si="14"/>
        <v>0</v>
      </c>
      <c r="I57" s="191">
        <f t="shared" si="14"/>
        <v>0</v>
      </c>
      <c r="J57" s="191">
        <f t="shared" si="14"/>
        <v>0</v>
      </c>
      <c r="K57" s="191">
        <f t="shared" si="14"/>
        <v>0</v>
      </c>
      <c r="L57" s="191">
        <f t="shared" si="14"/>
        <v>0</v>
      </c>
      <c r="M57" s="191">
        <f t="shared" si="14"/>
        <v>0</v>
      </c>
      <c r="N57" s="191">
        <f t="shared" si="14"/>
        <v>0</v>
      </c>
      <c r="O57" s="191">
        <f t="shared" si="14"/>
        <v>0</v>
      </c>
      <c r="P57" s="191">
        <f t="shared" si="14"/>
        <v>0</v>
      </c>
      <c r="Q57" s="191">
        <f t="shared" si="14"/>
        <v>0</v>
      </c>
      <c r="R57" s="191">
        <f t="shared" si="14"/>
        <v>0</v>
      </c>
      <c r="S57" s="191">
        <f>SUM(S52:S56)</f>
        <v>0</v>
      </c>
      <c r="T57" s="191">
        <f>SUM(T52:T56)</f>
        <v>0</v>
      </c>
      <c r="U57" s="192">
        <f>SUM(U52:U56)</f>
        <v>0</v>
      </c>
    </row>
    <row r="58" spans="1:21" ht="15.6">
      <c r="A58" s="490" t="s">
        <v>163</v>
      </c>
      <c r="B58" s="489" t="s">
        <v>162</v>
      </c>
      <c r="C58" s="485"/>
      <c r="D58" s="202" t="s">
        <v>14</v>
      </c>
      <c r="E58" s="202" t="s">
        <v>15</v>
      </c>
      <c r="F58" s="202" t="s">
        <v>16</v>
      </c>
      <c r="G58" s="202" t="s">
        <v>23</v>
      </c>
      <c r="H58" s="202" t="s">
        <v>24</v>
      </c>
      <c r="I58" s="202" t="s">
        <v>25</v>
      </c>
      <c r="J58" s="202" t="s">
        <v>26</v>
      </c>
      <c r="K58" s="202" t="s">
        <v>27</v>
      </c>
      <c r="L58" s="202" t="s">
        <v>28</v>
      </c>
      <c r="M58" s="202" t="s">
        <v>29</v>
      </c>
      <c r="N58" s="202" t="s">
        <v>30</v>
      </c>
      <c r="O58" s="202" t="s">
        <v>31</v>
      </c>
      <c r="P58" s="202" t="s">
        <v>32</v>
      </c>
      <c r="Q58" s="202" t="s">
        <v>33</v>
      </c>
      <c r="R58" s="202" t="s">
        <v>34</v>
      </c>
      <c r="S58" s="202"/>
      <c r="T58" s="279" t="s">
        <v>35</v>
      </c>
      <c r="U58" s="280" t="s">
        <v>36</v>
      </c>
    </row>
    <row r="59" spans="1:21" ht="15.6">
      <c r="A59" s="486"/>
      <c r="B59" s="481" t="s">
        <v>167</v>
      </c>
      <c r="C59" s="482"/>
      <c r="D59" s="196" t="e">
        <f>'1 TTD'!$D$8</f>
        <v>#REF!</v>
      </c>
      <c r="E59" s="196" t="e">
        <f>'1 TTD'!$E$8</f>
        <v>#REF!</v>
      </c>
      <c r="F59" s="196" t="e">
        <f>'1 TTD'!$F$8</f>
        <v>#REF!</v>
      </c>
      <c r="G59" s="196" t="e">
        <f>'1 TTD'!$G$8</f>
        <v>#REF!</v>
      </c>
      <c r="H59" s="196" t="e">
        <f>'1 TTD'!$H$8</f>
        <v>#REF!</v>
      </c>
      <c r="I59" s="196" t="e">
        <f>'1 TTD'!$I$8</f>
        <v>#REF!</v>
      </c>
      <c r="J59" s="196" t="e">
        <f>'1 TTD'!$J$8</f>
        <v>#REF!</v>
      </c>
      <c r="K59" s="196" t="e">
        <f>'1 TTD'!$K$8</f>
        <v>#REF!</v>
      </c>
      <c r="L59" s="196" t="e">
        <f>'1 TTD'!$L$8</f>
        <v>#REF!</v>
      </c>
      <c r="M59" s="196" t="e">
        <f>'1 TTD'!$M$8</f>
        <v>#REF!</v>
      </c>
      <c r="N59" s="196" t="e">
        <f>'1 TTD'!$N$8</f>
        <v>#REF!</v>
      </c>
      <c r="O59" s="196" t="e">
        <f>'1 TTD'!$O$8</f>
        <v>#REF!</v>
      </c>
      <c r="P59" s="196" t="e">
        <f>'1 TTD'!$P$8</f>
        <v>#REF!</v>
      </c>
      <c r="Q59" s="196" t="e">
        <f>'1 TTD'!$Q$8</f>
        <v>#REF!</v>
      </c>
      <c r="R59" s="196" t="e">
        <f>'1 TTD'!$R$8</f>
        <v>#REF!</v>
      </c>
      <c r="S59" s="196"/>
      <c r="T59" s="196" t="e">
        <f>'1 TTD'!T8</f>
        <v>#REF!</v>
      </c>
      <c r="U59" s="197" t="e">
        <f>SUM($G$21:$I$21)</f>
        <v>#REF!</v>
      </c>
    </row>
    <row r="60" spans="1:21" ht="15.6">
      <c r="A60" s="486"/>
      <c r="B60" s="35" t="s">
        <v>81</v>
      </c>
      <c r="C60" s="142"/>
      <c r="D60" s="163">
        <f>IF(ISERROR((#REF!)/#REF!),0,(#REF!)/#REF!)</f>
        <v>0</v>
      </c>
      <c r="E60" s="163">
        <f>IF(ISERROR((#REF!)/#REF!),0,(#REF!)/#REF!)</f>
        <v>0</v>
      </c>
      <c r="F60" s="163">
        <f>IF(ISERROR((#REF!)/#REF!),0,(#REF!)/#REF!)</f>
        <v>0</v>
      </c>
      <c r="G60" s="163">
        <f>IF(ISERROR((#REF!)/#REF!),0,(#REF!)/#REF!)</f>
        <v>0</v>
      </c>
      <c r="H60" s="163">
        <f>IF(ISERROR((#REF!)/#REF!),0,(#REF!)/#REF!)</f>
        <v>0</v>
      </c>
      <c r="I60" s="163">
        <f>IF(ISERROR((#REF!)/#REF!),0,(#REF!)/#REF!)</f>
        <v>0</v>
      </c>
      <c r="J60" s="163">
        <f>IF(ISERROR((#REF!)/#REF!),0,(#REF!)/#REF!)</f>
        <v>0</v>
      </c>
      <c r="K60" s="163">
        <f>IF(ISERROR((#REF!)/#REF!),0,(#REF!)/#REF!)</f>
        <v>0</v>
      </c>
      <c r="L60" s="163">
        <f>IF(ISERROR((#REF!)/#REF!),0,(#REF!)/#REF!)</f>
        <v>0</v>
      </c>
      <c r="M60" s="163">
        <f>IF(ISERROR((#REF!)/#REF!),0,(#REF!)/#REF!)</f>
        <v>0</v>
      </c>
      <c r="N60" s="163">
        <f>IF(ISERROR((#REF!)/#REF!),0,(#REF!)/#REF!)</f>
        <v>0</v>
      </c>
      <c r="O60" s="163">
        <f>IF(ISERROR((#REF!)/#REF!),0,(#REF!)/#REF!)</f>
        <v>0</v>
      </c>
      <c r="P60" s="163">
        <f>IF(ISERROR((#REF!)/#REF!),0,(#REF!)/#REF!)</f>
        <v>0</v>
      </c>
      <c r="Q60" s="163">
        <f>IF(ISERROR((#REF!)/#REF!),0,(#REF!)/#REF!)</f>
        <v>0</v>
      </c>
      <c r="R60" s="163">
        <f>IF(ISERROR((#REF!)/#REF!),0,(#REF!)/#REF!)</f>
        <v>0</v>
      </c>
      <c r="S60" s="163"/>
      <c r="T60" s="163">
        <f>IF(ISERROR((#REF!)/#REF!),0,(#REF!)/#REF!)</f>
        <v>0</v>
      </c>
      <c r="U60" s="195">
        <f>IF(ISERROR((#REF!)/#REF!),0,(#REF!)/#REF!)</f>
        <v>0</v>
      </c>
    </row>
    <row r="61" spans="1:21" ht="15.6">
      <c r="A61" s="487"/>
      <c r="B61" s="35" t="s">
        <v>86</v>
      </c>
      <c r="C61" s="142"/>
      <c r="D61" s="163">
        <f>IF(ISERROR((#REF!)/#REF!),0,(#REF!)/#REF!)</f>
        <v>0</v>
      </c>
      <c r="E61" s="163">
        <f>IF(ISERROR((#REF!)/#REF!),0,(#REF!)/#REF!)</f>
        <v>0</v>
      </c>
      <c r="F61" s="163">
        <f>IF(ISERROR((#REF!)/#REF!),0,(#REF!)/#REF!)</f>
        <v>0</v>
      </c>
      <c r="G61" s="163">
        <f>IF(ISERROR((#REF!)/#REF!),0,(#REF!)/#REF!)</f>
        <v>0</v>
      </c>
      <c r="H61" s="163">
        <f>IF(ISERROR((#REF!)/#REF!),0,(#REF!)/#REF!)</f>
        <v>0</v>
      </c>
      <c r="I61" s="163">
        <f>IF(ISERROR((#REF!)/#REF!),0,(#REF!)/#REF!)</f>
        <v>0</v>
      </c>
      <c r="J61" s="163">
        <f>IF(ISERROR((#REF!)/#REF!),0,(#REF!)/#REF!)</f>
        <v>0</v>
      </c>
      <c r="K61" s="163">
        <f>IF(ISERROR((#REF!)/#REF!),0,(#REF!)/#REF!)</f>
        <v>0</v>
      </c>
      <c r="L61" s="163">
        <f>IF(ISERROR((#REF!)/#REF!),0,(#REF!)/#REF!)</f>
        <v>0</v>
      </c>
      <c r="M61" s="163">
        <f>IF(ISERROR((#REF!)/#REF!),0,(#REF!)/#REF!)</f>
        <v>0</v>
      </c>
      <c r="N61" s="163">
        <f>IF(ISERROR((#REF!)/#REF!),0,(#REF!)/#REF!)</f>
        <v>0</v>
      </c>
      <c r="O61" s="163">
        <f>IF(ISERROR((#REF!)/#REF!),0,(#REF!)/#REF!)</f>
        <v>0</v>
      </c>
      <c r="P61" s="163">
        <f>IF(ISERROR((#REF!)/#REF!),0,(#REF!)/#REF!)</f>
        <v>0</v>
      </c>
      <c r="Q61" s="163">
        <f>IF(ISERROR((#REF!)/#REF!),0,(#REF!)/#REF!)</f>
        <v>0</v>
      </c>
      <c r="R61" s="163">
        <f>IF(ISERROR((#REF!)/#REF!),0,(#REF!)/#REF!)</f>
        <v>0</v>
      </c>
      <c r="S61" s="163"/>
      <c r="T61" s="163">
        <f>IF(ISERROR((#REF!)/#REF!),0,(#REF!)/#REF!)</f>
        <v>0</v>
      </c>
      <c r="U61" s="195">
        <f>IF(ISERROR((#REF!)/#REF!),0,(#REF!)/#REF!)</f>
        <v>0</v>
      </c>
    </row>
    <row r="62" spans="1:21" ht="15.6">
      <c r="A62" s="487"/>
      <c r="B62" s="35" t="s">
        <v>87</v>
      </c>
      <c r="C62" s="142"/>
      <c r="D62" s="163">
        <f>IF(ISERROR((#REF!)/#REF!),0,(#REF!)/#REF!)</f>
        <v>0</v>
      </c>
      <c r="E62" s="163">
        <f>IF(ISERROR((#REF!)/#REF!),0,(#REF!)/#REF!)</f>
        <v>0</v>
      </c>
      <c r="F62" s="163">
        <f>IF(ISERROR((#REF!)/#REF!),0,(#REF!)/#REF!)</f>
        <v>0</v>
      </c>
      <c r="G62" s="163">
        <f>IF(ISERROR((#REF!)/#REF!),0,(#REF!)/#REF!)</f>
        <v>0</v>
      </c>
      <c r="H62" s="163">
        <f>IF(ISERROR((#REF!)/#REF!),0,(#REF!)/#REF!)</f>
        <v>0</v>
      </c>
      <c r="I62" s="163">
        <f>IF(ISERROR((#REF!)/#REF!),0,(#REF!)/#REF!)</f>
        <v>0</v>
      </c>
      <c r="J62" s="163">
        <f>IF(ISERROR((#REF!)/#REF!),0,(#REF!)/#REF!)</f>
        <v>0</v>
      </c>
      <c r="K62" s="163">
        <f>IF(ISERROR((#REF!)/#REF!),0,(#REF!)/#REF!)</f>
        <v>0</v>
      </c>
      <c r="L62" s="163">
        <f>IF(ISERROR((#REF!)/#REF!),0,(#REF!)/#REF!)</f>
        <v>0</v>
      </c>
      <c r="M62" s="163">
        <f>IF(ISERROR((#REF!)/#REF!),0,(#REF!)/#REF!)</f>
        <v>0</v>
      </c>
      <c r="N62" s="163">
        <f>IF(ISERROR((#REF!)/#REF!),0,(#REF!)/#REF!)</f>
        <v>0</v>
      </c>
      <c r="O62" s="163">
        <f>IF(ISERROR((#REF!)/#REF!),0,(#REF!)/#REF!)</f>
        <v>0</v>
      </c>
      <c r="P62" s="163">
        <f>IF(ISERROR((#REF!)/#REF!),0,(#REF!)/#REF!)</f>
        <v>0</v>
      </c>
      <c r="Q62" s="163">
        <f>IF(ISERROR((#REF!)/#REF!),0,(#REF!)/#REF!)</f>
        <v>0</v>
      </c>
      <c r="R62" s="163">
        <f>IF(ISERROR((#REF!)/#REF!),0,(#REF!)/#REF!)</f>
        <v>0</v>
      </c>
      <c r="S62" s="163"/>
      <c r="T62" s="163">
        <f>IF(ISERROR((#REF!)/#REF!),0,(#REF!)/#REF!)</f>
        <v>0</v>
      </c>
      <c r="U62" s="195">
        <f>IF(ISERROR((#REF!)/#REF!),0,(#REF!)/#REF!)</f>
        <v>0</v>
      </c>
    </row>
    <row r="63" spans="1:21" ht="15.6">
      <c r="A63" s="487"/>
      <c r="B63" s="35" t="s">
        <v>88</v>
      </c>
      <c r="C63" s="141"/>
      <c r="D63" s="163">
        <f>IF(ISERROR((#REF!)/#REF!),0,(#REF!)/#REF!)</f>
        <v>0</v>
      </c>
      <c r="E63" s="163">
        <f>IF(ISERROR((#REF!)/#REF!),0,(#REF!)/#REF!)</f>
        <v>0</v>
      </c>
      <c r="F63" s="163">
        <f>IF(ISERROR((#REF!)/#REF!),0,(#REF!)/#REF!)</f>
        <v>0</v>
      </c>
      <c r="G63" s="163">
        <f>IF(ISERROR((#REF!)/#REF!),0,(#REF!)/#REF!)</f>
        <v>0</v>
      </c>
      <c r="H63" s="163">
        <f>IF(ISERROR((#REF!)/#REF!),0,(#REF!)/#REF!)</f>
        <v>0</v>
      </c>
      <c r="I63" s="163">
        <f>IF(ISERROR((#REF!)/#REF!),0,(#REF!)/#REF!)</f>
        <v>0</v>
      </c>
      <c r="J63" s="163">
        <f>IF(ISERROR((#REF!)/#REF!),0,(#REF!)/#REF!)</f>
        <v>0</v>
      </c>
      <c r="K63" s="163">
        <f>IF(ISERROR((#REF!)/#REF!),0,(#REF!)/#REF!)</f>
        <v>0</v>
      </c>
      <c r="L63" s="163">
        <f>IF(ISERROR((#REF!)/#REF!),0,(#REF!)/#REF!)</f>
        <v>0</v>
      </c>
      <c r="M63" s="163">
        <f>IF(ISERROR((#REF!)/#REF!),0,(#REF!)/#REF!)</f>
        <v>0</v>
      </c>
      <c r="N63" s="163">
        <f>IF(ISERROR((#REF!)/#REF!),0,(#REF!)/#REF!)</f>
        <v>0</v>
      </c>
      <c r="O63" s="163">
        <f>IF(ISERROR((#REF!)/#REF!),0,(#REF!)/#REF!)</f>
        <v>0</v>
      </c>
      <c r="P63" s="163">
        <f>IF(ISERROR((#REF!)/#REF!),0,(#REF!)/#REF!)</f>
        <v>0</v>
      </c>
      <c r="Q63" s="163">
        <f>IF(ISERROR((#REF!)/#REF!),0,(#REF!)/#REF!)</f>
        <v>0</v>
      </c>
      <c r="R63" s="163">
        <f>IF(ISERROR((#REF!)/#REF!),0,(#REF!)/#REF!)</f>
        <v>0</v>
      </c>
      <c r="S63" s="163"/>
      <c r="T63" s="163">
        <f>IF(ISERROR((#REF!)/#REF!),0,(#REF!)/#REF!)</f>
        <v>0</v>
      </c>
      <c r="U63" s="195">
        <f>IF(ISERROR((#REF!)/#REF!),0,(#REF!)/#REF!)</f>
        <v>0</v>
      </c>
    </row>
    <row r="64" spans="1:21" ht="15.6">
      <c r="A64" s="487"/>
      <c r="B64" s="35" t="s">
        <v>89</v>
      </c>
      <c r="C64" s="142"/>
      <c r="D64" s="163">
        <f>IF(ISERROR((#REF!)/#REF!),0,(#REF!)/#REF!)</f>
        <v>0</v>
      </c>
      <c r="E64" s="163">
        <f>IF(ISERROR((#REF!)/#REF!),0,(#REF!)/#REF!)</f>
        <v>0</v>
      </c>
      <c r="F64" s="163">
        <f>IF(ISERROR((#REF!)/#REF!),0,(#REF!)/#REF!)</f>
        <v>0</v>
      </c>
      <c r="G64" s="163">
        <f>IF(ISERROR((#REF!)/#REF!),0,(#REF!)/#REF!)</f>
        <v>0</v>
      </c>
      <c r="H64" s="163">
        <f>IF(ISERROR((#REF!)/#REF!),0,(#REF!)/#REF!)</f>
        <v>0</v>
      </c>
      <c r="I64" s="163">
        <f>IF(ISERROR((#REF!)/#REF!),0,(#REF!)/#REF!)</f>
        <v>0</v>
      </c>
      <c r="J64" s="163">
        <f>IF(ISERROR((#REF!)/#REF!),0,(#REF!)/#REF!)</f>
        <v>0</v>
      </c>
      <c r="K64" s="163">
        <f>IF(ISERROR((#REF!)/#REF!),0,(#REF!)/#REF!)</f>
        <v>0</v>
      </c>
      <c r="L64" s="163">
        <f>IF(ISERROR((#REF!)/#REF!),0,(#REF!)/#REF!)</f>
        <v>0</v>
      </c>
      <c r="M64" s="163">
        <f>IF(ISERROR((#REF!)/#REF!),0,(#REF!)/#REF!)</f>
        <v>0</v>
      </c>
      <c r="N64" s="163">
        <f>IF(ISERROR((#REF!)/#REF!),0,(#REF!)/#REF!)</f>
        <v>0</v>
      </c>
      <c r="O64" s="163">
        <f>IF(ISERROR((#REF!)/#REF!),0,(#REF!)/#REF!)</f>
        <v>0</v>
      </c>
      <c r="P64" s="163">
        <f>IF(ISERROR((#REF!)/#REF!),0,(#REF!)/#REF!)</f>
        <v>0</v>
      </c>
      <c r="Q64" s="163">
        <f>IF(ISERROR((#REF!)/#REF!),0,(#REF!)/#REF!)</f>
        <v>0</v>
      </c>
      <c r="R64" s="163">
        <f>IF(ISERROR((#REF!)/#REF!),0,(#REF!)/#REF!)</f>
        <v>0</v>
      </c>
      <c r="S64" s="163"/>
      <c r="T64" s="163">
        <f>IF(ISERROR((#REF!)/#REF!),0,(#REF!)/#REF!)</f>
        <v>0</v>
      </c>
      <c r="U64" s="195">
        <f>IF(ISERROR((#REF!)/#REF!),0,(#REF!)/#REF!)</f>
        <v>0</v>
      </c>
    </row>
    <row r="65" spans="1:21" ht="16.2" thickBot="1">
      <c r="A65" s="488"/>
      <c r="B65" s="161" t="s">
        <v>1</v>
      </c>
      <c r="C65" s="161"/>
      <c r="D65" s="231">
        <f>IF(ISERROR((#REF!)/#REF!),0,(#REF!)/#REF!)</f>
        <v>0</v>
      </c>
      <c r="E65" s="231">
        <f>IF(ISERROR((#REF!)/#REF!),0,(#REF!)/#REF!)</f>
        <v>0</v>
      </c>
      <c r="F65" s="231">
        <f>IF(ISERROR((#REF!)/#REF!),0,(#REF!)/#REF!)</f>
        <v>0</v>
      </c>
      <c r="G65" s="231">
        <f>IF(ISERROR((#REF!)/#REF!),0,(#REF!)/#REF!)</f>
        <v>0</v>
      </c>
      <c r="H65" s="231">
        <f>IF(ISERROR((#REF!)/#REF!),0,(#REF!)/#REF!)</f>
        <v>0</v>
      </c>
      <c r="I65" s="231">
        <f>IF(ISERROR((#REF!)/#REF!),0,(#REF!)/#REF!)</f>
        <v>0</v>
      </c>
      <c r="J65" s="231">
        <f>IF(ISERROR((#REF!)/#REF!),0,(#REF!)/#REF!)</f>
        <v>0</v>
      </c>
      <c r="K65" s="231">
        <f>IF(ISERROR((#REF!)/#REF!),0,(#REF!)/#REF!)</f>
        <v>0</v>
      </c>
      <c r="L65" s="231">
        <f>IF(ISERROR((#REF!)/#REF!),0,(#REF!)/#REF!)</f>
        <v>0</v>
      </c>
      <c r="M65" s="231">
        <f>IF(ISERROR((#REF!)/#REF!),0,(#REF!)/#REF!)</f>
        <v>0</v>
      </c>
      <c r="N65" s="231">
        <f>IF(ISERROR((#REF!)/#REF!),0,(#REF!)/#REF!)</f>
        <v>0</v>
      </c>
      <c r="O65" s="231">
        <f>IF(ISERROR((#REF!)/#REF!),0,(#REF!)/#REF!)</f>
        <v>0</v>
      </c>
      <c r="P65" s="231">
        <f>IF(ISERROR((#REF!)/#REF!),0,(#REF!)/#REF!)</f>
        <v>0</v>
      </c>
      <c r="Q65" s="231">
        <f>IF(ISERROR((#REF!)/#REF!),0,(#REF!)/#REF!)</f>
        <v>0</v>
      </c>
      <c r="R65" s="231">
        <f>IF(ISERROR((#REF!)/#REF!),0,(#REF!)/#REF!)</f>
        <v>0</v>
      </c>
      <c r="S65" s="231"/>
      <c r="T65" s="231">
        <f>IF(ISERROR((#REF!)/#REF!),0,(#REF!)/#REF!)</f>
        <v>0</v>
      </c>
      <c r="U65" s="232">
        <f>IF(ISERROR((#REF!)/#REF!),0,(#REF!)/#REF!)</f>
        <v>0</v>
      </c>
    </row>
    <row r="67" spans="1:21" ht="16.2" thickBot="1">
      <c r="A67" s="153" t="str">
        <f>'2 Stability'!A22</f>
        <v>03_age</v>
      </c>
      <c r="B67" s="153"/>
      <c r="C67" s="153"/>
      <c r="D67" s="201"/>
      <c r="E67" s="201"/>
      <c r="F67" s="201"/>
      <c r="G67" s="201"/>
      <c r="H67" s="201"/>
      <c r="I67" s="201"/>
      <c r="J67" s="201"/>
      <c r="K67" s="201"/>
      <c r="L67" s="201"/>
      <c r="M67" s="201"/>
      <c r="N67" s="201"/>
      <c r="O67" s="201"/>
      <c r="P67" s="201"/>
      <c r="Q67" s="201"/>
      <c r="R67" s="201"/>
      <c r="S67" s="201"/>
      <c r="T67" s="201"/>
      <c r="U67" s="201"/>
    </row>
    <row r="68" spans="1:21" ht="14.25" customHeight="1">
      <c r="A68" s="491" t="s">
        <v>164</v>
      </c>
      <c r="B68" s="484" t="s">
        <v>162</v>
      </c>
      <c r="C68" s="485"/>
      <c r="D68" s="202" t="s">
        <v>14</v>
      </c>
      <c r="E68" s="202" t="s">
        <v>15</v>
      </c>
      <c r="F68" s="202" t="s">
        <v>16</v>
      </c>
      <c r="G68" s="202" t="s">
        <v>23</v>
      </c>
      <c r="H68" s="202" t="s">
        <v>24</v>
      </c>
      <c r="I68" s="202" t="s">
        <v>25</v>
      </c>
      <c r="J68" s="202" t="s">
        <v>26</v>
      </c>
      <c r="K68" s="202" t="s">
        <v>27</v>
      </c>
      <c r="L68" s="202" t="s">
        <v>28</v>
      </c>
      <c r="M68" s="202" t="s">
        <v>29</v>
      </c>
      <c r="N68" s="202" t="s">
        <v>30</v>
      </c>
      <c r="O68" s="202" t="s">
        <v>31</v>
      </c>
      <c r="P68" s="202" t="s">
        <v>32</v>
      </c>
      <c r="Q68" s="202" t="s">
        <v>33</v>
      </c>
      <c r="R68" s="202" t="s">
        <v>34</v>
      </c>
      <c r="S68" s="203" t="s">
        <v>17</v>
      </c>
      <c r="T68" s="279" t="s">
        <v>35</v>
      </c>
      <c r="U68" s="280" t="s">
        <v>36</v>
      </c>
    </row>
    <row r="69" spans="1:21" ht="15.6">
      <c r="A69" s="492"/>
      <c r="B69" s="483" t="s">
        <v>165</v>
      </c>
      <c r="C69" s="482"/>
      <c r="D69" s="211" t="e">
        <f>'1 TTD'!$D$7</f>
        <v>#REF!</v>
      </c>
      <c r="E69" s="211" t="e">
        <f>'1 TTD'!$E$7</f>
        <v>#REF!</v>
      </c>
      <c r="F69" s="211" t="e">
        <f>'1 TTD'!$F$7</f>
        <v>#REF!</v>
      </c>
      <c r="G69" s="211" t="e">
        <f>'1 TTD'!$G$7</f>
        <v>#REF!</v>
      </c>
      <c r="H69" s="211" t="e">
        <f>'1 TTD'!$H$7</f>
        <v>#REF!</v>
      </c>
      <c r="I69" s="211" t="e">
        <f>'1 TTD'!$I$7</f>
        <v>#REF!</v>
      </c>
      <c r="J69" s="211" t="e">
        <f>'1 TTD'!$J$7</f>
        <v>#REF!</v>
      </c>
      <c r="K69" s="211" t="e">
        <f>'1 TTD'!$K$7</f>
        <v>#REF!</v>
      </c>
      <c r="L69" s="211" t="e">
        <f>'1 TTD'!$L$7</f>
        <v>#REF!</v>
      </c>
      <c r="M69" s="211" t="e">
        <f>'1 TTD'!$M$7</f>
        <v>#REF!</v>
      </c>
      <c r="N69" s="211" t="e">
        <f>'1 TTD'!$N$7</f>
        <v>#REF!</v>
      </c>
      <c r="O69" s="211" t="e">
        <f>'1 TTD'!$O$7</f>
        <v>#REF!</v>
      </c>
      <c r="P69" s="211" t="e">
        <f>'1 TTD'!$P$7</f>
        <v>#REF!</v>
      </c>
      <c r="Q69" s="211" t="e">
        <f>'1 TTD'!$Q$7</f>
        <v>#REF!</v>
      </c>
      <c r="R69" s="211" t="e">
        <f>'1 TTD'!$R$7</f>
        <v>#REF!</v>
      </c>
      <c r="S69" s="211"/>
      <c r="T69" s="211" t="e">
        <f>'1 TTD'!$T$7</f>
        <v>#REF!</v>
      </c>
      <c r="U69" s="212" t="e">
        <f>SUM('4 Univariable Analysis'!$G$12:$I$12)</f>
        <v>#REF!</v>
      </c>
    </row>
    <row r="70" spans="1:21" ht="15.6">
      <c r="A70" s="492"/>
      <c r="B70" s="483" t="s">
        <v>43</v>
      </c>
      <c r="C70" s="482"/>
      <c r="D70" s="222" t="e">
        <f>'2 Stability'!C22</f>
        <v>#REF!</v>
      </c>
      <c r="E70" s="222" t="e">
        <f>'2 Stability'!D22</f>
        <v>#REF!</v>
      </c>
      <c r="F70" s="222" t="e">
        <f>'2 Stability'!E22</f>
        <v>#REF!</v>
      </c>
      <c r="G70" s="222" t="e">
        <f>'2 Stability'!F22</f>
        <v>#REF!</v>
      </c>
      <c r="H70" s="222" t="e">
        <f>'2 Stability'!G22</f>
        <v>#REF!</v>
      </c>
      <c r="I70" s="222" t="e">
        <f>'2 Stability'!H22</f>
        <v>#REF!</v>
      </c>
      <c r="J70" s="222" t="e">
        <f>'2 Stability'!I22</f>
        <v>#REF!</v>
      </c>
      <c r="K70" s="222" t="e">
        <f>'2 Stability'!J22</f>
        <v>#REF!</v>
      </c>
      <c r="L70" s="222" t="e">
        <f>'2 Stability'!K22</f>
        <v>#REF!</v>
      </c>
      <c r="M70" s="222" t="e">
        <f>'2 Stability'!L22</f>
        <v>#REF!</v>
      </c>
      <c r="N70" s="222" t="e">
        <f>'2 Stability'!M22</f>
        <v>#REF!</v>
      </c>
      <c r="O70" s="222" t="e">
        <f>'2 Stability'!N22</f>
        <v>#REF!</v>
      </c>
      <c r="P70" s="222" t="e">
        <f>'2 Stability'!O22</f>
        <v>#REF!</v>
      </c>
      <c r="Q70" s="222" t="e">
        <f>'2 Stability'!P22</f>
        <v>#REF!</v>
      </c>
      <c r="R70" s="222" t="e">
        <f>'2 Stability'!Q22</f>
        <v>#REF!</v>
      </c>
      <c r="S70" s="211"/>
      <c r="T70" s="222" t="e">
        <f>'2 Stability'!R22</f>
        <v>#REF!</v>
      </c>
      <c r="U70" s="222" t="e">
        <f>'2 Stability'!S22</f>
        <v>#REF!</v>
      </c>
    </row>
    <row r="71" spans="1:21" ht="15.6">
      <c r="A71" s="492"/>
      <c r="B71" s="483" t="s">
        <v>42</v>
      </c>
      <c r="C71" s="482"/>
      <c r="D71" s="214" t="e">
        <f>IF(D72=0,0,(D72-$S72)*$C72+(D73-$S73)*$C73+(D74-$S74)*$C74+(D75-$S75)*$C75+(#REF!-#REF!)*#REF!+(#REF!-#REF!)*#REF!)</f>
        <v>#REF!</v>
      </c>
      <c r="E71" s="214" t="e">
        <f>IF(E72=0,0,(E72-$S72)*$C72+(E73-$S73)*$C73+(E74-$S74)*$C74+(E75-$S75)*$C75+(#REF!-#REF!)*#REF!+(#REF!-#REF!)*#REF!)</f>
        <v>#REF!</v>
      </c>
      <c r="F71" s="214" t="e">
        <f>IF(F72=0,0,(F72-$S72)*$C72+(F73-$S73)*$C73+(F74-$S74)*$C74+(F75-$S75)*$C75+(#REF!-#REF!)*#REF!+(#REF!-#REF!)*#REF!)</f>
        <v>#REF!</v>
      </c>
      <c r="G71" s="214" t="e">
        <f>IF(G72=0,0,(G72-$S72)*$C72+(G73-$S73)*$C73+(G74-$S74)*$C74+(G75-$S75)*$C75+(#REF!-#REF!)*#REF!+(#REF!-#REF!)*#REF!)</f>
        <v>#REF!</v>
      </c>
      <c r="H71" s="214" t="e">
        <f>IF(H72=0,0,(H72-$S72)*$C72+(H73-$S73)*$C73+(H74-$S74)*$C74+(H75-$S75)*$C75+(#REF!-#REF!)*#REF!+(#REF!-#REF!)*#REF!)</f>
        <v>#REF!</v>
      </c>
      <c r="I71" s="214" t="e">
        <f>IF(I72=0,0,(I72-$S72)*$C72+(I73-$S73)*$C73+(I74-$S74)*$C74+(I75-$S75)*$C75+(#REF!-#REF!)*#REF!+(#REF!-#REF!)*#REF!)</f>
        <v>#REF!</v>
      </c>
      <c r="J71" s="226" t="e">
        <f>(J72-$S72)*$C72+(J73-$S73)*$C73+(J74-$S74)*$C74+(J75-$S75)*$C75+(#REF!-#REF!)*#REF!+(#REF!-#REF!)*#REF!</f>
        <v>#REF!</v>
      </c>
      <c r="K71" s="226" t="e">
        <f>(K72-$S72)*$C72+(K73-$S73)*$C73+(K74-$S74)*$C74+(K75-$S75)*$C75+(#REF!-#REF!)*#REF!+(#REF!-#REF!)*#REF!</f>
        <v>#REF!</v>
      </c>
      <c r="L71" s="226" t="e">
        <f>(L72-$S72)*$C72+(L73-$S73)*$C73+(L74-$S74)*$C74+(L75-$S75)*$C75+(#REF!-#REF!)*#REF!+(#REF!-#REF!)*#REF!</f>
        <v>#REF!</v>
      </c>
      <c r="M71" s="226" t="e">
        <f>(M72-$S72)*$C72+(M73-$S73)*$C73+(M74-$S74)*$C74+(M75-$S75)*$C75+(#REF!-#REF!)*#REF!+(#REF!-#REF!)*#REF!</f>
        <v>#REF!</v>
      </c>
      <c r="N71" s="226" t="e">
        <f>(N72-$S72)*$C72+(N73-$S73)*$C73+(N74-$S74)*$C74+(N75-$S75)*$C75+(#REF!-#REF!)*#REF!+(#REF!-#REF!)*#REF!</f>
        <v>#REF!</v>
      </c>
      <c r="O71" s="226" t="e">
        <f>(O72-$S72)*$C72+(O73-$S73)*$C73+(O74-$S74)*$C74+(O75-$S75)*$C75+(#REF!-#REF!)*#REF!+(#REF!-#REF!)*#REF!</f>
        <v>#REF!</v>
      </c>
      <c r="P71" s="226" t="e">
        <f>(P72-$S72)*$C72+(P73-$S73)*$C73+(P74-$S74)*$C74+(P75-$S75)*$C75+(#REF!-#REF!)*#REF!+(#REF!-#REF!)*#REF!</f>
        <v>#REF!</v>
      </c>
      <c r="Q71" s="226" t="e">
        <f>(Q72-$S72)*$C72+(Q73-$S73)*$C73+(Q74-$S74)*$C74+(Q75-$S75)*$C75+(#REF!-#REF!)*#REF!+(#REF!-#REF!)*#REF!</f>
        <v>#REF!</v>
      </c>
      <c r="R71" s="226" t="e">
        <f>(R72-$S72)*$C72+(R73-$S73)*$C73+(R74-$S74)*$C74+(R75-$S75)*$C75+(#REF!-#REF!)*#REF!+(#REF!-#REF!)*#REF!</f>
        <v>#REF!</v>
      </c>
      <c r="S71" s="214"/>
      <c r="T71" s="214" t="e">
        <f>IF(T72=0,0,(T72-$S72)*$C72+(T73-$S73)*$C73+(T74-$S74)*$C74+(T75-$S75)*$C75+(#REF!-#REF!)*#REF!+(#REF!-#REF!)*#REF!)</f>
        <v>#REF!</v>
      </c>
      <c r="U71" s="214" t="e">
        <f>IF(U72=0,0,(U72-$S72)*$C72+(U73-$S73)*$C73+(U74-$S74)*$C74+(U75-$S75)*$C75+(#REF!-#REF!)*#REF!+(#REF!-#REF!)*#REF!)</f>
        <v>#REF!</v>
      </c>
    </row>
    <row r="72" spans="1:21" ht="15.6">
      <c r="A72" s="493"/>
      <c r="B72" s="227" t="s">
        <v>81</v>
      </c>
      <c r="C72" s="142">
        <v>0</v>
      </c>
      <c r="D72" s="162" t="e">
        <f>#REF!</f>
        <v>#REF!</v>
      </c>
      <c r="E72" s="162" t="e">
        <f>#REF!</f>
        <v>#REF!</v>
      </c>
      <c r="F72" s="162" t="e">
        <f>#REF!</f>
        <v>#REF!</v>
      </c>
      <c r="G72" s="162" t="e">
        <f>#REF!</f>
        <v>#REF!</v>
      </c>
      <c r="H72" s="162" t="e">
        <f>#REF!</f>
        <v>#REF!</v>
      </c>
      <c r="I72" s="162" t="e">
        <f>#REF!</f>
        <v>#REF!</v>
      </c>
      <c r="J72" s="162" t="e">
        <f>#REF!</f>
        <v>#REF!</v>
      </c>
      <c r="K72" s="162" t="e">
        <f>#REF!</f>
        <v>#REF!</v>
      </c>
      <c r="L72" s="162" t="e">
        <f>#REF!</f>
        <v>#REF!</v>
      </c>
      <c r="M72" s="162" t="e">
        <f>#REF!</f>
        <v>#REF!</v>
      </c>
      <c r="N72" s="162" t="e">
        <f>#REF!</f>
        <v>#REF!</v>
      </c>
      <c r="O72" s="162" t="e">
        <f>#REF!</f>
        <v>#REF!</v>
      </c>
      <c r="P72" s="162" t="e">
        <f>#REF!</f>
        <v>#REF!</v>
      </c>
      <c r="Q72" s="162" t="e">
        <f>#REF!</f>
        <v>#REF!</v>
      </c>
      <c r="R72" s="162" t="e">
        <f>#REF!</f>
        <v>#REF!</v>
      </c>
      <c r="S72" s="162" t="e">
        <f>#REF!</f>
        <v>#REF!</v>
      </c>
      <c r="T72" s="162" t="e">
        <f>#REF!</f>
        <v>#REF!</v>
      </c>
      <c r="U72" s="193" t="e">
        <f>#REF!</f>
        <v>#REF!</v>
      </c>
    </row>
    <row r="73" spans="1:21" ht="15.6">
      <c r="A73" s="493"/>
      <c r="B73" s="227" t="s">
        <v>91</v>
      </c>
      <c r="C73" s="142">
        <v>90</v>
      </c>
      <c r="D73" s="162" t="e">
        <f>#REF!</f>
        <v>#REF!</v>
      </c>
      <c r="E73" s="162" t="e">
        <f>#REF!</f>
        <v>#REF!</v>
      </c>
      <c r="F73" s="162" t="e">
        <f>#REF!</f>
        <v>#REF!</v>
      </c>
      <c r="G73" s="162" t="e">
        <f>#REF!</f>
        <v>#REF!</v>
      </c>
      <c r="H73" s="162" t="e">
        <f>#REF!</f>
        <v>#REF!</v>
      </c>
      <c r="I73" s="162" t="e">
        <f>#REF!</f>
        <v>#REF!</v>
      </c>
      <c r="J73" s="162" t="e">
        <f>#REF!</f>
        <v>#REF!</v>
      </c>
      <c r="K73" s="162" t="e">
        <f>#REF!</f>
        <v>#REF!</v>
      </c>
      <c r="L73" s="162" t="e">
        <f>#REF!</f>
        <v>#REF!</v>
      </c>
      <c r="M73" s="162" t="e">
        <f>#REF!</f>
        <v>#REF!</v>
      </c>
      <c r="N73" s="162" t="e">
        <f>#REF!</f>
        <v>#REF!</v>
      </c>
      <c r="O73" s="162" t="e">
        <f>#REF!</f>
        <v>#REF!</v>
      </c>
      <c r="P73" s="162" t="e">
        <f>#REF!</f>
        <v>#REF!</v>
      </c>
      <c r="Q73" s="162" t="e">
        <f>#REF!</f>
        <v>#REF!</v>
      </c>
      <c r="R73" s="162" t="e">
        <f>#REF!</f>
        <v>#REF!</v>
      </c>
      <c r="S73" s="162" t="e">
        <f>#REF!</f>
        <v>#REF!</v>
      </c>
      <c r="T73" s="162" t="e">
        <f>#REF!</f>
        <v>#REF!</v>
      </c>
      <c r="U73" s="193" t="e">
        <f>#REF!</f>
        <v>#REF!</v>
      </c>
    </row>
    <row r="74" spans="1:21" ht="15.6">
      <c r="A74" s="493"/>
      <c r="B74" s="227" t="s">
        <v>92</v>
      </c>
      <c r="C74" s="142">
        <v>40</v>
      </c>
      <c r="D74" s="162" t="e">
        <f>#REF!</f>
        <v>#REF!</v>
      </c>
      <c r="E74" s="162" t="e">
        <f>#REF!</f>
        <v>#REF!</v>
      </c>
      <c r="F74" s="162" t="e">
        <f>#REF!</f>
        <v>#REF!</v>
      </c>
      <c r="G74" s="162" t="e">
        <f>#REF!</f>
        <v>#REF!</v>
      </c>
      <c r="H74" s="162" t="e">
        <f>#REF!</f>
        <v>#REF!</v>
      </c>
      <c r="I74" s="162" t="e">
        <f>#REF!</f>
        <v>#REF!</v>
      </c>
      <c r="J74" s="162" t="e">
        <f>#REF!</f>
        <v>#REF!</v>
      </c>
      <c r="K74" s="162" t="e">
        <f>#REF!</f>
        <v>#REF!</v>
      </c>
      <c r="L74" s="162" t="e">
        <f>#REF!</f>
        <v>#REF!</v>
      </c>
      <c r="M74" s="162" t="e">
        <f>#REF!</f>
        <v>#REF!</v>
      </c>
      <c r="N74" s="162" t="e">
        <f>#REF!</f>
        <v>#REF!</v>
      </c>
      <c r="O74" s="162" t="e">
        <f>#REF!</f>
        <v>#REF!</v>
      </c>
      <c r="P74" s="162" t="e">
        <f>#REF!</f>
        <v>#REF!</v>
      </c>
      <c r="Q74" s="162" t="e">
        <f>#REF!</f>
        <v>#REF!</v>
      </c>
      <c r="R74" s="162" t="e">
        <f>#REF!</f>
        <v>#REF!</v>
      </c>
      <c r="S74" s="162" t="e">
        <f>#REF!</f>
        <v>#REF!</v>
      </c>
      <c r="T74" s="162" t="e">
        <f>#REF!</f>
        <v>#REF!</v>
      </c>
      <c r="U74" s="193" t="e">
        <f>#REF!</f>
        <v>#REF!</v>
      </c>
    </row>
    <row r="75" spans="1:21" ht="15.6">
      <c r="A75" s="493"/>
      <c r="B75" s="227" t="s">
        <v>93</v>
      </c>
      <c r="C75" s="142">
        <v>0</v>
      </c>
      <c r="D75" s="162" t="e">
        <f>#REF!</f>
        <v>#REF!</v>
      </c>
      <c r="E75" s="162" t="e">
        <f>#REF!</f>
        <v>#REF!</v>
      </c>
      <c r="F75" s="162" t="e">
        <f>#REF!</f>
        <v>#REF!</v>
      </c>
      <c r="G75" s="162" t="e">
        <f>#REF!</f>
        <v>#REF!</v>
      </c>
      <c r="H75" s="162" t="e">
        <f>#REF!</f>
        <v>#REF!</v>
      </c>
      <c r="I75" s="162" t="e">
        <f>#REF!</f>
        <v>#REF!</v>
      </c>
      <c r="J75" s="162" t="e">
        <f>#REF!</f>
        <v>#REF!</v>
      </c>
      <c r="K75" s="162" t="e">
        <f>#REF!</f>
        <v>#REF!</v>
      </c>
      <c r="L75" s="162" t="e">
        <f>#REF!</f>
        <v>#REF!</v>
      </c>
      <c r="M75" s="162" t="e">
        <f>#REF!</f>
        <v>#REF!</v>
      </c>
      <c r="N75" s="162" t="e">
        <f>#REF!</f>
        <v>#REF!</v>
      </c>
      <c r="O75" s="162" t="e">
        <f>#REF!</f>
        <v>#REF!</v>
      </c>
      <c r="P75" s="162" t="e">
        <f>#REF!</f>
        <v>#REF!</v>
      </c>
      <c r="Q75" s="162" t="e">
        <f>#REF!</f>
        <v>#REF!</v>
      </c>
      <c r="R75" s="162" t="e">
        <f>#REF!</f>
        <v>#REF!</v>
      </c>
      <c r="S75" s="162" t="e">
        <f>#REF!</f>
        <v>#REF!</v>
      </c>
      <c r="T75" s="162" t="e">
        <f>#REF!</f>
        <v>#REF!</v>
      </c>
      <c r="U75" s="193" t="e">
        <f>#REF!</f>
        <v>#REF!</v>
      </c>
    </row>
    <row r="76" spans="1:21" ht="16.2" thickBot="1">
      <c r="A76" s="494"/>
      <c r="B76" s="228" t="s">
        <v>1</v>
      </c>
      <c r="C76" s="194"/>
      <c r="D76" s="191" t="e">
        <f t="shared" ref="D76:U76" si="15">SUM(D72:D75)</f>
        <v>#REF!</v>
      </c>
      <c r="E76" s="191" t="e">
        <f t="shared" si="15"/>
        <v>#REF!</v>
      </c>
      <c r="F76" s="191" t="e">
        <f t="shared" si="15"/>
        <v>#REF!</v>
      </c>
      <c r="G76" s="191" t="e">
        <f t="shared" si="15"/>
        <v>#REF!</v>
      </c>
      <c r="H76" s="191" t="e">
        <f t="shared" si="15"/>
        <v>#REF!</v>
      </c>
      <c r="I76" s="191" t="e">
        <f t="shared" si="15"/>
        <v>#REF!</v>
      </c>
      <c r="J76" s="191" t="e">
        <f t="shared" si="15"/>
        <v>#REF!</v>
      </c>
      <c r="K76" s="191" t="e">
        <f t="shared" si="15"/>
        <v>#REF!</v>
      </c>
      <c r="L76" s="191" t="e">
        <f t="shared" si="15"/>
        <v>#REF!</v>
      </c>
      <c r="M76" s="191" t="e">
        <f t="shared" si="15"/>
        <v>#REF!</v>
      </c>
      <c r="N76" s="191" t="e">
        <f t="shared" si="15"/>
        <v>#REF!</v>
      </c>
      <c r="O76" s="191" t="e">
        <f t="shared" si="15"/>
        <v>#REF!</v>
      </c>
      <c r="P76" s="191" t="e">
        <f t="shared" si="15"/>
        <v>#REF!</v>
      </c>
      <c r="Q76" s="191" t="e">
        <f t="shared" si="15"/>
        <v>#REF!</v>
      </c>
      <c r="R76" s="191" t="e">
        <f t="shared" si="15"/>
        <v>#REF!</v>
      </c>
      <c r="S76" s="191" t="e">
        <f t="shared" si="15"/>
        <v>#REF!</v>
      </c>
      <c r="T76" s="191" t="e">
        <f t="shared" si="15"/>
        <v>#REF!</v>
      </c>
      <c r="U76" s="192" t="e">
        <f t="shared" si="15"/>
        <v>#REF!</v>
      </c>
    </row>
    <row r="77" spans="1:21" ht="16.5" customHeight="1">
      <c r="A77" s="491" t="s">
        <v>166</v>
      </c>
      <c r="B77" s="484" t="s">
        <v>162</v>
      </c>
      <c r="C77" s="485"/>
      <c r="D77" s="202" t="s">
        <v>14</v>
      </c>
      <c r="E77" s="202" t="s">
        <v>15</v>
      </c>
      <c r="F77" s="202" t="s">
        <v>16</v>
      </c>
      <c r="G77" s="202" t="s">
        <v>23</v>
      </c>
      <c r="H77" s="202" t="s">
        <v>24</v>
      </c>
      <c r="I77" s="202" t="s">
        <v>25</v>
      </c>
      <c r="J77" s="202" t="s">
        <v>26</v>
      </c>
      <c r="K77" s="202" t="s">
        <v>27</v>
      </c>
      <c r="L77" s="202" t="s">
        <v>28</v>
      </c>
      <c r="M77" s="202" t="s">
        <v>29</v>
      </c>
      <c r="N77" s="202" t="s">
        <v>30</v>
      </c>
      <c r="O77" s="202" t="s">
        <v>31</v>
      </c>
      <c r="P77" s="202" t="s">
        <v>32</v>
      </c>
      <c r="Q77" s="202" t="s">
        <v>33</v>
      </c>
      <c r="R77" s="202" t="s">
        <v>34</v>
      </c>
      <c r="S77" s="203" t="s">
        <v>17</v>
      </c>
      <c r="T77" s="279" t="s">
        <v>35</v>
      </c>
      <c r="U77" s="280" t="s">
        <v>36</v>
      </c>
    </row>
    <row r="78" spans="1:21" ht="16.5" customHeight="1">
      <c r="A78" s="492"/>
      <c r="B78" s="483" t="s">
        <v>167</v>
      </c>
      <c r="C78" s="482"/>
      <c r="D78" s="196" t="e">
        <f>'1 TTD'!$D$8</f>
        <v>#REF!</v>
      </c>
      <c r="E78" s="196" t="e">
        <f>'1 TTD'!$E$8</f>
        <v>#REF!</v>
      </c>
      <c r="F78" s="196" t="e">
        <f>'1 TTD'!$F$8</f>
        <v>#REF!</v>
      </c>
      <c r="G78" s="196" t="e">
        <f>'1 TTD'!$G$8</f>
        <v>#REF!</v>
      </c>
      <c r="H78" s="196" t="e">
        <f>'1 TTD'!$H$8</f>
        <v>#REF!</v>
      </c>
      <c r="I78" s="196" t="e">
        <f>'1 TTD'!$I$8</f>
        <v>#REF!</v>
      </c>
      <c r="J78" s="196" t="e">
        <f>'1 TTD'!$J$8</f>
        <v>#REF!</v>
      </c>
      <c r="K78" s="196" t="e">
        <f>'1 TTD'!$K$8</f>
        <v>#REF!</v>
      </c>
      <c r="L78" s="196" t="e">
        <f>'1 TTD'!$L$8</f>
        <v>#REF!</v>
      </c>
      <c r="M78" s="196" t="e">
        <f>'1 TTD'!$M$8</f>
        <v>#REF!</v>
      </c>
      <c r="N78" s="196" t="e">
        <f>'1 TTD'!$N$8</f>
        <v>#REF!</v>
      </c>
      <c r="O78" s="196" t="e">
        <f>'1 TTD'!$O$8</f>
        <v>#REF!</v>
      </c>
      <c r="P78" s="196" t="e">
        <f>'1 TTD'!$P$8</f>
        <v>#REF!</v>
      </c>
      <c r="Q78" s="196" t="e">
        <f>'1 TTD'!$Q$8</f>
        <v>#REF!</v>
      </c>
      <c r="R78" s="196" t="e">
        <f>'1 TTD'!$R$8</f>
        <v>#REF!</v>
      </c>
      <c r="S78" s="196"/>
      <c r="T78" s="196" t="e">
        <f>'1 TTD'!T8</f>
        <v>#REF!</v>
      </c>
      <c r="U78" s="197" t="e">
        <f>SUM($G$21:$I$21)</f>
        <v>#REF!</v>
      </c>
    </row>
    <row r="79" spans="1:21" ht="16.5" customHeight="1">
      <c r="A79" s="492"/>
      <c r="B79" s="483" t="s">
        <v>43</v>
      </c>
      <c r="C79" s="482"/>
      <c r="D79" s="213" t="e">
        <f>'2 Stability'!C45</f>
        <v>#REF!</v>
      </c>
      <c r="E79" s="213" t="e">
        <f>'2 Stability'!D45</f>
        <v>#REF!</v>
      </c>
      <c r="F79" s="213" t="e">
        <f>'2 Stability'!E45</f>
        <v>#REF!</v>
      </c>
      <c r="G79" s="213" t="e">
        <f>'2 Stability'!F45</f>
        <v>#REF!</v>
      </c>
      <c r="H79" s="213" t="e">
        <f>'2 Stability'!G45</f>
        <v>#REF!</v>
      </c>
      <c r="I79" s="213" t="e">
        <f>'2 Stability'!H45</f>
        <v>#REF!</v>
      </c>
      <c r="J79" s="213" t="e">
        <f>'2 Stability'!I45</f>
        <v>#REF!</v>
      </c>
      <c r="K79" s="213" t="e">
        <f>'2 Stability'!J45</f>
        <v>#REF!</v>
      </c>
      <c r="L79" s="213" t="e">
        <f>'2 Stability'!K45</f>
        <v>#REF!</v>
      </c>
      <c r="M79" s="213" t="e">
        <f>'2 Stability'!L45</f>
        <v>#REF!</v>
      </c>
      <c r="N79" s="213" t="e">
        <f>'2 Stability'!M45</f>
        <v>#REF!</v>
      </c>
      <c r="O79" s="213" t="e">
        <f>'2 Stability'!N45</f>
        <v>#REF!</v>
      </c>
      <c r="P79" s="213" t="e">
        <f>'2 Stability'!O45</f>
        <v>#REF!</v>
      </c>
      <c r="Q79" s="213" t="e">
        <f>'2 Stability'!P45</f>
        <v>#REF!</v>
      </c>
      <c r="R79" s="213" t="e">
        <f>'2 Stability'!Q45</f>
        <v>#REF!</v>
      </c>
      <c r="S79" s="221"/>
      <c r="T79" s="213" t="e">
        <f>'2 Stability'!R45</f>
        <v>#REF!</v>
      </c>
      <c r="U79" s="213" t="e">
        <f>'2 Stability'!S45</f>
        <v>#REF!</v>
      </c>
    </row>
    <row r="80" spans="1:21" ht="15.6">
      <c r="A80" s="492"/>
      <c r="B80" s="483" t="s">
        <v>42</v>
      </c>
      <c r="C80" s="482"/>
      <c r="D80" s="226" t="e">
        <f>(D81-$S81)*$C81+(D82-$S82)*$C82+(D83-$S83)*$C83+(D84-$S84)*$C84+(#REF!-#REF!)*#REF!+(#REF!-#REF!)*#REF!</f>
        <v>#REF!</v>
      </c>
      <c r="E80" s="226" t="e">
        <f>(E81-$S81)*$C81+(E82-$S82)*$C82+(E83-$S83)*$C83+(E84-$S84)*$C84+(#REF!-#REF!)*#REF!+(#REF!-#REF!)*#REF!</f>
        <v>#REF!</v>
      </c>
      <c r="F80" s="226" t="e">
        <f>(F81-$S81)*$C81+(F82-$S82)*$C82+(F83-$S83)*$C83+(F84-$S84)*$C84+(#REF!-#REF!)*#REF!+(#REF!-#REF!)*#REF!</f>
        <v>#REF!</v>
      </c>
      <c r="G80" s="226" t="e">
        <f>(G81-$S81)*$C81+(G82-$S82)*$C82+(G83-$S83)*$C83+(G84-$S84)*$C84+(#REF!-#REF!)*#REF!+(#REF!-#REF!)*#REF!</f>
        <v>#REF!</v>
      </c>
      <c r="H80" s="226" t="e">
        <f>(H81-$S81)*$C81+(H82-$S82)*$C82+(H83-$S83)*$C83+(H84-$S84)*$C84+(#REF!-#REF!)*#REF!+(#REF!-#REF!)*#REF!</f>
        <v>#REF!</v>
      </c>
      <c r="I80" s="226" t="e">
        <f>(I81-$S81)*$C81+(I82-$S82)*$C82+(I83-$S83)*$C83+(I84-$S84)*$C84+(#REF!-#REF!)*#REF!+(#REF!-#REF!)*#REF!</f>
        <v>#REF!</v>
      </c>
      <c r="J80" s="226" t="e">
        <f>(J81-$S81)*$C81+(J82-$S82)*$C82+(J83-$S83)*$C83+(J84-$S84)*$C84+(#REF!-#REF!)*#REF!+(#REF!-#REF!)*#REF!</f>
        <v>#REF!</v>
      </c>
      <c r="K80" s="226" t="e">
        <f>(K81-$S81)*$C81+(K82-$S82)*$C82+(K83-$S83)*$C83+(K84-$S84)*$C84+(#REF!-#REF!)*#REF!+(#REF!-#REF!)*#REF!</f>
        <v>#REF!</v>
      </c>
      <c r="L80" s="226" t="e">
        <f>(L81-$S81)*$C81+(L82-$S82)*$C82+(L83-$S83)*$C83+(L84-$S84)*$C84+(#REF!-#REF!)*#REF!+(#REF!-#REF!)*#REF!</f>
        <v>#REF!</v>
      </c>
      <c r="M80" s="226" t="e">
        <f>(M81-$S81)*$C81+(M82-$S82)*$C82+(M83-$S83)*$C83+(M84-$S84)*$C84+(#REF!-#REF!)*#REF!+(#REF!-#REF!)*#REF!</f>
        <v>#REF!</v>
      </c>
      <c r="N80" s="226" t="e">
        <f>(N81-$S81)*$C81+(N82-$S82)*$C82+(N83-$S83)*$C83+(N84-$S84)*$C84+(#REF!-#REF!)*#REF!+(#REF!-#REF!)*#REF!</f>
        <v>#REF!</v>
      </c>
      <c r="O80" s="226" t="e">
        <f>(O81-$S81)*$C81+(O82-$S82)*$C82+(O83-$S83)*$C83+(O84-$S84)*$C84+(#REF!-#REF!)*#REF!+(#REF!-#REF!)*#REF!</f>
        <v>#REF!</v>
      </c>
      <c r="P80" s="226" t="e">
        <f>(P81-$S81)*$C81+(P82-$S82)*$C82+(P83-$S83)*$C83+(P84-$S84)*$C84+(#REF!-#REF!)*#REF!+(#REF!-#REF!)*#REF!</f>
        <v>#REF!</v>
      </c>
      <c r="Q80" s="226" t="e">
        <f>(Q81-$S81)*$C81+(Q82-$S82)*$C82+(Q83-$S83)*$C83+(Q84-$S84)*$C84+(#REF!-#REF!)*#REF!+(#REF!-#REF!)*#REF!</f>
        <v>#REF!</v>
      </c>
      <c r="R80" s="226" t="e">
        <f>(R81-$S81)*$C81+(R82-$S82)*$C82+(R83-$S83)*$C83+(R84-$S84)*$C84+(#REF!-#REF!)*#REF!+(#REF!-#REF!)*#REF!</f>
        <v>#REF!</v>
      </c>
      <c r="S80" s="226"/>
      <c r="T80" s="226" t="e">
        <f>(T81-$S81)*$C81+(T82-$S82)*$C82+(T83-$S83)*$C83+(T84-$S84)*$C84+(#REF!-#REF!)*#REF!+(#REF!-#REF!)*#REF!</f>
        <v>#REF!</v>
      </c>
      <c r="U80" s="226" t="e">
        <f>(U81-$S81)*$C81+(U82-$S82)*$C82+(U83-$S83)*$C83+(U84-$S84)*$C84+(#REF!-#REF!)*#REF!+(#REF!-#REF!)*#REF!</f>
        <v>#REF!</v>
      </c>
    </row>
    <row r="81" spans="1:21" ht="15.6">
      <c r="A81" s="493"/>
      <c r="B81" s="227" t="s">
        <v>81</v>
      </c>
      <c r="C81" s="142">
        <v>0</v>
      </c>
      <c r="D81" s="159">
        <f>IF(ISERROR((#REF!)/#REF!),0,(#REF!)/#REF!)</f>
        <v>0</v>
      </c>
      <c r="E81" s="159">
        <f>IF(ISERROR((#REF!)/#REF!),0,(#REF!)/#REF!)</f>
        <v>0</v>
      </c>
      <c r="F81" s="159">
        <f>IF(ISERROR((#REF!)/#REF!),0,(#REF!)/#REF!)</f>
        <v>0</v>
      </c>
      <c r="G81" s="159">
        <f>IF(ISERROR((#REF!)/#REF!),0,(#REF!)/#REF!)</f>
        <v>0</v>
      </c>
      <c r="H81" s="159">
        <f>IF(ISERROR((#REF!)/#REF!),0,(#REF!)/#REF!)</f>
        <v>0</v>
      </c>
      <c r="I81" s="159">
        <f>IF(ISERROR((#REF!)/#REF!),0,(#REF!)/#REF!)</f>
        <v>0</v>
      </c>
      <c r="J81" s="159">
        <f>IF(ISERROR((#REF!)/#REF!),0,(#REF!)/#REF!)</f>
        <v>0</v>
      </c>
      <c r="K81" s="159">
        <f>IF(ISERROR((#REF!)/#REF!),0,(#REF!)/#REF!)</f>
        <v>0</v>
      </c>
      <c r="L81" s="159">
        <f>IF(ISERROR((#REF!)/#REF!),0,(#REF!)/#REF!)</f>
        <v>0</v>
      </c>
      <c r="M81" s="159">
        <f>IF(ISERROR((#REF!)/#REF!),0,(#REF!)/#REF!)</f>
        <v>0</v>
      </c>
      <c r="N81" s="159">
        <f>IF(ISERROR((#REF!)/#REF!),0,(#REF!)/#REF!)</f>
        <v>0</v>
      </c>
      <c r="O81" s="159">
        <f>IF(ISERROR((#REF!)/#REF!),0,(#REF!)/#REF!)</f>
        <v>0</v>
      </c>
      <c r="P81" s="159">
        <f>IF(ISERROR((#REF!)/#REF!),0,(#REF!)/#REF!)</f>
        <v>0</v>
      </c>
      <c r="Q81" s="159">
        <f>IF(ISERROR((#REF!)/#REF!),0,(#REF!)/#REF!)</f>
        <v>0</v>
      </c>
      <c r="R81" s="159">
        <f>IF(ISERROR((#REF!)/#REF!),0,(#REF!)/#REF!)</f>
        <v>0</v>
      </c>
      <c r="S81" s="159">
        <f>IF(ISERROR((#REF!)/#REF!),0,(#REF!)/#REF!)</f>
        <v>0</v>
      </c>
      <c r="T81" s="159">
        <f>IF(ISERROR((#REF!)/#REF!),0,(#REF!)/#REF!)</f>
        <v>0</v>
      </c>
      <c r="U81" s="160">
        <f>IF(ISERROR((#REF!)/#REF!),0,(#REF!)/#REF!)</f>
        <v>0</v>
      </c>
    </row>
    <row r="82" spans="1:21" ht="15.6">
      <c r="A82" s="493"/>
      <c r="B82" s="227" t="s">
        <v>91</v>
      </c>
      <c r="C82" s="142">
        <v>90</v>
      </c>
      <c r="D82" s="159">
        <f>IF(ISERROR((#REF!)/#REF!),0,(#REF!)/#REF!)</f>
        <v>0</v>
      </c>
      <c r="E82" s="159">
        <f>IF(ISERROR((#REF!)/#REF!),0,(#REF!)/#REF!)</f>
        <v>0</v>
      </c>
      <c r="F82" s="159">
        <f>IF(ISERROR((#REF!)/#REF!),0,(#REF!)/#REF!)</f>
        <v>0</v>
      </c>
      <c r="G82" s="159">
        <f>IF(ISERROR((#REF!)/#REF!),0,(#REF!)/#REF!)</f>
        <v>0</v>
      </c>
      <c r="H82" s="159">
        <f>IF(ISERROR((#REF!)/#REF!),0,(#REF!)/#REF!)</f>
        <v>0</v>
      </c>
      <c r="I82" s="159">
        <f>IF(ISERROR((#REF!)/#REF!),0,(#REF!)/#REF!)</f>
        <v>0</v>
      </c>
      <c r="J82" s="159">
        <f>IF(ISERROR((#REF!)/#REF!),0,(#REF!)/#REF!)</f>
        <v>0</v>
      </c>
      <c r="K82" s="159">
        <f>IF(ISERROR((#REF!)/#REF!),0,(#REF!)/#REF!)</f>
        <v>0</v>
      </c>
      <c r="L82" s="159">
        <f>IF(ISERROR((#REF!)/#REF!),0,(#REF!)/#REF!)</f>
        <v>0</v>
      </c>
      <c r="M82" s="159">
        <f>IF(ISERROR((#REF!)/#REF!),0,(#REF!)/#REF!)</f>
        <v>0</v>
      </c>
      <c r="N82" s="159">
        <f>IF(ISERROR((#REF!)/#REF!),0,(#REF!)/#REF!)</f>
        <v>0</v>
      </c>
      <c r="O82" s="159">
        <f>IF(ISERROR((#REF!)/#REF!),0,(#REF!)/#REF!)</f>
        <v>0</v>
      </c>
      <c r="P82" s="159">
        <f>IF(ISERROR((#REF!)/#REF!),0,(#REF!)/#REF!)</f>
        <v>0</v>
      </c>
      <c r="Q82" s="159">
        <f>IF(ISERROR((#REF!)/#REF!),0,(#REF!)/#REF!)</f>
        <v>0</v>
      </c>
      <c r="R82" s="159">
        <f>IF(ISERROR((#REF!)/#REF!),0,(#REF!)/#REF!)</f>
        <v>0</v>
      </c>
      <c r="S82" s="159">
        <f>IF(ISERROR((#REF!)/#REF!),0,(#REF!)/#REF!)</f>
        <v>0</v>
      </c>
      <c r="T82" s="159">
        <f>IF(ISERROR((#REF!)/#REF!),0,(#REF!)/#REF!)</f>
        <v>0</v>
      </c>
      <c r="U82" s="160">
        <f>IF(ISERROR((#REF!)/#REF!),0,(#REF!)/#REF!)</f>
        <v>0</v>
      </c>
    </row>
    <row r="83" spans="1:21" ht="15.6">
      <c r="A83" s="493"/>
      <c r="B83" s="227" t="s">
        <v>92</v>
      </c>
      <c r="C83" s="142">
        <v>40</v>
      </c>
      <c r="D83" s="159">
        <f>IF(ISERROR((#REF!)/#REF!),0,(#REF!)/#REF!)</f>
        <v>0</v>
      </c>
      <c r="E83" s="159">
        <f>IF(ISERROR((#REF!)/#REF!),0,(#REF!)/#REF!)</f>
        <v>0</v>
      </c>
      <c r="F83" s="159">
        <f>IF(ISERROR((#REF!)/#REF!),0,(#REF!)/#REF!)</f>
        <v>0</v>
      </c>
      <c r="G83" s="159">
        <f>IF(ISERROR((#REF!)/#REF!),0,(#REF!)/#REF!)</f>
        <v>0</v>
      </c>
      <c r="H83" s="159">
        <f>IF(ISERROR((#REF!)/#REF!),0,(#REF!)/#REF!)</f>
        <v>0</v>
      </c>
      <c r="I83" s="159">
        <f>IF(ISERROR((#REF!)/#REF!),0,(#REF!)/#REF!)</f>
        <v>0</v>
      </c>
      <c r="J83" s="159">
        <f>IF(ISERROR((#REF!)/#REF!),0,(#REF!)/#REF!)</f>
        <v>0</v>
      </c>
      <c r="K83" s="159">
        <f>IF(ISERROR((#REF!)/#REF!),0,(#REF!)/#REF!)</f>
        <v>0</v>
      </c>
      <c r="L83" s="159">
        <f>IF(ISERROR((#REF!)/#REF!),0,(#REF!)/#REF!)</f>
        <v>0</v>
      </c>
      <c r="M83" s="159">
        <f>IF(ISERROR((#REF!)/#REF!),0,(#REF!)/#REF!)</f>
        <v>0</v>
      </c>
      <c r="N83" s="159">
        <f>IF(ISERROR((#REF!)/#REF!),0,(#REF!)/#REF!)</f>
        <v>0</v>
      </c>
      <c r="O83" s="159">
        <f>IF(ISERROR((#REF!)/#REF!),0,(#REF!)/#REF!)</f>
        <v>0</v>
      </c>
      <c r="P83" s="159">
        <f>IF(ISERROR((#REF!)/#REF!),0,(#REF!)/#REF!)</f>
        <v>0</v>
      </c>
      <c r="Q83" s="159">
        <f>IF(ISERROR((#REF!)/#REF!),0,(#REF!)/#REF!)</f>
        <v>0</v>
      </c>
      <c r="R83" s="159">
        <f>IF(ISERROR((#REF!)/#REF!),0,(#REF!)/#REF!)</f>
        <v>0</v>
      </c>
      <c r="S83" s="159">
        <f>IF(ISERROR((#REF!)/#REF!),0,(#REF!)/#REF!)</f>
        <v>0</v>
      </c>
      <c r="T83" s="159">
        <f>IF(ISERROR((#REF!)/#REF!),0,(#REF!)/#REF!)</f>
        <v>0</v>
      </c>
      <c r="U83" s="160">
        <f>IF(ISERROR((#REF!)/#REF!),0,(#REF!)/#REF!)</f>
        <v>0</v>
      </c>
    </row>
    <row r="84" spans="1:21" ht="15.6">
      <c r="A84" s="493"/>
      <c r="B84" s="227" t="s">
        <v>93</v>
      </c>
      <c r="C84" s="142">
        <v>0</v>
      </c>
      <c r="D84" s="159">
        <f>IF(ISERROR((#REF!)/#REF!),0,(#REF!)/#REF!)</f>
        <v>0</v>
      </c>
      <c r="E84" s="159">
        <f>IF(ISERROR((#REF!)/#REF!),0,(#REF!)/#REF!)</f>
        <v>0</v>
      </c>
      <c r="F84" s="159">
        <f>IF(ISERROR((#REF!)/#REF!),0,(#REF!)/#REF!)</f>
        <v>0</v>
      </c>
      <c r="G84" s="159">
        <f>IF(ISERROR((#REF!)/#REF!),0,(#REF!)/#REF!)</f>
        <v>0</v>
      </c>
      <c r="H84" s="159">
        <f>IF(ISERROR((#REF!)/#REF!),0,(#REF!)/#REF!)</f>
        <v>0</v>
      </c>
      <c r="I84" s="159">
        <f>IF(ISERROR((#REF!)/#REF!),0,(#REF!)/#REF!)</f>
        <v>0</v>
      </c>
      <c r="J84" s="159">
        <f>IF(ISERROR((#REF!)/#REF!),0,(#REF!)/#REF!)</f>
        <v>0</v>
      </c>
      <c r="K84" s="159">
        <f>IF(ISERROR((#REF!)/#REF!),0,(#REF!)/#REF!)</f>
        <v>0</v>
      </c>
      <c r="L84" s="159">
        <f>IF(ISERROR((#REF!)/#REF!),0,(#REF!)/#REF!)</f>
        <v>0</v>
      </c>
      <c r="M84" s="159">
        <f>IF(ISERROR((#REF!)/#REF!),0,(#REF!)/#REF!)</f>
        <v>0</v>
      </c>
      <c r="N84" s="159">
        <f>IF(ISERROR((#REF!)/#REF!),0,(#REF!)/#REF!)</f>
        <v>0</v>
      </c>
      <c r="O84" s="159">
        <f>IF(ISERROR((#REF!)/#REF!),0,(#REF!)/#REF!)</f>
        <v>0</v>
      </c>
      <c r="P84" s="159">
        <f>IF(ISERROR((#REF!)/#REF!),0,(#REF!)/#REF!)</f>
        <v>0</v>
      </c>
      <c r="Q84" s="159">
        <f>IF(ISERROR((#REF!)/#REF!),0,(#REF!)/#REF!)</f>
        <v>0</v>
      </c>
      <c r="R84" s="159">
        <f>IF(ISERROR((#REF!)/#REF!),0,(#REF!)/#REF!)</f>
        <v>0</v>
      </c>
      <c r="S84" s="159">
        <f>IF(ISERROR((#REF!)/#REF!),0,(#REF!)/#REF!)</f>
        <v>0</v>
      </c>
      <c r="T84" s="159">
        <f>IF(ISERROR((#REF!)/#REF!),0,(#REF!)/#REF!)</f>
        <v>0</v>
      </c>
      <c r="U84" s="160">
        <f>IF(ISERROR((#REF!)/#REF!),0,(#REF!)/#REF!)</f>
        <v>0</v>
      </c>
    </row>
    <row r="85" spans="1:21" ht="16.2" thickBot="1">
      <c r="A85" s="494"/>
      <c r="B85" s="228" t="s">
        <v>1</v>
      </c>
      <c r="C85" s="161"/>
      <c r="D85" s="191">
        <f t="shared" ref="D85:U85" si="16">SUM(D81:D84)</f>
        <v>0</v>
      </c>
      <c r="E85" s="191">
        <f t="shared" si="16"/>
        <v>0</v>
      </c>
      <c r="F85" s="191">
        <f t="shared" si="16"/>
        <v>0</v>
      </c>
      <c r="G85" s="191">
        <f t="shared" si="16"/>
        <v>0</v>
      </c>
      <c r="H85" s="191">
        <f t="shared" si="16"/>
        <v>0</v>
      </c>
      <c r="I85" s="191">
        <f t="shared" si="16"/>
        <v>0</v>
      </c>
      <c r="J85" s="191">
        <f t="shared" si="16"/>
        <v>0</v>
      </c>
      <c r="K85" s="191">
        <f t="shared" si="16"/>
        <v>0</v>
      </c>
      <c r="L85" s="191">
        <f t="shared" si="16"/>
        <v>0</v>
      </c>
      <c r="M85" s="191">
        <f t="shared" si="16"/>
        <v>0</v>
      </c>
      <c r="N85" s="191">
        <f t="shared" si="16"/>
        <v>0</v>
      </c>
      <c r="O85" s="191">
        <f t="shared" si="16"/>
        <v>0</v>
      </c>
      <c r="P85" s="191">
        <f t="shared" si="16"/>
        <v>0</v>
      </c>
      <c r="Q85" s="191">
        <f t="shared" si="16"/>
        <v>0</v>
      </c>
      <c r="R85" s="191">
        <f t="shared" si="16"/>
        <v>0</v>
      </c>
      <c r="S85" s="191">
        <f t="shared" si="16"/>
        <v>0</v>
      </c>
      <c r="T85" s="191">
        <f t="shared" si="16"/>
        <v>0</v>
      </c>
      <c r="U85" s="192">
        <f t="shared" si="16"/>
        <v>0</v>
      </c>
    </row>
    <row r="86" spans="1:21" ht="16.5" customHeight="1">
      <c r="A86" s="491" t="s">
        <v>163</v>
      </c>
      <c r="B86" s="484" t="s">
        <v>162</v>
      </c>
      <c r="C86" s="485"/>
      <c r="D86" s="202" t="s">
        <v>14</v>
      </c>
      <c r="E86" s="202" t="s">
        <v>15</v>
      </c>
      <c r="F86" s="202" t="s">
        <v>16</v>
      </c>
      <c r="G86" s="202" t="s">
        <v>23</v>
      </c>
      <c r="H86" s="202" t="s">
        <v>24</v>
      </c>
      <c r="I86" s="202" t="s">
        <v>25</v>
      </c>
      <c r="J86" s="202" t="s">
        <v>26</v>
      </c>
      <c r="K86" s="202" t="s">
        <v>27</v>
      </c>
      <c r="L86" s="202" t="s">
        <v>28</v>
      </c>
      <c r="M86" s="202" t="s">
        <v>29</v>
      </c>
      <c r="N86" s="202" t="s">
        <v>30</v>
      </c>
      <c r="O86" s="202" t="s">
        <v>31</v>
      </c>
      <c r="P86" s="202" t="s">
        <v>32</v>
      </c>
      <c r="Q86" s="202" t="s">
        <v>33</v>
      </c>
      <c r="R86" s="202" t="s">
        <v>34</v>
      </c>
      <c r="S86" s="202"/>
      <c r="T86" s="279" t="s">
        <v>35</v>
      </c>
      <c r="U86" s="280" t="s">
        <v>36</v>
      </c>
    </row>
    <row r="87" spans="1:21" ht="15.6">
      <c r="A87" s="492"/>
      <c r="B87" s="483" t="s">
        <v>167</v>
      </c>
      <c r="C87" s="482"/>
      <c r="D87" s="196" t="e">
        <f>'1 TTD'!$D$8</f>
        <v>#REF!</v>
      </c>
      <c r="E87" s="196" t="e">
        <f>'1 TTD'!$E$8</f>
        <v>#REF!</v>
      </c>
      <c r="F87" s="196" t="e">
        <f>'1 TTD'!$F$8</f>
        <v>#REF!</v>
      </c>
      <c r="G87" s="196" t="e">
        <f>'1 TTD'!$G$8</f>
        <v>#REF!</v>
      </c>
      <c r="H87" s="196" t="e">
        <f>'1 TTD'!$H$8</f>
        <v>#REF!</v>
      </c>
      <c r="I87" s="196" t="e">
        <f>'1 TTD'!$I$8</f>
        <v>#REF!</v>
      </c>
      <c r="J87" s="196" t="e">
        <f>'1 TTD'!$J$8</f>
        <v>#REF!</v>
      </c>
      <c r="K87" s="196" t="e">
        <f>'1 TTD'!$K$8</f>
        <v>#REF!</v>
      </c>
      <c r="L87" s="196" t="e">
        <f>'1 TTD'!$L$8</f>
        <v>#REF!</v>
      </c>
      <c r="M87" s="196" t="e">
        <f>'1 TTD'!$M$8</f>
        <v>#REF!</v>
      </c>
      <c r="N87" s="196" t="e">
        <f>'1 TTD'!$N$8</f>
        <v>#REF!</v>
      </c>
      <c r="O87" s="196" t="e">
        <f>'1 TTD'!$O$8</f>
        <v>#REF!</v>
      </c>
      <c r="P87" s="196" t="e">
        <f>'1 TTD'!$P$8</f>
        <v>#REF!</v>
      </c>
      <c r="Q87" s="196" t="e">
        <f>'1 TTD'!$Q$8</f>
        <v>#REF!</v>
      </c>
      <c r="R87" s="196" t="e">
        <f>'1 TTD'!$R$8</f>
        <v>#REF!</v>
      </c>
      <c r="S87" s="196"/>
      <c r="T87" s="196" t="e">
        <f>'1 TTD'!T8</f>
        <v>#REF!</v>
      </c>
      <c r="U87" s="197" t="e">
        <f>SUM($G$21:$I$21)</f>
        <v>#REF!</v>
      </c>
    </row>
    <row r="88" spans="1:21" ht="14.25" customHeight="1">
      <c r="A88" s="492"/>
      <c r="B88" s="227" t="s">
        <v>81</v>
      </c>
      <c r="C88" s="142"/>
      <c r="D88" s="163">
        <f>IF(ISERROR((#REF!)/#REF!),0,(#REF!)/#REF!)</f>
        <v>0</v>
      </c>
      <c r="E88" s="163">
        <f>IF(ISERROR((#REF!)/#REF!),0,(#REF!)/#REF!)</f>
        <v>0</v>
      </c>
      <c r="F88" s="163">
        <f>IF(ISERROR((#REF!)/#REF!),0,(#REF!)/#REF!)</f>
        <v>0</v>
      </c>
      <c r="G88" s="163">
        <f>IF(ISERROR((#REF!)/#REF!),0,(#REF!)/#REF!)</f>
        <v>0</v>
      </c>
      <c r="H88" s="163">
        <f>IF(ISERROR((#REF!)/#REF!),0,(#REF!)/#REF!)</f>
        <v>0</v>
      </c>
      <c r="I88" s="163">
        <f>IF(ISERROR((#REF!)/#REF!),0,(#REF!)/#REF!)</f>
        <v>0</v>
      </c>
      <c r="J88" s="163">
        <f>IF(ISERROR((#REF!)/#REF!),0,(#REF!)/#REF!)</f>
        <v>0</v>
      </c>
      <c r="K88" s="163">
        <f>IF(ISERROR((#REF!)/#REF!),0,(#REF!)/#REF!)</f>
        <v>0</v>
      </c>
      <c r="L88" s="163">
        <f>IF(ISERROR((#REF!)/#REF!),0,(#REF!)/#REF!)</f>
        <v>0</v>
      </c>
      <c r="M88" s="163">
        <f>IF(ISERROR((#REF!)/#REF!),0,(#REF!)/#REF!)</f>
        <v>0</v>
      </c>
      <c r="N88" s="163">
        <f>IF(ISERROR((#REF!)/#REF!),0,(#REF!)/#REF!)</f>
        <v>0</v>
      </c>
      <c r="O88" s="163">
        <f>IF(ISERROR((#REF!)/#REF!),0,(#REF!)/#REF!)</f>
        <v>0</v>
      </c>
      <c r="P88" s="163">
        <f>IF(ISERROR((#REF!)/#REF!),0,(#REF!)/#REF!)</f>
        <v>0</v>
      </c>
      <c r="Q88" s="163">
        <f>IF(ISERROR((#REF!)/#REF!),0,(#REF!)/#REF!)</f>
        <v>0</v>
      </c>
      <c r="R88" s="163">
        <f>IF(ISERROR((#REF!)/#REF!),0,(#REF!)/#REF!)</f>
        <v>0</v>
      </c>
      <c r="S88" s="163"/>
      <c r="T88" s="163">
        <f>IF(ISERROR((#REF!)/#REF!),0,(#REF!)/#REF!)</f>
        <v>0</v>
      </c>
      <c r="U88" s="195">
        <f>IF(ISERROR((#REF!)/#REF!),0,(#REF!)/#REF!)</f>
        <v>0</v>
      </c>
    </row>
    <row r="89" spans="1:21" ht="14.25" customHeight="1">
      <c r="A89" s="492"/>
      <c r="B89" s="227" t="s">
        <v>91</v>
      </c>
      <c r="C89" s="142"/>
      <c r="D89" s="163">
        <f>IF(ISERROR((#REF!)/#REF!),0,(#REF!)/#REF!)</f>
        <v>0</v>
      </c>
      <c r="E89" s="163">
        <f>IF(ISERROR((#REF!)/#REF!),0,(#REF!)/#REF!)</f>
        <v>0</v>
      </c>
      <c r="F89" s="163">
        <f>IF(ISERROR((#REF!)/#REF!),0,(#REF!)/#REF!)</f>
        <v>0</v>
      </c>
      <c r="G89" s="163">
        <f>IF(ISERROR((#REF!)/#REF!),0,(#REF!)/#REF!)</f>
        <v>0</v>
      </c>
      <c r="H89" s="163">
        <f>IF(ISERROR((#REF!)/#REF!),0,(#REF!)/#REF!)</f>
        <v>0</v>
      </c>
      <c r="I89" s="163">
        <f>IF(ISERROR((#REF!)/#REF!),0,(#REF!)/#REF!)</f>
        <v>0</v>
      </c>
      <c r="J89" s="163">
        <f>IF(ISERROR((#REF!)/#REF!),0,(#REF!)/#REF!)</f>
        <v>0</v>
      </c>
      <c r="K89" s="163">
        <f>IF(ISERROR((#REF!)/#REF!),0,(#REF!)/#REF!)</f>
        <v>0</v>
      </c>
      <c r="L89" s="163">
        <f>IF(ISERROR((#REF!)/#REF!),0,(#REF!)/#REF!)</f>
        <v>0</v>
      </c>
      <c r="M89" s="163">
        <f>IF(ISERROR((#REF!)/#REF!),0,(#REF!)/#REF!)</f>
        <v>0</v>
      </c>
      <c r="N89" s="163">
        <f>IF(ISERROR((#REF!)/#REF!),0,(#REF!)/#REF!)</f>
        <v>0</v>
      </c>
      <c r="O89" s="163">
        <f>IF(ISERROR((#REF!)/#REF!),0,(#REF!)/#REF!)</f>
        <v>0</v>
      </c>
      <c r="P89" s="163">
        <f>IF(ISERROR((#REF!)/#REF!),0,(#REF!)/#REF!)</f>
        <v>0</v>
      </c>
      <c r="Q89" s="163">
        <f>IF(ISERROR((#REF!)/#REF!),0,(#REF!)/#REF!)</f>
        <v>0</v>
      </c>
      <c r="R89" s="163">
        <f>IF(ISERROR((#REF!)/#REF!),0,(#REF!)/#REF!)</f>
        <v>0</v>
      </c>
      <c r="S89" s="163"/>
      <c r="T89" s="163">
        <f>IF(ISERROR((#REF!)/#REF!),0,(#REF!)/#REF!)</f>
        <v>0</v>
      </c>
      <c r="U89" s="195">
        <f>IF(ISERROR((#REF!)/#REF!),0,(#REF!)/#REF!)</f>
        <v>0</v>
      </c>
    </row>
    <row r="90" spans="1:21" ht="15.6">
      <c r="A90" s="493"/>
      <c r="B90" s="227" t="s">
        <v>92</v>
      </c>
      <c r="C90" s="142"/>
      <c r="D90" s="163">
        <f>IF(ISERROR((#REF!)/#REF!),0,(#REF!)/#REF!)</f>
        <v>0</v>
      </c>
      <c r="E90" s="163">
        <f>IF(ISERROR((#REF!)/#REF!),0,(#REF!)/#REF!)</f>
        <v>0</v>
      </c>
      <c r="F90" s="163">
        <f>IF(ISERROR((#REF!)/#REF!),0,(#REF!)/#REF!)</f>
        <v>0</v>
      </c>
      <c r="G90" s="163">
        <f>IF(ISERROR((#REF!)/#REF!),0,(#REF!)/#REF!)</f>
        <v>0</v>
      </c>
      <c r="H90" s="163">
        <f>IF(ISERROR((#REF!)/#REF!),0,(#REF!)/#REF!)</f>
        <v>0</v>
      </c>
      <c r="I90" s="163">
        <f>IF(ISERROR((#REF!)/#REF!),0,(#REF!)/#REF!)</f>
        <v>0</v>
      </c>
      <c r="J90" s="163">
        <f>IF(ISERROR((#REF!)/#REF!),0,(#REF!)/#REF!)</f>
        <v>0</v>
      </c>
      <c r="K90" s="163">
        <f>IF(ISERROR((#REF!)/#REF!),0,(#REF!)/#REF!)</f>
        <v>0</v>
      </c>
      <c r="L90" s="163">
        <f>IF(ISERROR((#REF!)/#REF!),0,(#REF!)/#REF!)</f>
        <v>0</v>
      </c>
      <c r="M90" s="163">
        <f>IF(ISERROR((#REF!)/#REF!),0,(#REF!)/#REF!)</f>
        <v>0</v>
      </c>
      <c r="N90" s="163">
        <f>IF(ISERROR((#REF!)/#REF!),0,(#REF!)/#REF!)</f>
        <v>0</v>
      </c>
      <c r="O90" s="163">
        <f>IF(ISERROR((#REF!)/#REF!),0,(#REF!)/#REF!)</f>
        <v>0</v>
      </c>
      <c r="P90" s="163">
        <f>IF(ISERROR((#REF!)/#REF!),0,(#REF!)/#REF!)</f>
        <v>0</v>
      </c>
      <c r="Q90" s="163">
        <f>IF(ISERROR((#REF!)/#REF!),0,(#REF!)/#REF!)</f>
        <v>0</v>
      </c>
      <c r="R90" s="163">
        <f>IF(ISERROR((#REF!)/#REF!),0,(#REF!)/#REF!)</f>
        <v>0</v>
      </c>
      <c r="S90" s="163"/>
      <c r="T90" s="163">
        <f>IF(ISERROR((#REF!)/#REF!),0,(#REF!)/#REF!)</f>
        <v>0</v>
      </c>
      <c r="U90" s="195">
        <f>IF(ISERROR((#REF!)/#REF!),0,(#REF!)/#REF!)</f>
        <v>0</v>
      </c>
    </row>
    <row r="91" spans="1:21" ht="15.6">
      <c r="A91" s="493"/>
      <c r="B91" s="227" t="s">
        <v>93</v>
      </c>
      <c r="C91" s="142"/>
      <c r="D91" s="163">
        <f>IF(ISERROR((#REF!)/#REF!),0,(#REF!)/#REF!)</f>
        <v>0</v>
      </c>
      <c r="E91" s="163">
        <f>IF(ISERROR((#REF!)/#REF!),0,(#REF!)/#REF!)</f>
        <v>0</v>
      </c>
      <c r="F91" s="163">
        <f>IF(ISERROR((#REF!)/#REF!),0,(#REF!)/#REF!)</f>
        <v>0</v>
      </c>
      <c r="G91" s="163">
        <f>IF(ISERROR((#REF!)/#REF!),0,(#REF!)/#REF!)</f>
        <v>0</v>
      </c>
      <c r="H91" s="163">
        <f>IF(ISERROR((#REF!)/#REF!),0,(#REF!)/#REF!)</f>
        <v>0</v>
      </c>
      <c r="I91" s="163">
        <f>IF(ISERROR((#REF!)/#REF!),0,(#REF!)/#REF!)</f>
        <v>0</v>
      </c>
      <c r="J91" s="163">
        <f>IF(ISERROR((#REF!)/#REF!),0,(#REF!)/#REF!)</f>
        <v>0</v>
      </c>
      <c r="K91" s="163">
        <f>IF(ISERROR((#REF!)/#REF!),0,(#REF!)/#REF!)</f>
        <v>0</v>
      </c>
      <c r="L91" s="163">
        <f>IF(ISERROR((#REF!)/#REF!),0,(#REF!)/#REF!)</f>
        <v>0</v>
      </c>
      <c r="M91" s="163">
        <f>IF(ISERROR((#REF!)/#REF!),0,(#REF!)/#REF!)</f>
        <v>0</v>
      </c>
      <c r="N91" s="163">
        <f>IF(ISERROR((#REF!)/#REF!),0,(#REF!)/#REF!)</f>
        <v>0</v>
      </c>
      <c r="O91" s="163">
        <f>IF(ISERROR((#REF!)/#REF!),0,(#REF!)/#REF!)</f>
        <v>0</v>
      </c>
      <c r="P91" s="163">
        <f>IF(ISERROR((#REF!)/#REF!),0,(#REF!)/#REF!)</f>
        <v>0</v>
      </c>
      <c r="Q91" s="163">
        <f>IF(ISERROR((#REF!)/#REF!),0,(#REF!)/#REF!)</f>
        <v>0</v>
      </c>
      <c r="R91" s="163">
        <f>IF(ISERROR((#REF!)/#REF!),0,(#REF!)/#REF!)</f>
        <v>0</v>
      </c>
      <c r="S91" s="163"/>
      <c r="T91" s="163">
        <f>IF(ISERROR((#REF!)/#REF!),0,(#REF!)/#REF!)</f>
        <v>0</v>
      </c>
      <c r="U91" s="195">
        <f>IF(ISERROR((#REF!)/#REF!),0,(#REF!)/#REF!)</f>
        <v>0</v>
      </c>
    </row>
    <row r="92" spans="1:21" ht="16.2" thickBot="1">
      <c r="A92" s="494"/>
      <c r="B92" s="228" t="s">
        <v>1</v>
      </c>
      <c r="C92" s="161"/>
      <c r="D92" s="231">
        <f>IF(ISERROR((#REF!)/#REF!),0,(#REF!)/#REF!)</f>
        <v>0</v>
      </c>
      <c r="E92" s="231">
        <f>IF(ISERROR((#REF!)/#REF!),0,(#REF!)/#REF!)</f>
        <v>0</v>
      </c>
      <c r="F92" s="231">
        <f>IF(ISERROR((#REF!)/#REF!),0,(#REF!)/#REF!)</f>
        <v>0</v>
      </c>
      <c r="G92" s="231">
        <f>IF(ISERROR((#REF!)/#REF!),0,(#REF!)/#REF!)</f>
        <v>0</v>
      </c>
      <c r="H92" s="231">
        <f>IF(ISERROR((#REF!)/#REF!),0,(#REF!)/#REF!)</f>
        <v>0</v>
      </c>
      <c r="I92" s="231">
        <f>IF(ISERROR((#REF!)/#REF!),0,(#REF!)/#REF!)</f>
        <v>0</v>
      </c>
      <c r="J92" s="231">
        <f>IF(ISERROR((#REF!)/#REF!),0,(#REF!)/#REF!)</f>
        <v>0</v>
      </c>
      <c r="K92" s="231">
        <f>IF(ISERROR((#REF!)/#REF!),0,(#REF!)/#REF!)</f>
        <v>0</v>
      </c>
      <c r="L92" s="231">
        <f>IF(ISERROR((#REF!)/#REF!),0,(#REF!)/#REF!)</f>
        <v>0</v>
      </c>
      <c r="M92" s="231">
        <f>IF(ISERROR((#REF!)/#REF!),0,(#REF!)/#REF!)</f>
        <v>0</v>
      </c>
      <c r="N92" s="231">
        <f>IF(ISERROR((#REF!)/#REF!),0,(#REF!)/#REF!)</f>
        <v>0</v>
      </c>
      <c r="O92" s="231">
        <f>IF(ISERROR((#REF!)/#REF!),0,(#REF!)/#REF!)</f>
        <v>0</v>
      </c>
      <c r="P92" s="231">
        <f>IF(ISERROR((#REF!)/#REF!),0,(#REF!)/#REF!)</f>
        <v>0</v>
      </c>
      <c r="Q92" s="231">
        <f>IF(ISERROR((#REF!)/#REF!),0,(#REF!)/#REF!)</f>
        <v>0</v>
      </c>
      <c r="R92" s="231">
        <f>IF(ISERROR((#REF!)/#REF!),0,(#REF!)/#REF!)</f>
        <v>0</v>
      </c>
      <c r="S92" s="231"/>
      <c r="T92" s="231">
        <f>IF(ISERROR((#REF!)/#REF!),0,(#REF!)/#REF!)</f>
        <v>0</v>
      </c>
      <c r="U92" s="232">
        <f>IF(ISERROR((#REF!)/#REF!),0,(#REF!)/#REF!)</f>
        <v>0</v>
      </c>
    </row>
    <row r="94" spans="1:21" ht="16.2" thickBot="1">
      <c r="A94" s="153" t="str">
        <f>'2 Stability'!A23</f>
        <v>04_education</v>
      </c>
      <c r="B94" s="153"/>
      <c r="C94" s="153"/>
      <c r="D94" s="201"/>
      <c r="E94" s="201"/>
      <c r="F94" s="201"/>
      <c r="G94" s="201"/>
      <c r="H94" s="201"/>
      <c r="I94" s="201"/>
      <c r="J94" s="201"/>
      <c r="K94" s="201"/>
      <c r="L94" s="201"/>
      <c r="M94" s="201"/>
      <c r="N94" s="201"/>
      <c r="O94" s="201"/>
      <c r="P94" s="201"/>
      <c r="Q94" s="201"/>
      <c r="R94" s="201"/>
      <c r="S94" s="201"/>
      <c r="T94" s="201"/>
      <c r="U94" s="201"/>
    </row>
    <row r="95" spans="1:21" ht="15.6">
      <c r="A95" s="490" t="s">
        <v>164</v>
      </c>
      <c r="B95" s="484" t="s">
        <v>162</v>
      </c>
      <c r="C95" s="485"/>
      <c r="D95" s="202" t="s">
        <v>14</v>
      </c>
      <c r="E95" s="202" t="s">
        <v>15</v>
      </c>
      <c r="F95" s="202" t="s">
        <v>16</v>
      </c>
      <c r="G95" s="202" t="s">
        <v>23</v>
      </c>
      <c r="H95" s="202" t="s">
        <v>24</v>
      </c>
      <c r="I95" s="202" t="s">
        <v>25</v>
      </c>
      <c r="J95" s="202" t="s">
        <v>26</v>
      </c>
      <c r="K95" s="202" t="s">
        <v>27</v>
      </c>
      <c r="L95" s="202" t="s">
        <v>28</v>
      </c>
      <c r="M95" s="202" t="s">
        <v>29</v>
      </c>
      <c r="N95" s="202" t="s">
        <v>30</v>
      </c>
      <c r="O95" s="202" t="s">
        <v>31</v>
      </c>
      <c r="P95" s="202" t="s">
        <v>32</v>
      </c>
      <c r="Q95" s="202" t="s">
        <v>33</v>
      </c>
      <c r="R95" s="202" t="s">
        <v>34</v>
      </c>
      <c r="S95" s="203" t="s">
        <v>17</v>
      </c>
      <c r="T95" s="279" t="s">
        <v>35</v>
      </c>
      <c r="U95" s="280" t="s">
        <v>36</v>
      </c>
    </row>
    <row r="96" spans="1:21" ht="16.5" customHeight="1">
      <c r="A96" s="486"/>
      <c r="B96" s="483" t="s">
        <v>165</v>
      </c>
      <c r="C96" s="482"/>
      <c r="D96" s="211" t="e">
        <f>'1 TTD'!$D$7</f>
        <v>#REF!</v>
      </c>
      <c r="E96" s="211" t="e">
        <f>'1 TTD'!$E$7</f>
        <v>#REF!</v>
      </c>
      <c r="F96" s="211" t="e">
        <f>'1 TTD'!$F$7</f>
        <v>#REF!</v>
      </c>
      <c r="G96" s="211" t="e">
        <f>'1 TTD'!$G$7</f>
        <v>#REF!</v>
      </c>
      <c r="H96" s="211" t="e">
        <f>'1 TTD'!$H$7</f>
        <v>#REF!</v>
      </c>
      <c r="I96" s="211" t="e">
        <f>'1 TTD'!$I$7</f>
        <v>#REF!</v>
      </c>
      <c r="J96" s="211" t="e">
        <f>'1 TTD'!$J$7</f>
        <v>#REF!</v>
      </c>
      <c r="K96" s="211" t="e">
        <f>'1 TTD'!$K$7</f>
        <v>#REF!</v>
      </c>
      <c r="L96" s="211" t="e">
        <f>'1 TTD'!$L$7</f>
        <v>#REF!</v>
      </c>
      <c r="M96" s="211" t="e">
        <f>'1 TTD'!$M$7</f>
        <v>#REF!</v>
      </c>
      <c r="N96" s="211" t="e">
        <f>'1 TTD'!$N$7</f>
        <v>#REF!</v>
      </c>
      <c r="O96" s="211" t="e">
        <f>'1 TTD'!$O$7</f>
        <v>#REF!</v>
      </c>
      <c r="P96" s="211" t="e">
        <f>'1 TTD'!$P$7</f>
        <v>#REF!</v>
      </c>
      <c r="Q96" s="211" t="e">
        <f>'1 TTD'!$Q$7</f>
        <v>#REF!</v>
      </c>
      <c r="R96" s="211" t="e">
        <f>'1 TTD'!$R$7</f>
        <v>#REF!</v>
      </c>
      <c r="S96" s="211"/>
      <c r="T96" s="211" t="e">
        <f>'1 TTD'!$T$7</f>
        <v>#REF!</v>
      </c>
      <c r="U96" s="212" t="e">
        <f>SUM('4 Univariable Analysis'!$G$12:$I$12)</f>
        <v>#REF!</v>
      </c>
    </row>
    <row r="97" spans="1:21" ht="16.5" customHeight="1">
      <c r="A97" s="486"/>
      <c r="B97" s="483" t="s">
        <v>43</v>
      </c>
      <c r="C97" s="482"/>
      <c r="D97" s="229" t="e">
        <f>'2 Stability'!C23</f>
        <v>#REF!</v>
      </c>
      <c r="E97" s="229" t="e">
        <f>'2 Stability'!D23</f>
        <v>#REF!</v>
      </c>
      <c r="F97" s="229" t="e">
        <f>'2 Stability'!E23</f>
        <v>#REF!</v>
      </c>
      <c r="G97" s="229" t="e">
        <f>'2 Stability'!F23</f>
        <v>#REF!</v>
      </c>
      <c r="H97" s="229" t="e">
        <f>'2 Stability'!G23</f>
        <v>#REF!</v>
      </c>
      <c r="I97" s="229" t="e">
        <f>'2 Stability'!H23</f>
        <v>#REF!</v>
      </c>
      <c r="J97" s="229" t="e">
        <f>'2 Stability'!I23</f>
        <v>#REF!</v>
      </c>
      <c r="K97" s="229" t="e">
        <f>'2 Stability'!J23</f>
        <v>#REF!</v>
      </c>
      <c r="L97" s="229" t="e">
        <f>'2 Stability'!K23</f>
        <v>#REF!</v>
      </c>
      <c r="M97" s="229" t="e">
        <f>'2 Stability'!L23</f>
        <v>#REF!</v>
      </c>
      <c r="N97" s="229" t="e">
        <f>'2 Stability'!M23</f>
        <v>#REF!</v>
      </c>
      <c r="O97" s="229" t="e">
        <f>'2 Stability'!N23</f>
        <v>#REF!</v>
      </c>
      <c r="P97" s="229" t="e">
        <f>'2 Stability'!O23</f>
        <v>#REF!</v>
      </c>
      <c r="Q97" s="229" t="e">
        <f>'2 Stability'!P23</f>
        <v>#REF!</v>
      </c>
      <c r="R97" s="229" t="e">
        <f>'2 Stability'!Q23</f>
        <v>#REF!</v>
      </c>
      <c r="S97" s="198"/>
      <c r="T97" s="229" t="e">
        <f>'2 Stability'!R23</f>
        <v>#REF!</v>
      </c>
      <c r="U97" s="230" t="e">
        <f>'2 Stability'!S23</f>
        <v>#REF!</v>
      </c>
    </row>
    <row r="98" spans="1:21" ht="16.5" customHeight="1">
      <c r="A98" s="486"/>
      <c r="B98" s="483" t="s">
        <v>42</v>
      </c>
      <c r="C98" s="482"/>
      <c r="D98" s="214" t="e">
        <f>(D99-$S99)*$C99+(D100-$S100)*$C100+(D101-$S101)*$C101+(D102-$S102)*$C102+(D103-$S103)*$C103+(#REF!-#REF!)*#REF!+(#REF!-#REF!)*#REF!</f>
        <v>#REF!</v>
      </c>
      <c r="E98" s="214" t="e">
        <f>(E99-$S99)*$C99+(E100-$S100)*$C100+(E101-$S101)*$C101+(E102-$S102)*$C102+(E103-$S103)*$C103+(#REF!-#REF!)*#REF!+(#REF!-#REF!)*#REF!</f>
        <v>#REF!</v>
      </c>
      <c r="F98" s="214" t="e">
        <f>(F99-$S99)*$C99+(F100-$S100)*$C100+(F101-$S101)*$C101+(F102-$S102)*$C102+(F103-$S103)*$C103+(#REF!-#REF!)*#REF!+(#REF!-#REF!)*#REF!</f>
        <v>#REF!</v>
      </c>
      <c r="G98" s="214" t="e">
        <f>(G99-$S99)*$C99+(G100-$S100)*$C100+(G101-$S101)*$C101+(G102-$S102)*$C102+(G103-$S103)*$C103+(#REF!-#REF!)*#REF!+(#REF!-#REF!)*#REF!</f>
        <v>#REF!</v>
      </c>
      <c r="H98" s="214" t="e">
        <f>(H99-$S99)*$C99+(H100-$S100)*$C100+(H101-$S101)*$C101+(H102-$S102)*$C102+(H103-$S103)*$C103+(#REF!-#REF!)*#REF!+(#REF!-#REF!)*#REF!</f>
        <v>#REF!</v>
      </c>
      <c r="I98" s="214" t="e">
        <f>(I99-$S99)*$C99+(I100-$S100)*$C100+(I101-$S101)*$C101+(I102-$S102)*$C102+(I103-$S103)*$C103+(#REF!-#REF!)*#REF!+(#REF!-#REF!)*#REF!</f>
        <v>#REF!</v>
      </c>
      <c r="J98" s="214" t="e">
        <f>(J99-$S99)*$C99+(J100-$S100)*$C100+(J101-$S101)*$C101+(J102-$S102)*$C102+(J103-$S103)*$C103+(#REF!-#REF!)*#REF!+(#REF!-#REF!)*#REF!</f>
        <v>#REF!</v>
      </c>
      <c r="K98" s="214" t="e">
        <f>(K99-$S99)*$C99+(K100-$S100)*$C100+(K101-$S101)*$C101+(K102-$S102)*$C102+(K103-$S103)*$C103+(#REF!-#REF!)*#REF!+(#REF!-#REF!)*#REF!</f>
        <v>#REF!</v>
      </c>
      <c r="L98" s="214" t="e">
        <f>(L99-$S99)*$C99+(L100-$S100)*$C100+(L101-$S101)*$C101+(L102-$S102)*$C102+(L103-$S103)*$C103+(#REF!-#REF!)*#REF!+(#REF!-#REF!)*#REF!</f>
        <v>#REF!</v>
      </c>
      <c r="M98" s="214" t="e">
        <f>(M99-$S99)*$C99+(M100-$S100)*$C100+(M101-$S101)*$C101+(M102-$S102)*$C102+(M103-$S103)*$C103+(#REF!-#REF!)*#REF!+(#REF!-#REF!)*#REF!</f>
        <v>#REF!</v>
      </c>
      <c r="N98" s="214" t="e">
        <f>(N99-$S99)*$C99+(N100-$S100)*$C100+(N101-$S101)*$C101+(N102-$S102)*$C102+(N103-$S103)*$C103+(#REF!-#REF!)*#REF!+(#REF!-#REF!)*#REF!</f>
        <v>#REF!</v>
      </c>
      <c r="O98" s="214" t="e">
        <f>(O99-$S99)*$C99+(O100-$S100)*$C100+(O101-$S101)*$C101+(O102-$S102)*$C102+(O103-$S103)*$C103+(#REF!-#REF!)*#REF!+(#REF!-#REF!)*#REF!</f>
        <v>#REF!</v>
      </c>
      <c r="P98" s="214" t="e">
        <f>(P99-$S99)*$C99+(P100-$S100)*$C100+(P101-$S101)*$C101+(P102-$S102)*$C102+(P103-$S103)*$C103+(#REF!-#REF!)*#REF!+(#REF!-#REF!)*#REF!</f>
        <v>#REF!</v>
      </c>
      <c r="Q98" s="214" t="e">
        <f>(Q99-$S99)*$C99+(Q100-$S100)*$C100+(Q101-$S101)*$C101+(Q102-$S102)*$C102+(Q103-$S103)*$C103+(#REF!-#REF!)*#REF!+(#REF!-#REF!)*#REF!</f>
        <v>#REF!</v>
      </c>
      <c r="R98" s="214" t="e">
        <f>(R99-$S99)*$C99+(R100-$S100)*$C100+(R101-$S101)*$C101+(R102-$S102)*$C102+(R103-$S103)*$C103+(#REF!-#REF!)*#REF!+(#REF!-#REF!)*#REF!</f>
        <v>#REF!</v>
      </c>
      <c r="S98" s="214"/>
      <c r="T98" s="214" t="e">
        <f>(T99-$S99)*$C99+(T100-$S100)*$C100+(T101-$S101)*$C101+(T102-$S102)*$C102+(T103-$S103)*$C103+(#REF!-#REF!)*#REF!+(#REF!-#REF!)*#REF!</f>
        <v>#REF!</v>
      </c>
      <c r="U98" s="219" t="e">
        <f>(U99-$S99)*$C99+(U100-$S100)*$C100+(U101-$S101)*$C101+(U102-$S102)*$C102+(U103-$S103)*$C103+(#REF!-#REF!)*#REF!+(#REF!-#REF!)*#REF!</f>
        <v>#REF!</v>
      </c>
    </row>
    <row r="99" spans="1:21" ht="15.6">
      <c r="A99" s="487"/>
      <c r="B99" s="35" t="s">
        <v>81</v>
      </c>
      <c r="C99" s="142">
        <v>0</v>
      </c>
      <c r="D99" s="162" t="e">
        <f>#REF!</f>
        <v>#REF!</v>
      </c>
      <c r="E99" s="162" t="e">
        <f>#REF!</f>
        <v>#REF!</v>
      </c>
      <c r="F99" s="162" t="e">
        <f>#REF!</f>
        <v>#REF!</v>
      </c>
      <c r="G99" s="162" t="e">
        <f>#REF!</f>
        <v>#REF!</v>
      </c>
      <c r="H99" s="162" t="e">
        <f>#REF!</f>
        <v>#REF!</v>
      </c>
      <c r="I99" s="162" t="e">
        <f>#REF!</f>
        <v>#REF!</v>
      </c>
      <c r="J99" s="162" t="e">
        <f>#REF!</f>
        <v>#REF!</v>
      </c>
      <c r="K99" s="162" t="e">
        <f>#REF!</f>
        <v>#REF!</v>
      </c>
      <c r="L99" s="162" t="e">
        <f>#REF!</f>
        <v>#REF!</v>
      </c>
      <c r="M99" s="162" t="e">
        <f>#REF!</f>
        <v>#REF!</v>
      </c>
      <c r="N99" s="162" t="e">
        <f>#REF!</f>
        <v>#REF!</v>
      </c>
      <c r="O99" s="162" t="e">
        <f>#REF!</f>
        <v>#REF!</v>
      </c>
      <c r="P99" s="162" t="e">
        <f>#REF!</f>
        <v>#REF!</v>
      </c>
      <c r="Q99" s="162" t="e">
        <f>#REF!</f>
        <v>#REF!</v>
      </c>
      <c r="R99" s="162" t="e">
        <f>#REF!</f>
        <v>#REF!</v>
      </c>
      <c r="S99" s="162" t="e">
        <f>#REF!</f>
        <v>#REF!</v>
      </c>
      <c r="T99" s="162" t="e">
        <f>#REF!</f>
        <v>#REF!</v>
      </c>
      <c r="U99" s="193" t="e">
        <f>#REF!</f>
        <v>#REF!</v>
      </c>
    </row>
    <row r="100" spans="1:21" ht="16.5" customHeight="1">
      <c r="A100" s="487"/>
      <c r="B100" s="35" t="s">
        <v>94</v>
      </c>
      <c r="C100" s="142">
        <v>90</v>
      </c>
      <c r="D100" s="162" t="e">
        <f>#REF!</f>
        <v>#REF!</v>
      </c>
      <c r="E100" s="162" t="e">
        <f>#REF!</f>
        <v>#REF!</v>
      </c>
      <c r="F100" s="162" t="e">
        <f>#REF!</f>
        <v>#REF!</v>
      </c>
      <c r="G100" s="162" t="e">
        <f>#REF!</f>
        <v>#REF!</v>
      </c>
      <c r="H100" s="162" t="e">
        <f>#REF!</f>
        <v>#REF!</v>
      </c>
      <c r="I100" s="162" t="e">
        <f>#REF!</f>
        <v>#REF!</v>
      </c>
      <c r="J100" s="162" t="e">
        <f>#REF!</f>
        <v>#REF!</v>
      </c>
      <c r="K100" s="162" t="e">
        <f>#REF!</f>
        <v>#REF!</v>
      </c>
      <c r="L100" s="162" t="e">
        <f>#REF!</f>
        <v>#REF!</v>
      </c>
      <c r="M100" s="162" t="e">
        <f>#REF!</f>
        <v>#REF!</v>
      </c>
      <c r="N100" s="162" t="e">
        <f>#REF!</f>
        <v>#REF!</v>
      </c>
      <c r="O100" s="162" t="e">
        <f>#REF!</f>
        <v>#REF!</v>
      </c>
      <c r="P100" s="162" t="e">
        <f>#REF!</f>
        <v>#REF!</v>
      </c>
      <c r="Q100" s="162" t="e">
        <f>#REF!</f>
        <v>#REF!</v>
      </c>
      <c r="R100" s="162" t="e">
        <f>#REF!</f>
        <v>#REF!</v>
      </c>
      <c r="S100" s="162" t="e">
        <f>#REF!</f>
        <v>#REF!</v>
      </c>
      <c r="T100" s="162" t="e">
        <f>#REF!</f>
        <v>#REF!</v>
      </c>
      <c r="U100" s="193" t="e">
        <f>#REF!</f>
        <v>#REF!</v>
      </c>
    </row>
    <row r="101" spans="1:21" ht="15.6">
      <c r="A101" s="487"/>
      <c r="B101" s="35" t="s">
        <v>95</v>
      </c>
      <c r="C101" s="142">
        <v>80</v>
      </c>
      <c r="D101" s="162" t="e">
        <f>#REF!</f>
        <v>#REF!</v>
      </c>
      <c r="E101" s="162" t="e">
        <f>#REF!</f>
        <v>#REF!</v>
      </c>
      <c r="F101" s="162" t="e">
        <f>#REF!</f>
        <v>#REF!</v>
      </c>
      <c r="G101" s="162" t="e">
        <f>#REF!</f>
        <v>#REF!</v>
      </c>
      <c r="H101" s="162" t="e">
        <f>#REF!</f>
        <v>#REF!</v>
      </c>
      <c r="I101" s="162" t="e">
        <f>#REF!</f>
        <v>#REF!</v>
      </c>
      <c r="J101" s="162" t="e">
        <f>#REF!</f>
        <v>#REF!</v>
      </c>
      <c r="K101" s="162" t="e">
        <f>#REF!</f>
        <v>#REF!</v>
      </c>
      <c r="L101" s="162" t="e">
        <f>#REF!</f>
        <v>#REF!</v>
      </c>
      <c r="M101" s="162" t="e">
        <f>#REF!</f>
        <v>#REF!</v>
      </c>
      <c r="N101" s="162" t="e">
        <f>#REF!</f>
        <v>#REF!</v>
      </c>
      <c r="O101" s="162" t="e">
        <f>#REF!</f>
        <v>#REF!</v>
      </c>
      <c r="P101" s="162" t="e">
        <f>#REF!</f>
        <v>#REF!</v>
      </c>
      <c r="Q101" s="162" t="e">
        <f>#REF!</f>
        <v>#REF!</v>
      </c>
      <c r="R101" s="162" t="e">
        <f>#REF!</f>
        <v>#REF!</v>
      </c>
      <c r="S101" s="162" t="e">
        <f>#REF!</f>
        <v>#REF!</v>
      </c>
      <c r="T101" s="162" t="e">
        <f>#REF!</f>
        <v>#REF!</v>
      </c>
      <c r="U101" s="193" t="e">
        <f>#REF!</f>
        <v>#REF!</v>
      </c>
    </row>
    <row r="102" spans="1:21" ht="15.6">
      <c r="A102" s="487"/>
      <c r="B102" s="35" t="s">
        <v>96</v>
      </c>
      <c r="C102" s="142">
        <v>60</v>
      </c>
      <c r="D102" s="162" t="e">
        <f>#REF!</f>
        <v>#REF!</v>
      </c>
      <c r="E102" s="162" t="e">
        <f>#REF!</f>
        <v>#REF!</v>
      </c>
      <c r="F102" s="162" t="e">
        <f>#REF!</f>
        <v>#REF!</v>
      </c>
      <c r="G102" s="162" t="e">
        <f>#REF!</f>
        <v>#REF!</v>
      </c>
      <c r="H102" s="162" t="e">
        <f>#REF!</f>
        <v>#REF!</v>
      </c>
      <c r="I102" s="162" t="e">
        <f>#REF!</f>
        <v>#REF!</v>
      </c>
      <c r="J102" s="162" t="e">
        <f>#REF!</f>
        <v>#REF!</v>
      </c>
      <c r="K102" s="162" t="e">
        <f>#REF!</f>
        <v>#REF!</v>
      </c>
      <c r="L102" s="162" t="e">
        <f>#REF!</f>
        <v>#REF!</v>
      </c>
      <c r="M102" s="162" t="e">
        <f>#REF!</f>
        <v>#REF!</v>
      </c>
      <c r="N102" s="162" t="e">
        <f>#REF!</f>
        <v>#REF!</v>
      </c>
      <c r="O102" s="162" t="e">
        <f>#REF!</f>
        <v>#REF!</v>
      </c>
      <c r="P102" s="162" t="e">
        <f>#REF!</f>
        <v>#REF!</v>
      </c>
      <c r="Q102" s="162" t="e">
        <f>#REF!</f>
        <v>#REF!</v>
      </c>
      <c r="R102" s="162" t="e">
        <f>#REF!</f>
        <v>#REF!</v>
      </c>
      <c r="S102" s="162" t="e">
        <f>#REF!</f>
        <v>#REF!</v>
      </c>
      <c r="T102" s="162" t="e">
        <f>#REF!</f>
        <v>#REF!</v>
      </c>
      <c r="U102" s="193" t="e">
        <f>#REF!</f>
        <v>#REF!</v>
      </c>
    </row>
    <row r="103" spans="1:21" ht="15.6">
      <c r="A103" s="487"/>
      <c r="B103" s="35" t="s">
        <v>84</v>
      </c>
      <c r="C103" s="141">
        <v>40</v>
      </c>
      <c r="D103" s="162" t="e">
        <f>#REF!</f>
        <v>#REF!</v>
      </c>
      <c r="E103" s="162" t="e">
        <f>#REF!</f>
        <v>#REF!</v>
      </c>
      <c r="F103" s="162" t="e">
        <f>#REF!</f>
        <v>#REF!</v>
      </c>
      <c r="G103" s="162" t="e">
        <f>#REF!</f>
        <v>#REF!</v>
      </c>
      <c r="H103" s="162" t="e">
        <f>#REF!</f>
        <v>#REF!</v>
      </c>
      <c r="I103" s="162" t="e">
        <f>#REF!</f>
        <v>#REF!</v>
      </c>
      <c r="J103" s="162" t="e">
        <f>#REF!</f>
        <v>#REF!</v>
      </c>
      <c r="K103" s="162" t="e">
        <f>#REF!</f>
        <v>#REF!</v>
      </c>
      <c r="L103" s="162" t="e">
        <f>#REF!</f>
        <v>#REF!</v>
      </c>
      <c r="M103" s="162" t="e">
        <f>#REF!</f>
        <v>#REF!</v>
      </c>
      <c r="N103" s="162" t="e">
        <f>#REF!</f>
        <v>#REF!</v>
      </c>
      <c r="O103" s="162" t="e">
        <f>#REF!</f>
        <v>#REF!</v>
      </c>
      <c r="P103" s="162" t="e">
        <f>#REF!</f>
        <v>#REF!</v>
      </c>
      <c r="Q103" s="162" t="e">
        <f>#REF!</f>
        <v>#REF!</v>
      </c>
      <c r="R103" s="162" t="e">
        <f>#REF!</f>
        <v>#REF!</v>
      </c>
      <c r="S103" s="162" t="e">
        <f>#REF!</f>
        <v>#REF!</v>
      </c>
      <c r="T103" s="162" t="e">
        <f>#REF!</f>
        <v>#REF!</v>
      </c>
      <c r="U103" s="193" t="e">
        <f>#REF!</f>
        <v>#REF!</v>
      </c>
    </row>
    <row r="104" spans="1:21" ht="16.2" thickBot="1">
      <c r="A104" s="488"/>
      <c r="B104" s="161" t="s">
        <v>1</v>
      </c>
      <c r="C104" s="194"/>
      <c r="D104" s="191" t="e">
        <f t="shared" ref="D104:U104" si="17">SUM(D99:D103)</f>
        <v>#REF!</v>
      </c>
      <c r="E104" s="191" t="e">
        <f t="shared" si="17"/>
        <v>#REF!</v>
      </c>
      <c r="F104" s="191" t="e">
        <f t="shared" si="17"/>
        <v>#REF!</v>
      </c>
      <c r="G104" s="191" t="e">
        <f t="shared" si="17"/>
        <v>#REF!</v>
      </c>
      <c r="H104" s="191" t="e">
        <f t="shared" si="17"/>
        <v>#REF!</v>
      </c>
      <c r="I104" s="191" t="e">
        <f t="shared" si="17"/>
        <v>#REF!</v>
      </c>
      <c r="J104" s="191" t="e">
        <f t="shared" si="17"/>
        <v>#REF!</v>
      </c>
      <c r="K104" s="191" t="e">
        <f t="shared" si="17"/>
        <v>#REF!</v>
      </c>
      <c r="L104" s="191" t="e">
        <f t="shared" si="17"/>
        <v>#REF!</v>
      </c>
      <c r="M104" s="191" t="e">
        <f t="shared" si="17"/>
        <v>#REF!</v>
      </c>
      <c r="N104" s="191" t="e">
        <f t="shared" si="17"/>
        <v>#REF!</v>
      </c>
      <c r="O104" s="191" t="e">
        <f t="shared" si="17"/>
        <v>#REF!</v>
      </c>
      <c r="P104" s="191" t="e">
        <f t="shared" si="17"/>
        <v>#REF!</v>
      </c>
      <c r="Q104" s="191" t="e">
        <f t="shared" si="17"/>
        <v>#REF!</v>
      </c>
      <c r="R104" s="191" t="e">
        <f t="shared" si="17"/>
        <v>#REF!</v>
      </c>
      <c r="S104" s="191" t="e">
        <f t="shared" si="17"/>
        <v>#REF!</v>
      </c>
      <c r="T104" s="191" t="e">
        <f t="shared" si="17"/>
        <v>#REF!</v>
      </c>
      <c r="U104" s="192" t="e">
        <f t="shared" si="17"/>
        <v>#REF!</v>
      </c>
    </row>
    <row r="105" spans="1:21" ht="15.6">
      <c r="A105" s="490" t="s">
        <v>166</v>
      </c>
      <c r="B105" s="484" t="s">
        <v>162</v>
      </c>
      <c r="C105" s="485"/>
      <c r="D105" s="202" t="s">
        <v>14</v>
      </c>
      <c r="E105" s="202" t="s">
        <v>15</v>
      </c>
      <c r="F105" s="202" t="s">
        <v>16</v>
      </c>
      <c r="G105" s="202" t="s">
        <v>23</v>
      </c>
      <c r="H105" s="202" t="s">
        <v>24</v>
      </c>
      <c r="I105" s="202" t="s">
        <v>25</v>
      </c>
      <c r="J105" s="202" t="s">
        <v>26</v>
      </c>
      <c r="K105" s="202" t="s">
        <v>27</v>
      </c>
      <c r="L105" s="202" t="s">
        <v>28</v>
      </c>
      <c r="M105" s="202" t="s">
        <v>29</v>
      </c>
      <c r="N105" s="202" t="s">
        <v>30</v>
      </c>
      <c r="O105" s="202" t="s">
        <v>31</v>
      </c>
      <c r="P105" s="202" t="s">
        <v>32</v>
      </c>
      <c r="Q105" s="202" t="s">
        <v>33</v>
      </c>
      <c r="R105" s="202" t="s">
        <v>34</v>
      </c>
      <c r="S105" s="203" t="s">
        <v>17</v>
      </c>
      <c r="T105" s="279" t="s">
        <v>35</v>
      </c>
      <c r="U105" s="280" t="s">
        <v>36</v>
      </c>
    </row>
    <row r="106" spans="1:21" ht="15.6">
      <c r="A106" s="486"/>
      <c r="B106" s="483" t="s">
        <v>167</v>
      </c>
      <c r="C106" s="482"/>
      <c r="D106" s="196" t="e">
        <f>'1 TTD'!$D$8</f>
        <v>#REF!</v>
      </c>
      <c r="E106" s="196" t="e">
        <f>'1 TTD'!$E$8</f>
        <v>#REF!</v>
      </c>
      <c r="F106" s="196" t="e">
        <f>'1 TTD'!$F$8</f>
        <v>#REF!</v>
      </c>
      <c r="G106" s="196" t="e">
        <f>'1 TTD'!$G$8</f>
        <v>#REF!</v>
      </c>
      <c r="H106" s="196" t="e">
        <f>'1 TTD'!$H$8</f>
        <v>#REF!</v>
      </c>
      <c r="I106" s="196" t="e">
        <f>'1 TTD'!$I$8</f>
        <v>#REF!</v>
      </c>
      <c r="J106" s="196" t="e">
        <f>'1 TTD'!$J$8</f>
        <v>#REF!</v>
      </c>
      <c r="K106" s="196" t="e">
        <f>'1 TTD'!$K$8</f>
        <v>#REF!</v>
      </c>
      <c r="L106" s="196" t="e">
        <f>'1 TTD'!$L$8</f>
        <v>#REF!</v>
      </c>
      <c r="M106" s="196" t="e">
        <f>'1 TTD'!$M$8</f>
        <v>#REF!</v>
      </c>
      <c r="N106" s="196" t="e">
        <f>'1 TTD'!$N$8</f>
        <v>#REF!</v>
      </c>
      <c r="O106" s="196" t="e">
        <f>'1 TTD'!$O$8</f>
        <v>#REF!</v>
      </c>
      <c r="P106" s="196" t="e">
        <f>'1 TTD'!$P$8</f>
        <v>#REF!</v>
      </c>
      <c r="Q106" s="196" t="e">
        <f>'1 TTD'!$Q$8</f>
        <v>#REF!</v>
      </c>
      <c r="R106" s="196" t="e">
        <f>'1 TTD'!$R$8</f>
        <v>#REF!</v>
      </c>
      <c r="S106" s="196"/>
      <c r="T106" s="196" t="e">
        <f>'1 TTD'!T8</f>
        <v>#REF!</v>
      </c>
      <c r="U106" s="197" t="e">
        <f>SUM($G$21:$I$21)</f>
        <v>#REF!</v>
      </c>
    </row>
    <row r="107" spans="1:21" ht="15.6">
      <c r="A107" s="486"/>
      <c r="B107" s="483" t="s">
        <v>43</v>
      </c>
      <c r="C107" s="482"/>
      <c r="D107" s="223" t="e">
        <f>'2 Stability'!C46</f>
        <v>#REF!</v>
      </c>
      <c r="E107" s="223" t="e">
        <f>'2 Stability'!D46</f>
        <v>#REF!</v>
      </c>
      <c r="F107" s="223" t="e">
        <f>'2 Stability'!E46</f>
        <v>#REF!</v>
      </c>
      <c r="G107" s="223" t="e">
        <f>'2 Stability'!F46</f>
        <v>#REF!</v>
      </c>
      <c r="H107" s="223" t="e">
        <f>'2 Stability'!G46</f>
        <v>#REF!</v>
      </c>
      <c r="I107" s="223" t="e">
        <f>'2 Stability'!H46</f>
        <v>#REF!</v>
      </c>
      <c r="J107" s="223" t="e">
        <f>'2 Stability'!I46</f>
        <v>#REF!</v>
      </c>
      <c r="K107" s="223" t="e">
        <f>'2 Stability'!J46</f>
        <v>#REF!</v>
      </c>
      <c r="L107" s="223" t="e">
        <f>'2 Stability'!K46</f>
        <v>#REF!</v>
      </c>
      <c r="M107" s="223" t="e">
        <f>'2 Stability'!L46</f>
        <v>#REF!</v>
      </c>
      <c r="N107" s="223" t="e">
        <f>'2 Stability'!M46</f>
        <v>#REF!</v>
      </c>
      <c r="O107" s="223" t="e">
        <f>'2 Stability'!N46</f>
        <v>#REF!</v>
      </c>
      <c r="P107" s="223" t="e">
        <f>'2 Stability'!O46</f>
        <v>#REF!</v>
      </c>
      <c r="Q107" s="223" t="e">
        <f>'2 Stability'!P46</f>
        <v>#REF!</v>
      </c>
      <c r="R107" s="223" t="e">
        <f>'2 Stability'!Q46</f>
        <v>#REF!</v>
      </c>
      <c r="S107" s="196"/>
      <c r="T107" s="223" t="e">
        <f>'2 Stability'!R46</f>
        <v>#REF!</v>
      </c>
      <c r="U107" s="225" t="e">
        <f>'2 Stability'!S46</f>
        <v>#REF!</v>
      </c>
    </row>
    <row r="108" spans="1:21" ht="15.6">
      <c r="A108" s="486"/>
      <c r="B108" s="483" t="s">
        <v>42</v>
      </c>
      <c r="C108" s="482"/>
      <c r="D108" s="214" t="e">
        <f>(D109-$S109)*$C109+(D110-$S110)*$C110+(D111-$S111)*$C111+(D112-$S112)*$C112+(D113-$S113)*$C113+(#REF!-#REF!)*#REF!+(#REF!-#REF!)*#REF!</f>
        <v>#REF!</v>
      </c>
      <c r="E108" s="214" t="e">
        <f>(E109-$S109)*$C109+(E110-$S110)*$C110+(E111-$S111)*$C111+(E112-$S112)*$C112+(E113-$S113)*$C113+(#REF!-#REF!)*#REF!+(#REF!-#REF!)*#REF!</f>
        <v>#REF!</v>
      </c>
      <c r="F108" s="214" t="e">
        <f>(F109-$S109)*$C109+(F110-$S110)*$C110+(F111-$S111)*$C111+(F112-$S112)*$C112+(F113-$S113)*$C113+(#REF!-#REF!)*#REF!+(#REF!-#REF!)*#REF!</f>
        <v>#REF!</v>
      </c>
      <c r="G108" s="214" t="e">
        <f>(G109-$S109)*$C109+(G110-$S110)*$C110+(G111-$S111)*$C111+(G112-$S112)*$C112+(G113-$S113)*$C113+(#REF!-#REF!)*#REF!+(#REF!-#REF!)*#REF!</f>
        <v>#REF!</v>
      </c>
      <c r="H108" s="214" t="e">
        <f>(H109-$S109)*$C109+(H110-$S110)*$C110+(H111-$S111)*$C111+(H112-$S112)*$C112+(H113-$S113)*$C113+(#REF!-#REF!)*#REF!+(#REF!-#REF!)*#REF!</f>
        <v>#REF!</v>
      </c>
      <c r="I108" s="214" t="e">
        <f>(I109-$S109)*$C109+(I110-$S110)*$C110+(I111-$S111)*$C111+(I112-$S112)*$C112+(I113-$S113)*$C113+(#REF!-#REF!)*#REF!+(#REF!-#REF!)*#REF!</f>
        <v>#REF!</v>
      </c>
      <c r="J108" s="214" t="e">
        <f>(J109-$S109)*$C109+(J110-$S110)*$C110+(J111-$S111)*$C111+(J112-$S112)*$C112+(J113-$S113)*$C113+(#REF!-#REF!)*#REF!+(#REF!-#REF!)*#REF!</f>
        <v>#REF!</v>
      </c>
      <c r="K108" s="214" t="e">
        <f>(K109-$S109)*$C109+(K110-$S110)*$C110+(K111-$S111)*$C111+(K112-$S112)*$C112+(K113-$S113)*$C113+(#REF!-#REF!)*#REF!+(#REF!-#REF!)*#REF!</f>
        <v>#REF!</v>
      </c>
      <c r="L108" s="214" t="e">
        <f>(L109-$S109)*$C109+(L110-$S110)*$C110+(L111-$S111)*$C111+(L112-$S112)*$C112+(L113-$S113)*$C113+(#REF!-#REF!)*#REF!+(#REF!-#REF!)*#REF!</f>
        <v>#REF!</v>
      </c>
      <c r="M108" s="214" t="e">
        <f>(M109-$S109)*$C109+(M110-$S110)*$C110+(M111-$S111)*$C111+(M112-$S112)*$C112+(M113-$S113)*$C113+(#REF!-#REF!)*#REF!+(#REF!-#REF!)*#REF!</f>
        <v>#REF!</v>
      </c>
      <c r="N108" s="214" t="e">
        <f>(N109-$S109)*$C109+(N110-$S110)*$C110+(N111-$S111)*$C111+(N112-$S112)*$C112+(N113-$S113)*$C113+(#REF!-#REF!)*#REF!+(#REF!-#REF!)*#REF!</f>
        <v>#REF!</v>
      </c>
      <c r="O108" s="214" t="e">
        <f>(O109-$S109)*$C109+(O110-$S110)*$C110+(O111-$S111)*$C111+(O112-$S112)*$C112+(O113-$S113)*$C113+(#REF!-#REF!)*#REF!+(#REF!-#REF!)*#REF!</f>
        <v>#REF!</v>
      </c>
      <c r="P108" s="214" t="e">
        <f>(P109-$S109)*$C109+(P110-$S110)*$C110+(P111-$S111)*$C111+(P112-$S112)*$C112+(P113-$S113)*$C113+(#REF!-#REF!)*#REF!+(#REF!-#REF!)*#REF!</f>
        <v>#REF!</v>
      </c>
      <c r="Q108" s="214" t="e">
        <f>(Q109-$S109)*$C109+(Q110-$S110)*$C110+(Q111-$S111)*$C111+(Q112-$S112)*$C112+(Q113-$S113)*$C113+(#REF!-#REF!)*#REF!+(#REF!-#REF!)*#REF!</f>
        <v>#REF!</v>
      </c>
      <c r="R108" s="214" t="e">
        <f>(R109-$S109)*$C109+(R110-$S110)*$C110+(R111-$S111)*$C111+(R112-$S112)*$C112+(R113-$S113)*$C113+(#REF!-#REF!)*#REF!+(#REF!-#REF!)*#REF!</f>
        <v>#REF!</v>
      </c>
      <c r="S108" s="214"/>
      <c r="T108" s="214" t="e">
        <f>(T109-$S109)*$C109+(T110-$S110)*$C110+(T111-$S111)*$C111+(T112-$S112)*$C112+(T113-$S113)*$C113+(#REF!-#REF!)*#REF!+(#REF!-#REF!)*#REF!</f>
        <v>#REF!</v>
      </c>
      <c r="U108" s="219" t="e">
        <f>(U109-$S109)*$C109+(U110-$S110)*$C110+(U111-$S111)*$C111+(U112-$S112)*$C112+(U113-$S113)*$C113+(#REF!-#REF!)*#REF!+(#REF!-#REF!)*#REF!</f>
        <v>#REF!</v>
      </c>
    </row>
    <row r="109" spans="1:21" ht="15.6">
      <c r="A109" s="487"/>
      <c r="B109" s="35" t="s">
        <v>81</v>
      </c>
      <c r="C109" s="142">
        <v>0</v>
      </c>
      <c r="D109" s="159">
        <f>IF(ISERROR((#REF!)/#REF!),0,(#REF!)/#REF!)</f>
        <v>0</v>
      </c>
      <c r="E109" s="159">
        <f>IF(ISERROR((#REF!)/#REF!),0,(#REF!)/#REF!)</f>
        <v>0</v>
      </c>
      <c r="F109" s="159">
        <f>IF(ISERROR((#REF!)/#REF!),0,(#REF!)/#REF!)</f>
        <v>0</v>
      </c>
      <c r="G109" s="159">
        <f>IF(ISERROR((#REF!)/#REF!),0,(#REF!)/#REF!)</f>
        <v>0</v>
      </c>
      <c r="H109" s="159">
        <f>IF(ISERROR((#REF!)/#REF!),0,(#REF!)/#REF!)</f>
        <v>0</v>
      </c>
      <c r="I109" s="159">
        <f>IF(ISERROR((#REF!)/#REF!),0,(#REF!)/#REF!)</f>
        <v>0</v>
      </c>
      <c r="J109" s="159">
        <f>IF(ISERROR((#REF!)/#REF!),0,(#REF!)/#REF!)</f>
        <v>0</v>
      </c>
      <c r="K109" s="159">
        <f>IF(ISERROR((#REF!)/#REF!),0,(#REF!)/#REF!)</f>
        <v>0</v>
      </c>
      <c r="L109" s="159">
        <f>IF(ISERROR((#REF!)/#REF!),0,(#REF!)/#REF!)</f>
        <v>0</v>
      </c>
      <c r="M109" s="159">
        <f>IF(ISERROR((#REF!)/#REF!),0,(#REF!)/#REF!)</f>
        <v>0</v>
      </c>
      <c r="N109" s="159">
        <f>IF(ISERROR((#REF!)/#REF!),0,(#REF!)/#REF!)</f>
        <v>0</v>
      </c>
      <c r="O109" s="159">
        <f>IF(ISERROR((#REF!)/#REF!),0,(#REF!)/#REF!)</f>
        <v>0</v>
      </c>
      <c r="P109" s="159">
        <f>IF(ISERROR((#REF!)/#REF!),0,(#REF!)/#REF!)</f>
        <v>0</v>
      </c>
      <c r="Q109" s="159">
        <f>IF(ISERROR((#REF!)/#REF!),0,(#REF!)/#REF!)</f>
        <v>0</v>
      </c>
      <c r="R109" s="159">
        <f>IF(ISERROR((#REF!)/#REF!),0,(#REF!)/#REF!)</f>
        <v>0</v>
      </c>
      <c r="S109" s="159">
        <f>IF(ISERROR((#REF!)/#REF!),0,(#REF!)/#REF!)</f>
        <v>0</v>
      </c>
      <c r="T109" s="159">
        <f>IF(ISERROR((#REF!)/#REF!),0,(#REF!)/#REF!)</f>
        <v>0</v>
      </c>
      <c r="U109" s="160">
        <f>IF(ISERROR((#REF!)/#REF!),0,(#REF!)/#REF!)</f>
        <v>0</v>
      </c>
    </row>
    <row r="110" spans="1:21" ht="31.2">
      <c r="A110" s="487"/>
      <c r="B110" s="35" t="s">
        <v>94</v>
      </c>
      <c r="C110" s="142">
        <v>90</v>
      </c>
      <c r="D110" s="159">
        <f>IF(ISERROR((#REF!)/#REF!),0,(#REF!)/#REF!)</f>
        <v>0</v>
      </c>
      <c r="E110" s="159">
        <f>IF(ISERROR((#REF!)/#REF!),0,(#REF!)/#REF!)</f>
        <v>0</v>
      </c>
      <c r="F110" s="159">
        <f>IF(ISERROR((#REF!)/#REF!),0,(#REF!)/#REF!)</f>
        <v>0</v>
      </c>
      <c r="G110" s="159">
        <f>IF(ISERROR((#REF!)/#REF!),0,(#REF!)/#REF!)</f>
        <v>0</v>
      </c>
      <c r="H110" s="159">
        <f>IF(ISERROR((#REF!)/#REF!),0,(#REF!)/#REF!)</f>
        <v>0</v>
      </c>
      <c r="I110" s="159">
        <f>IF(ISERROR((#REF!)/#REF!),0,(#REF!)/#REF!)</f>
        <v>0</v>
      </c>
      <c r="J110" s="159">
        <f>IF(ISERROR((#REF!)/#REF!),0,(#REF!)/#REF!)</f>
        <v>0</v>
      </c>
      <c r="K110" s="159">
        <f>IF(ISERROR((#REF!)/#REF!),0,(#REF!)/#REF!)</f>
        <v>0</v>
      </c>
      <c r="L110" s="159">
        <f>IF(ISERROR((#REF!)/#REF!),0,(#REF!)/#REF!)</f>
        <v>0</v>
      </c>
      <c r="M110" s="159">
        <f>IF(ISERROR((#REF!)/#REF!),0,(#REF!)/#REF!)</f>
        <v>0</v>
      </c>
      <c r="N110" s="159">
        <f>IF(ISERROR((#REF!)/#REF!),0,(#REF!)/#REF!)</f>
        <v>0</v>
      </c>
      <c r="O110" s="159">
        <f>IF(ISERROR((#REF!)/#REF!),0,(#REF!)/#REF!)</f>
        <v>0</v>
      </c>
      <c r="P110" s="159">
        <f>IF(ISERROR((#REF!)/#REF!),0,(#REF!)/#REF!)</f>
        <v>0</v>
      </c>
      <c r="Q110" s="159">
        <f>IF(ISERROR((#REF!)/#REF!),0,(#REF!)/#REF!)</f>
        <v>0</v>
      </c>
      <c r="R110" s="159">
        <f>IF(ISERROR((#REF!)/#REF!),0,(#REF!)/#REF!)</f>
        <v>0</v>
      </c>
      <c r="S110" s="159">
        <f>IF(ISERROR((#REF!)/#REF!),0,(#REF!)/#REF!)</f>
        <v>0</v>
      </c>
      <c r="T110" s="159">
        <f>IF(ISERROR((#REF!)/#REF!),0,(#REF!)/#REF!)</f>
        <v>0</v>
      </c>
      <c r="U110" s="160">
        <f>IF(ISERROR((#REF!)/#REF!),0,(#REF!)/#REF!)</f>
        <v>0</v>
      </c>
    </row>
    <row r="111" spans="1:21" ht="15.6">
      <c r="A111" s="487"/>
      <c r="B111" s="35" t="s">
        <v>95</v>
      </c>
      <c r="C111" s="142">
        <v>80</v>
      </c>
      <c r="D111" s="159">
        <f>IF(ISERROR((#REF!)/#REF!),0,(#REF!)/#REF!)</f>
        <v>0</v>
      </c>
      <c r="E111" s="159">
        <f>IF(ISERROR((#REF!)/#REF!),0,(#REF!)/#REF!)</f>
        <v>0</v>
      </c>
      <c r="F111" s="159">
        <f>IF(ISERROR((#REF!)/#REF!),0,(#REF!)/#REF!)</f>
        <v>0</v>
      </c>
      <c r="G111" s="159">
        <f>IF(ISERROR((#REF!)/#REF!),0,(#REF!)/#REF!)</f>
        <v>0</v>
      </c>
      <c r="H111" s="159">
        <f>IF(ISERROR((#REF!)/#REF!),0,(#REF!)/#REF!)</f>
        <v>0</v>
      </c>
      <c r="I111" s="159">
        <f>IF(ISERROR((#REF!)/#REF!),0,(#REF!)/#REF!)</f>
        <v>0</v>
      </c>
      <c r="J111" s="159">
        <f>IF(ISERROR((#REF!)/#REF!),0,(#REF!)/#REF!)</f>
        <v>0</v>
      </c>
      <c r="K111" s="159">
        <f>IF(ISERROR((#REF!)/#REF!),0,(#REF!)/#REF!)</f>
        <v>0</v>
      </c>
      <c r="L111" s="159">
        <f>IF(ISERROR((#REF!)/#REF!),0,(#REF!)/#REF!)</f>
        <v>0</v>
      </c>
      <c r="M111" s="159">
        <f>IF(ISERROR((#REF!)/#REF!),0,(#REF!)/#REF!)</f>
        <v>0</v>
      </c>
      <c r="N111" s="159">
        <f>IF(ISERROR((#REF!)/#REF!),0,(#REF!)/#REF!)</f>
        <v>0</v>
      </c>
      <c r="O111" s="159">
        <f>IF(ISERROR((#REF!)/#REF!),0,(#REF!)/#REF!)</f>
        <v>0</v>
      </c>
      <c r="P111" s="159">
        <f>IF(ISERROR((#REF!)/#REF!),0,(#REF!)/#REF!)</f>
        <v>0</v>
      </c>
      <c r="Q111" s="159">
        <f>IF(ISERROR((#REF!)/#REF!),0,(#REF!)/#REF!)</f>
        <v>0</v>
      </c>
      <c r="R111" s="159">
        <f>IF(ISERROR((#REF!)/#REF!),0,(#REF!)/#REF!)</f>
        <v>0</v>
      </c>
      <c r="S111" s="159">
        <f>IF(ISERROR((#REF!)/#REF!),0,(#REF!)/#REF!)</f>
        <v>0</v>
      </c>
      <c r="T111" s="159">
        <f>IF(ISERROR((#REF!)/#REF!),0,(#REF!)/#REF!)</f>
        <v>0</v>
      </c>
      <c r="U111" s="160">
        <f>IF(ISERROR((#REF!)/#REF!),0,(#REF!)/#REF!)</f>
        <v>0</v>
      </c>
    </row>
    <row r="112" spans="1:21" ht="15.6">
      <c r="A112" s="487"/>
      <c r="B112" s="35" t="s">
        <v>96</v>
      </c>
      <c r="C112" s="142">
        <v>60</v>
      </c>
      <c r="D112" s="159">
        <f>IF(ISERROR((#REF!)/#REF!),0,(#REF!)/#REF!)</f>
        <v>0</v>
      </c>
      <c r="E112" s="159">
        <f>IF(ISERROR((#REF!)/#REF!),0,(#REF!)/#REF!)</f>
        <v>0</v>
      </c>
      <c r="F112" s="159">
        <f>IF(ISERROR((#REF!)/#REF!),0,(#REF!)/#REF!)</f>
        <v>0</v>
      </c>
      <c r="G112" s="159">
        <f>IF(ISERROR((#REF!)/#REF!),0,(#REF!)/#REF!)</f>
        <v>0</v>
      </c>
      <c r="H112" s="159">
        <f>IF(ISERROR((#REF!)/#REF!),0,(#REF!)/#REF!)</f>
        <v>0</v>
      </c>
      <c r="I112" s="159">
        <f>IF(ISERROR((#REF!)/#REF!),0,(#REF!)/#REF!)</f>
        <v>0</v>
      </c>
      <c r="J112" s="159">
        <f>IF(ISERROR((#REF!)/#REF!),0,(#REF!)/#REF!)</f>
        <v>0</v>
      </c>
      <c r="K112" s="159">
        <f>IF(ISERROR((#REF!)/#REF!),0,(#REF!)/#REF!)</f>
        <v>0</v>
      </c>
      <c r="L112" s="159">
        <f>IF(ISERROR((#REF!)/#REF!),0,(#REF!)/#REF!)</f>
        <v>0</v>
      </c>
      <c r="M112" s="159">
        <f>IF(ISERROR((#REF!)/#REF!),0,(#REF!)/#REF!)</f>
        <v>0</v>
      </c>
      <c r="N112" s="159">
        <f>IF(ISERROR((#REF!)/#REF!),0,(#REF!)/#REF!)</f>
        <v>0</v>
      </c>
      <c r="O112" s="159">
        <f>IF(ISERROR((#REF!)/#REF!),0,(#REF!)/#REF!)</f>
        <v>0</v>
      </c>
      <c r="P112" s="159">
        <f>IF(ISERROR((#REF!)/#REF!),0,(#REF!)/#REF!)</f>
        <v>0</v>
      </c>
      <c r="Q112" s="159">
        <f>IF(ISERROR((#REF!)/#REF!),0,(#REF!)/#REF!)</f>
        <v>0</v>
      </c>
      <c r="R112" s="159">
        <f>IF(ISERROR((#REF!)/#REF!),0,(#REF!)/#REF!)</f>
        <v>0</v>
      </c>
      <c r="S112" s="159">
        <f>IF(ISERROR((#REF!)/#REF!),0,(#REF!)/#REF!)</f>
        <v>0</v>
      </c>
      <c r="T112" s="159">
        <f>IF(ISERROR((#REF!)/#REF!),0,(#REF!)/#REF!)</f>
        <v>0</v>
      </c>
      <c r="U112" s="160">
        <f>IF(ISERROR((#REF!)/#REF!),0,(#REF!)/#REF!)</f>
        <v>0</v>
      </c>
    </row>
    <row r="113" spans="1:21" ht="15.6">
      <c r="A113" s="487"/>
      <c r="B113" s="35" t="s">
        <v>84</v>
      </c>
      <c r="C113" s="141">
        <v>40</v>
      </c>
      <c r="D113" s="159">
        <f>IF(ISERROR((#REF!)/#REF!),0,(#REF!)/#REF!)</f>
        <v>0</v>
      </c>
      <c r="E113" s="159">
        <f>IF(ISERROR((#REF!)/#REF!),0,(#REF!)/#REF!)</f>
        <v>0</v>
      </c>
      <c r="F113" s="159">
        <f>IF(ISERROR((#REF!)/#REF!),0,(#REF!)/#REF!)</f>
        <v>0</v>
      </c>
      <c r="G113" s="159">
        <f>IF(ISERROR((#REF!)/#REF!),0,(#REF!)/#REF!)</f>
        <v>0</v>
      </c>
      <c r="H113" s="159">
        <f>IF(ISERROR((#REF!)/#REF!),0,(#REF!)/#REF!)</f>
        <v>0</v>
      </c>
      <c r="I113" s="159">
        <f>IF(ISERROR((#REF!)/#REF!),0,(#REF!)/#REF!)</f>
        <v>0</v>
      </c>
      <c r="J113" s="159">
        <f>IF(ISERROR((#REF!)/#REF!),0,(#REF!)/#REF!)</f>
        <v>0</v>
      </c>
      <c r="K113" s="159">
        <f>IF(ISERROR((#REF!)/#REF!),0,(#REF!)/#REF!)</f>
        <v>0</v>
      </c>
      <c r="L113" s="159">
        <f>IF(ISERROR((#REF!)/#REF!),0,(#REF!)/#REF!)</f>
        <v>0</v>
      </c>
      <c r="M113" s="159">
        <f>IF(ISERROR((#REF!)/#REF!),0,(#REF!)/#REF!)</f>
        <v>0</v>
      </c>
      <c r="N113" s="159">
        <f>IF(ISERROR((#REF!)/#REF!),0,(#REF!)/#REF!)</f>
        <v>0</v>
      </c>
      <c r="O113" s="159">
        <f>IF(ISERROR((#REF!)/#REF!),0,(#REF!)/#REF!)</f>
        <v>0</v>
      </c>
      <c r="P113" s="159">
        <f>IF(ISERROR((#REF!)/#REF!),0,(#REF!)/#REF!)</f>
        <v>0</v>
      </c>
      <c r="Q113" s="159">
        <f>IF(ISERROR((#REF!)/#REF!),0,(#REF!)/#REF!)</f>
        <v>0</v>
      </c>
      <c r="R113" s="159">
        <f>IF(ISERROR((#REF!)/#REF!),0,(#REF!)/#REF!)</f>
        <v>0</v>
      </c>
      <c r="S113" s="159">
        <f>IF(ISERROR((#REF!)/#REF!),0,(#REF!)/#REF!)</f>
        <v>0</v>
      </c>
      <c r="T113" s="159">
        <f>IF(ISERROR((#REF!)/#REF!),0,(#REF!)/#REF!)</f>
        <v>0</v>
      </c>
      <c r="U113" s="160">
        <f>IF(ISERROR((#REF!)/#REF!),0,(#REF!)/#REF!)</f>
        <v>0</v>
      </c>
    </row>
    <row r="114" spans="1:21" ht="16.2" thickBot="1">
      <c r="A114" s="488"/>
      <c r="B114" s="161" t="s">
        <v>1</v>
      </c>
      <c r="C114" s="161"/>
      <c r="D114" s="191">
        <f t="shared" ref="D114:U114" si="18">SUM(D109:D113)</f>
        <v>0</v>
      </c>
      <c r="E114" s="191">
        <f t="shared" si="18"/>
        <v>0</v>
      </c>
      <c r="F114" s="191">
        <f t="shared" si="18"/>
        <v>0</v>
      </c>
      <c r="G114" s="191">
        <f t="shared" si="18"/>
        <v>0</v>
      </c>
      <c r="H114" s="191">
        <f t="shared" si="18"/>
        <v>0</v>
      </c>
      <c r="I114" s="191">
        <f t="shared" si="18"/>
        <v>0</v>
      </c>
      <c r="J114" s="191">
        <f t="shared" si="18"/>
        <v>0</v>
      </c>
      <c r="K114" s="191">
        <f t="shared" si="18"/>
        <v>0</v>
      </c>
      <c r="L114" s="191">
        <f t="shared" si="18"/>
        <v>0</v>
      </c>
      <c r="M114" s="191">
        <f t="shared" si="18"/>
        <v>0</v>
      </c>
      <c r="N114" s="191">
        <f t="shared" si="18"/>
        <v>0</v>
      </c>
      <c r="O114" s="191">
        <f t="shared" si="18"/>
        <v>0</v>
      </c>
      <c r="P114" s="191">
        <f t="shared" si="18"/>
        <v>0</v>
      </c>
      <c r="Q114" s="191">
        <f t="shared" si="18"/>
        <v>0</v>
      </c>
      <c r="R114" s="191">
        <f t="shared" si="18"/>
        <v>0</v>
      </c>
      <c r="S114" s="191">
        <f t="shared" si="18"/>
        <v>0</v>
      </c>
      <c r="T114" s="191">
        <f t="shared" si="18"/>
        <v>0</v>
      </c>
      <c r="U114" s="192">
        <f t="shared" si="18"/>
        <v>0</v>
      </c>
    </row>
    <row r="115" spans="1:21" ht="15.6">
      <c r="A115" s="490" t="s">
        <v>163</v>
      </c>
      <c r="B115" s="489" t="s">
        <v>162</v>
      </c>
      <c r="C115" s="485"/>
      <c r="D115" s="202" t="s">
        <v>14</v>
      </c>
      <c r="E115" s="202" t="s">
        <v>15</v>
      </c>
      <c r="F115" s="202" t="s">
        <v>16</v>
      </c>
      <c r="G115" s="202" t="s">
        <v>23</v>
      </c>
      <c r="H115" s="202" t="s">
        <v>24</v>
      </c>
      <c r="I115" s="202" t="s">
        <v>25</v>
      </c>
      <c r="J115" s="202" t="s">
        <v>26</v>
      </c>
      <c r="K115" s="202" t="s">
        <v>27</v>
      </c>
      <c r="L115" s="202" t="s">
        <v>28</v>
      </c>
      <c r="M115" s="202" t="s">
        <v>29</v>
      </c>
      <c r="N115" s="202" t="s">
        <v>30</v>
      </c>
      <c r="O115" s="202" t="s">
        <v>31</v>
      </c>
      <c r="P115" s="202" t="s">
        <v>32</v>
      </c>
      <c r="Q115" s="202" t="s">
        <v>33</v>
      </c>
      <c r="R115" s="202" t="s">
        <v>34</v>
      </c>
      <c r="S115" s="202"/>
      <c r="T115" s="279" t="s">
        <v>35</v>
      </c>
      <c r="U115" s="280" t="s">
        <v>36</v>
      </c>
    </row>
    <row r="116" spans="1:21" ht="15.6">
      <c r="A116" s="486"/>
      <c r="B116" s="481" t="s">
        <v>167</v>
      </c>
      <c r="C116" s="482"/>
      <c r="D116" s="196" t="e">
        <f>'1 TTD'!$D$8</f>
        <v>#REF!</v>
      </c>
      <c r="E116" s="196" t="e">
        <f>'1 TTD'!$E$8</f>
        <v>#REF!</v>
      </c>
      <c r="F116" s="196" t="e">
        <f>'1 TTD'!$F$8</f>
        <v>#REF!</v>
      </c>
      <c r="G116" s="196" t="e">
        <f>'1 TTD'!$G$8</f>
        <v>#REF!</v>
      </c>
      <c r="H116" s="196" t="e">
        <f>'1 TTD'!$H$8</f>
        <v>#REF!</v>
      </c>
      <c r="I116" s="196" t="e">
        <f>'1 TTD'!$I$8</f>
        <v>#REF!</v>
      </c>
      <c r="J116" s="196" t="e">
        <f>'1 TTD'!$J$8</f>
        <v>#REF!</v>
      </c>
      <c r="K116" s="196" t="e">
        <f>'1 TTD'!$K$8</f>
        <v>#REF!</v>
      </c>
      <c r="L116" s="196" t="e">
        <f>'1 TTD'!$L$8</f>
        <v>#REF!</v>
      </c>
      <c r="M116" s="196" t="e">
        <f>'1 TTD'!$M$8</f>
        <v>#REF!</v>
      </c>
      <c r="N116" s="196" t="e">
        <f>'1 TTD'!$N$8</f>
        <v>#REF!</v>
      </c>
      <c r="O116" s="196" t="e">
        <f>'1 TTD'!$O$8</f>
        <v>#REF!</v>
      </c>
      <c r="P116" s="196" t="e">
        <f>'1 TTD'!$P$8</f>
        <v>#REF!</v>
      </c>
      <c r="Q116" s="196" t="e">
        <f>'1 TTD'!$Q$8</f>
        <v>#REF!</v>
      </c>
      <c r="R116" s="196" t="e">
        <f>'1 TTD'!$R$8</f>
        <v>#REF!</v>
      </c>
      <c r="S116" s="196"/>
      <c r="T116" s="196" t="e">
        <f>'1 TTD'!T8</f>
        <v>#REF!</v>
      </c>
      <c r="U116" s="197" t="e">
        <f>SUM($G$21:$I$21)</f>
        <v>#REF!</v>
      </c>
    </row>
    <row r="117" spans="1:21" ht="15.6">
      <c r="A117" s="486"/>
      <c r="B117" s="38" t="s">
        <v>81</v>
      </c>
      <c r="C117" s="142"/>
      <c r="D117" s="163">
        <f>IF(ISERROR((#REF!)/#REF!),0,(#REF!)/#REF!)</f>
        <v>0</v>
      </c>
      <c r="E117" s="163">
        <f>IF(ISERROR((#REF!)/#REF!),0,(#REF!)/#REF!)</f>
        <v>0</v>
      </c>
      <c r="F117" s="163">
        <f>IF(ISERROR((#REF!)/#REF!),0,(#REF!)/#REF!)</f>
        <v>0</v>
      </c>
      <c r="G117" s="163">
        <f>IF(ISERROR((#REF!)/#REF!),0,(#REF!)/#REF!)</f>
        <v>0</v>
      </c>
      <c r="H117" s="163">
        <f>IF(ISERROR((#REF!)/#REF!),0,(#REF!)/#REF!)</f>
        <v>0</v>
      </c>
      <c r="I117" s="163">
        <f>IF(ISERROR((#REF!)/#REF!),0,(#REF!)/#REF!)</f>
        <v>0</v>
      </c>
      <c r="J117" s="163">
        <f>IF(ISERROR((#REF!)/#REF!),0,(#REF!)/#REF!)</f>
        <v>0</v>
      </c>
      <c r="K117" s="163">
        <f>IF(ISERROR((#REF!)/#REF!),0,(#REF!)/#REF!)</f>
        <v>0</v>
      </c>
      <c r="L117" s="163">
        <f>IF(ISERROR((#REF!)/#REF!),0,(#REF!)/#REF!)</f>
        <v>0</v>
      </c>
      <c r="M117" s="163">
        <f>IF(ISERROR((#REF!)/#REF!),0,(#REF!)/#REF!)</f>
        <v>0</v>
      </c>
      <c r="N117" s="163">
        <f>IF(ISERROR((#REF!)/#REF!),0,(#REF!)/#REF!)</f>
        <v>0</v>
      </c>
      <c r="O117" s="163">
        <f>IF(ISERROR((#REF!)/#REF!),0,(#REF!)/#REF!)</f>
        <v>0</v>
      </c>
      <c r="P117" s="163">
        <f>IF(ISERROR((#REF!)/#REF!),0,(#REF!)/#REF!)</f>
        <v>0</v>
      </c>
      <c r="Q117" s="163">
        <f>IF(ISERROR((#REF!)/#REF!),0,(#REF!)/#REF!)</f>
        <v>0</v>
      </c>
      <c r="R117" s="163">
        <f>IF(ISERROR((#REF!)/#REF!),0,(#REF!)/#REF!)</f>
        <v>0</v>
      </c>
      <c r="S117" s="163">
        <f>IF(ISERROR((#REF!)/#REF!),0,(#REF!)/#REF!)</f>
        <v>0</v>
      </c>
      <c r="T117" s="163">
        <f>IF(ISERROR((#REF!)/#REF!),0,(#REF!)/#REF!)</f>
        <v>0</v>
      </c>
      <c r="U117" s="195">
        <f>IF(ISERROR((#REF!)/#REF!),0,(#REF!)/#REF!)</f>
        <v>0</v>
      </c>
    </row>
    <row r="118" spans="1:21" ht="31.2">
      <c r="A118" s="486"/>
      <c r="B118" s="39" t="s">
        <v>94</v>
      </c>
      <c r="C118" s="142"/>
      <c r="D118" s="163">
        <f>IF(ISERROR((#REF!)/#REF!),0,(#REF!)/#REF!)</f>
        <v>0</v>
      </c>
      <c r="E118" s="163">
        <f>IF(ISERROR((#REF!)/#REF!),0,(#REF!)/#REF!)</f>
        <v>0</v>
      </c>
      <c r="F118" s="163">
        <f>IF(ISERROR((#REF!)/#REF!),0,(#REF!)/#REF!)</f>
        <v>0</v>
      </c>
      <c r="G118" s="163">
        <f>IF(ISERROR((#REF!)/#REF!),0,(#REF!)/#REF!)</f>
        <v>0</v>
      </c>
      <c r="H118" s="163">
        <f>IF(ISERROR((#REF!)/#REF!),0,(#REF!)/#REF!)</f>
        <v>0</v>
      </c>
      <c r="I118" s="163">
        <f>IF(ISERROR((#REF!)/#REF!),0,(#REF!)/#REF!)</f>
        <v>0</v>
      </c>
      <c r="J118" s="163">
        <f>IF(ISERROR((#REF!)/#REF!),0,(#REF!)/#REF!)</f>
        <v>0</v>
      </c>
      <c r="K118" s="163">
        <f>IF(ISERROR((#REF!)/#REF!),0,(#REF!)/#REF!)</f>
        <v>0</v>
      </c>
      <c r="L118" s="163">
        <f>IF(ISERROR((#REF!)/#REF!),0,(#REF!)/#REF!)</f>
        <v>0</v>
      </c>
      <c r="M118" s="163">
        <f>IF(ISERROR((#REF!)/#REF!),0,(#REF!)/#REF!)</f>
        <v>0</v>
      </c>
      <c r="N118" s="163">
        <f>IF(ISERROR((#REF!)/#REF!),0,(#REF!)/#REF!)</f>
        <v>0</v>
      </c>
      <c r="O118" s="163">
        <f>IF(ISERROR((#REF!)/#REF!),0,(#REF!)/#REF!)</f>
        <v>0</v>
      </c>
      <c r="P118" s="163">
        <f>IF(ISERROR((#REF!)/#REF!),0,(#REF!)/#REF!)</f>
        <v>0</v>
      </c>
      <c r="Q118" s="163">
        <f>IF(ISERROR((#REF!)/#REF!),0,(#REF!)/#REF!)</f>
        <v>0</v>
      </c>
      <c r="R118" s="163">
        <f>IF(ISERROR((#REF!)/#REF!),0,(#REF!)/#REF!)</f>
        <v>0</v>
      </c>
      <c r="S118" s="163"/>
      <c r="T118" s="163">
        <f>IF(ISERROR((#REF!)/#REF!),0,(#REF!)/#REF!)</f>
        <v>0</v>
      </c>
      <c r="U118" s="195">
        <f>IF(ISERROR((#REF!)/#REF!),0,(#REF!)/#REF!)</f>
        <v>0</v>
      </c>
    </row>
    <row r="119" spans="1:21" ht="15.6">
      <c r="A119" s="486"/>
      <c r="B119" s="39" t="s">
        <v>95</v>
      </c>
      <c r="C119" s="142"/>
      <c r="D119" s="163">
        <f>IF(ISERROR((#REF!)/#REF!),0,(#REF!)/#REF!)</f>
        <v>0</v>
      </c>
      <c r="E119" s="163">
        <f>IF(ISERROR((#REF!)/#REF!),0,(#REF!)/#REF!)</f>
        <v>0</v>
      </c>
      <c r="F119" s="163">
        <f>IF(ISERROR((#REF!)/#REF!),0,(#REF!)/#REF!)</f>
        <v>0</v>
      </c>
      <c r="G119" s="163">
        <f>IF(ISERROR((#REF!)/#REF!),0,(#REF!)/#REF!)</f>
        <v>0</v>
      </c>
      <c r="H119" s="163">
        <f>IF(ISERROR((#REF!)/#REF!),0,(#REF!)/#REF!)</f>
        <v>0</v>
      </c>
      <c r="I119" s="163">
        <f>IF(ISERROR((#REF!)/#REF!),0,(#REF!)/#REF!)</f>
        <v>0</v>
      </c>
      <c r="J119" s="163">
        <f>IF(ISERROR((#REF!)/#REF!),0,(#REF!)/#REF!)</f>
        <v>0</v>
      </c>
      <c r="K119" s="163">
        <f>IF(ISERROR((#REF!)/#REF!),0,(#REF!)/#REF!)</f>
        <v>0</v>
      </c>
      <c r="L119" s="163">
        <f>IF(ISERROR((#REF!)/#REF!),0,(#REF!)/#REF!)</f>
        <v>0</v>
      </c>
      <c r="M119" s="163">
        <f>IF(ISERROR((#REF!)/#REF!),0,(#REF!)/#REF!)</f>
        <v>0</v>
      </c>
      <c r="N119" s="163">
        <f>IF(ISERROR((#REF!)/#REF!),0,(#REF!)/#REF!)</f>
        <v>0</v>
      </c>
      <c r="O119" s="163">
        <f>IF(ISERROR((#REF!)/#REF!),0,(#REF!)/#REF!)</f>
        <v>0</v>
      </c>
      <c r="P119" s="163">
        <f>IF(ISERROR((#REF!)/#REF!),0,(#REF!)/#REF!)</f>
        <v>0</v>
      </c>
      <c r="Q119" s="163">
        <f>IF(ISERROR((#REF!)/#REF!),0,(#REF!)/#REF!)</f>
        <v>0</v>
      </c>
      <c r="R119" s="163">
        <f>IF(ISERROR((#REF!)/#REF!),0,(#REF!)/#REF!)</f>
        <v>0</v>
      </c>
      <c r="S119" s="163"/>
      <c r="T119" s="163">
        <f>IF(ISERROR((#REF!)/#REF!),0,(#REF!)/#REF!)</f>
        <v>0</v>
      </c>
      <c r="U119" s="195">
        <f>IF(ISERROR((#REF!)/#REF!),0,(#REF!)/#REF!)</f>
        <v>0</v>
      </c>
    </row>
    <row r="120" spans="1:21" ht="15.6">
      <c r="A120" s="487"/>
      <c r="B120" s="39" t="s">
        <v>96</v>
      </c>
      <c r="C120" s="142"/>
      <c r="D120" s="163">
        <f>IF(ISERROR((#REF!)/#REF!),0,(#REF!)/#REF!)</f>
        <v>0</v>
      </c>
      <c r="E120" s="163">
        <f>IF(ISERROR((#REF!)/#REF!),0,(#REF!)/#REF!)</f>
        <v>0</v>
      </c>
      <c r="F120" s="163">
        <f>IF(ISERROR((#REF!)/#REF!),0,(#REF!)/#REF!)</f>
        <v>0</v>
      </c>
      <c r="G120" s="163">
        <f>IF(ISERROR((#REF!)/#REF!),0,(#REF!)/#REF!)</f>
        <v>0</v>
      </c>
      <c r="H120" s="163">
        <f>IF(ISERROR((#REF!)/#REF!),0,(#REF!)/#REF!)</f>
        <v>0</v>
      </c>
      <c r="I120" s="163">
        <f>IF(ISERROR((#REF!)/#REF!),0,(#REF!)/#REF!)</f>
        <v>0</v>
      </c>
      <c r="J120" s="163">
        <f>IF(ISERROR((#REF!)/#REF!),0,(#REF!)/#REF!)</f>
        <v>0</v>
      </c>
      <c r="K120" s="163">
        <f>IF(ISERROR((#REF!)/#REF!),0,(#REF!)/#REF!)</f>
        <v>0</v>
      </c>
      <c r="L120" s="163">
        <f>IF(ISERROR((#REF!)/#REF!),0,(#REF!)/#REF!)</f>
        <v>0</v>
      </c>
      <c r="M120" s="163">
        <f>IF(ISERROR((#REF!)/#REF!),0,(#REF!)/#REF!)</f>
        <v>0</v>
      </c>
      <c r="N120" s="163">
        <f>IF(ISERROR((#REF!)/#REF!),0,(#REF!)/#REF!)</f>
        <v>0</v>
      </c>
      <c r="O120" s="163">
        <f>IF(ISERROR((#REF!)/#REF!),0,(#REF!)/#REF!)</f>
        <v>0</v>
      </c>
      <c r="P120" s="163">
        <f>IF(ISERROR((#REF!)/#REF!),0,(#REF!)/#REF!)</f>
        <v>0</v>
      </c>
      <c r="Q120" s="163">
        <f>IF(ISERROR((#REF!)/#REF!),0,(#REF!)/#REF!)</f>
        <v>0</v>
      </c>
      <c r="R120" s="163">
        <f>IF(ISERROR((#REF!)/#REF!),0,(#REF!)/#REF!)</f>
        <v>0</v>
      </c>
      <c r="S120" s="163"/>
      <c r="T120" s="163">
        <f>IF(ISERROR((#REF!)/#REF!),0,(#REF!)/#REF!)</f>
        <v>0</v>
      </c>
      <c r="U120" s="195">
        <f>IF(ISERROR((#REF!)/#REF!),0,(#REF!)/#REF!)</f>
        <v>0</v>
      </c>
    </row>
    <row r="121" spans="1:21" ht="15.6">
      <c r="A121" s="487"/>
      <c r="B121" s="39" t="s">
        <v>84</v>
      </c>
      <c r="C121" s="141"/>
      <c r="D121" s="163">
        <f>IF(ISERROR((#REF!)/#REF!),0,(#REF!)/#REF!)</f>
        <v>0</v>
      </c>
      <c r="E121" s="163">
        <f>IF(ISERROR((#REF!)/#REF!),0,(#REF!)/#REF!)</f>
        <v>0</v>
      </c>
      <c r="F121" s="163">
        <f>IF(ISERROR((#REF!)/#REF!),0,(#REF!)/#REF!)</f>
        <v>0</v>
      </c>
      <c r="G121" s="163">
        <f>IF(ISERROR((#REF!)/#REF!),0,(#REF!)/#REF!)</f>
        <v>0</v>
      </c>
      <c r="H121" s="163">
        <f>IF(ISERROR((#REF!)/#REF!),0,(#REF!)/#REF!)</f>
        <v>0</v>
      </c>
      <c r="I121" s="163">
        <f>IF(ISERROR((#REF!)/#REF!),0,(#REF!)/#REF!)</f>
        <v>0</v>
      </c>
      <c r="J121" s="163">
        <f>IF(ISERROR((#REF!)/#REF!),0,(#REF!)/#REF!)</f>
        <v>0</v>
      </c>
      <c r="K121" s="163">
        <f>IF(ISERROR((#REF!)/#REF!),0,(#REF!)/#REF!)</f>
        <v>0</v>
      </c>
      <c r="L121" s="163">
        <f>IF(ISERROR((#REF!)/#REF!),0,(#REF!)/#REF!)</f>
        <v>0</v>
      </c>
      <c r="M121" s="163">
        <f>IF(ISERROR((#REF!)/#REF!),0,(#REF!)/#REF!)</f>
        <v>0</v>
      </c>
      <c r="N121" s="163">
        <f>IF(ISERROR((#REF!)/#REF!),0,(#REF!)/#REF!)</f>
        <v>0</v>
      </c>
      <c r="O121" s="163">
        <f>IF(ISERROR((#REF!)/#REF!),0,(#REF!)/#REF!)</f>
        <v>0</v>
      </c>
      <c r="P121" s="163">
        <f>IF(ISERROR((#REF!)/#REF!),0,(#REF!)/#REF!)</f>
        <v>0</v>
      </c>
      <c r="Q121" s="163">
        <f>IF(ISERROR((#REF!)/#REF!),0,(#REF!)/#REF!)</f>
        <v>0</v>
      </c>
      <c r="R121" s="163">
        <f>IF(ISERROR((#REF!)/#REF!),0,(#REF!)/#REF!)</f>
        <v>0</v>
      </c>
      <c r="S121" s="163"/>
      <c r="T121" s="163">
        <f>IF(ISERROR((#REF!)/#REF!),0,(#REF!)/#REF!)</f>
        <v>0</v>
      </c>
      <c r="U121" s="195">
        <f>IF(ISERROR((#REF!)/#REF!),0,(#REF!)/#REF!)</f>
        <v>0</v>
      </c>
    </row>
    <row r="122" spans="1:21" ht="16.2" thickBot="1">
      <c r="A122" s="488"/>
      <c r="B122" s="161" t="s">
        <v>1</v>
      </c>
      <c r="C122" s="161"/>
      <c r="D122" s="231">
        <f>IF(ISERROR((#REF!)/#REF!),0,(#REF!)/#REF!)</f>
        <v>0</v>
      </c>
      <c r="E122" s="231">
        <f>IF(ISERROR((#REF!)/#REF!),0,(#REF!)/#REF!)</f>
        <v>0</v>
      </c>
      <c r="F122" s="231">
        <f>IF(ISERROR((#REF!)/#REF!),0,(#REF!)/#REF!)</f>
        <v>0</v>
      </c>
      <c r="G122" s="231">
        <f>IF(ISERROR((#REF!)/#REF!),0,(#REF!)/#REF!)</f>
        <v>0</v>
      </c>
      <c r="H122" s="231">
        <f>IF(ISERROR((#REF!)/#REF!),0,(#REF!)/#REF!)</f>
        <v>0</v>
      </c>
      <c r="I122" s="231">
        <f>IF(ISERROR((#REF!)/#REF!),0,(#REF!)/#REF!)</f>
        <v>0</v>
      </c>
      <c r="J122" s="231">
        <f>IF(ISERROR((#REF!)/#REF!),0,(#REF!)/#REF!)</f>
        <v>0</v>
      </c>
      <c r="K122" s="231">
        <f>IF(ISERROR((#REF!)/#REF!),0,(#REF!)/#REF!)</f>
        <v>0</v>
      </c>
      <c r="L122" s="231">
        <f>IF(ISERROR((#REF!)/#REF!),0,(#REF!)/#REF!)</f>
        <v>0</v>
      </c>
      <c r="M122" s="231">
        <f>IF(ISERROR((#REF!)/#REF!),0,(#REF!)/#REF!)</f>
        <v>0</v>
      </c>
      <c r="N122" s="231">
        <f>IF(ISERROR((#REF!)/#REF!),0,(#REF!)/#REF!)</f>
        <v>0</v>
      </c>
      <c r="O122" s="231">
        <f>IF(ISERROR((#REF!)/#REF!),0,(#REF!)/#REF!)</f>
        <v>0</v>
      </c>
      <c r="P122" s="231">
        <f>IF(ISERROR((#REF!)/#REF!),0,(#REF!)/#REF!)</f>
        <v>0</v>
      </c>
      <c r="Q122" s="231">
        <f>IF(ISERROR((#REF!)/#REF!),0,(#REF!)/#REF!)</f>
        <v>0</v>
      </c>
      <c r="R122" s="231">
        <f>IF(ISERROR((#REF!)/#REF!),0,(#REF!)/#REF!)</f>
        <v>0</v>
      </c>
      <c r="S122" s="191"/>
      <c r="T122" s="231">
        <f>IF(ISERROR((#REF!)/#REF!),0,(#REF!)/#REF!)</f>
        <v>0</v>
      </c>
      <c r="U122" s="232">
        <f>IF(ISERROR((#REF!)/#REF!),0,(#REF!)/#REF!)</f>
        <v>0</v>
      </c>
    </row>
    <row r="124" spans="1:21" ht="16.2" thickBot="1">
      <c r="A124" s="153" t="str">
        <f>'2 Stability'!A24</f>
        <v>05_occupation_industry</v>
      </c>
      <c r="B124" s="153"/>
      <c r="C124" s="153"/>
      <c r="D124" s="201"/>
      <c r="E124" s="201"/>
      <c r="F124" s="201"/>
      <c r="G124" s="201"/>
      <c r="H124" s="201"/>
      <c r="I124" s="201"/>
      <c r="J124" s="201"/>
      <c r="K124" s="201"/>
      <c r="L124" s="201"/>
      <c r="M124" s="201"/>
      <c r="N124" s="201"/>
      <c r="O124" s="201"/>
      <c r="P124" s="201"/>
      <c r="Q124" s="201"/>
      <c r="R124" s="201"/>
      <c r="S124" s="201"/>
      <c r="T124" s="201"/>
      <c r="U124" s="201"/>
    </row>
    <row r="125" spans="1:21" ht="16.5" customHeight="1">
      <c r="A125" s="490" t="s">
        <v>164</v>
      </c>
      <c r="B125" s="484" t="s">
        <v>162</v>
      </c>
      <c r="C125" s="485"/>
      <c r="D125" s="202" t="s">
        <v>14</v>
      </c>
      <c r="E125" s="202" t="s">
        <v>15</v>
      </c>
      <c r="F125" s="202" t="s">
        <v>16</v>
      </c>
      <c r="G125" s="202" t="s">
        <v>23</v>
      </c>
      <c r="H125" s="202" t="s">
        <v>24</v>
      </c>
      <c r="I125" s="202" t="s">
        <v>25</v>
      </c>
      <c r="J125" s="202" t="s">
        <v>26</v>
      </c>
      <c r="K125" s="202" t="s">
        <v>27</v>
      </c>
      <c r="L125" s="202" t="s">
        <v>28</v>
      </c>
      <c r="M125" s="202" t="s">
        <v>29</v>
      </c>
      <c r="N125" s="202" t="s">
        <v>30</v>
      </c>
      <c r="O125" s="202" t="s">
        <v>31</v>
      </c>
      <c r="P125" s="202" t="s">
        <v>32</v>
      </c>
      <c r="Q125" s="202" t="s">
        <v>33</v>
      </c>
      <c r="R125" s="202" t="s">
        <v>34</v>
      </c>
      <c r="S125" s="203" t="s">
        <v>17</v>
      </c>
      <c r="T125" s="279" t="s">
        <v>35</v>
      </c>
      <c r="U125" s="280" t="s">
        <v>36</v>
      </c>
    </row>
    <row r="126" spans="1:21" ht="15.6">
      <c r="A126" s="486"/>
      <c r="B126" s="483" t="s">
        <v>165</v>
      </c>
      <c r="C126" s="482"/>
      <c r="D126" s="211" t="e">
        <f>'1 TTD'!$D$7</f>
        <v>#REF!</v>
      </c>
      <c r="E126" s="211" t="e">
        <f>'1 TTD'!$E$7</f>
        <v>#REF!</v>
      </c>
      <c r="F126" s="211" t="e">
        <f>'1 TTD'!$F$7</f>
        <v>#REF!</v>
      </c>
      <c r="G126" s="211" t="e">
        <f>'1 TTD'!$G$7</f>
        <v>#REF!</v>
      </c>
      <c r="H126" s="211" t="e">
        <f>'1 TTD'!$H$7</f>
        <v>#REF!</v>
      </c>
      <c r="I126" s="211" t="e">
        <f>'1 TTD'!$I$7</f>
        <v>#REF!</v>
      </c>
      <c r="J126" s="211" t="e">
        <f>'1 TTD'!$J$7</f>
        <v>#REF!</v>
      </c>
      <c r="K126" s="211" t="e">
        <f>'1 TTD'!$K$7</f>
        <v>#REF!</v>
      </c>
      <c r="L126" s="211" t="e">
        <f>'1 TTD'!$L$7</f>
        <v>#REF!</v>
      </c>
      <c r="M126" s="211" t="e">
        <f>'1 TTD'!$M$7</f>
        <v>#REF!</v>
      </c>
      <c r="N126" s="211" t="e">
        <f>'1 TTD'!$N$7</f>
        <v>#REF!</v>
      </c>
      <c r="O126" s="211" t="e">
        <f>'1 TTD'!$O$7</f>
        <v>#REF!</v>
      </c>
      <c r="P126" s="211" t="e">
        <f>'1 TTD'!$P$7</f>
        <v>#REF!</v>
      </c>
      <c r="Q126" s="211" t="e">
        <f>'1 TTD'!$Q$7</f>
        <v>#REF!</v>
      </c>
      <c r="R126" s="211" t="e">
        <f>'1 TTD'!$R$7</f>
        <v>#REF!</v>
      </c>
      <c r="S126" s="211"/>
      <c r="T126" s="211" t="e">
        <f>'1 TTD'!$T$7</f>
        <v>#REF!</v>
      </c>
      <c r="U126" s="212" t="e">
        <f>SUM('4 Univariable Analysis'!$G$12:$I$12)</f>
        <v>#REF!</v>
      </c>
    </row>
    <row r="127" spans="1:21" ht="15.6">
      <c r="A127" s="486"/>
      <c r="B127" s="483" t="s">
        <v>43</v>
      </c>
      <c r="C127" s="482"/>
      <c r="D127" s="229" t="e">
        <f>'2 Stability'!C24</f>
        <v>#REF!</v>
      </c>
      <c r="E127" s="229" t="e">
        <f>'2 Stability'!D24</f>
        <v>#REF!</v>
      </c>
      <c r="F127" s="229" t="e">
        <f>'2 Stability'!E24</f>
        <v>#REF!</v>
      </c>
      <c r="G127" s="229" t="e">
        <f>'2 Stability'!F24</f>
        <v>#REF!</v>
      </c>
      <c r="H127" s="229" t="e">
        <f>'2 Stability'!G24</f>
        <v>#REF!</v>
      </c>
      <c r="I127" s="229" t="e">
        <f>'2 Stability'!H24</f>
        <v>#REF!</v>
      </c>
      <c r="J127" s="229" t="e">
        <f>'2 Stability'!I24</f>
        <v>#REF!</v>
      </c>
      <c r="K127" s="229" t="e">
        <f>'2 Stability'!J24</f>
        <v>#REF!</v>
      </c>
      <c r="L127" s="229" t="e">
        <f>'2 Stability'!K24</f>
        <v>#REF!</v>
      </c>
      <c r="M127" s="229" t="e">
        <f>'2 Stability'!L24</f>
        <v>#REF!</v>
      </c>
      <c r="N127" s="229" t="e">
        <f>'2 Stability'!M24</f>
        <v>#REF!</v>
      </c>
      <c r="O127" s="229" t="e">
        <f>'2 Stability'!N24</f>
        <v>#REF!</v>
      </c>
      <c r="P127" s="229" t="e">
        <f>'2 Stability'!O24</f>
        <v>#REF!</v>
      </c>
      <c r="Q127" s="229" t="e">
        <f>'2 Stability'!P24</f>
        <v>#REF!</v>
      </c>
      <c r="R127" s="229" t="e">
        <f>'2 Stability'!Q24</f>
        <v>#REF!</v>
      </c>
      <c r="S127" s="198"/>
      <c r="T127" s="229" t="e">
        <f>'2 Stability'!R24</f>
        <v>#REF!</v>
      </c>
      <c r="U127" s="230" t="e">
        <f>'2 Stability'!S24</f>
        <v>#REF!</v>
      </c>
    </row>
    <row r="128" spans="1:21" ht="15.6">
      <c r="A128" s="486"/>
      <c r="B128" s="483" t="s">
        <v>42</v>
      </c>
      <c r="C128" s="482"/>
      <c r="D128" s="214" t="e">
        <f>(D129-$S129)*$C129+(D130-$S130)*$C130+(D131-$S131)*$C131+(D135-$S135)*$C135</f>
        <v>#REF!</v>
      </c>
      <c r="E128" s="214" t="e">
        <f t="shared" ref="E128:U128" si="19">(E129-$S129)*$C129+(E130-$S130)*$C130+(E131-$S131)*$C131+(E135-$S135)*$C135</f>
        <v>#REF!</v>
      </c>
      <c r="F128" s="214" t="e">
        <f t="shared" si="19"/>
        <v>#REF!</v>
      </c>
      <c r="G128" s="214" t="e">
        <f t="shared" si="19"/>
        <v>#REF!</v>
      </c>
      <c r="H128" s="214" t="e">
        <f t="shared" si="19"/>
        <v>#REF!</v>
      </c>
      <c r="I128" s="214" t="e">
        <f t="shared" si="19"/>
        <v>#REF!</v>
      </c>
      <c r="J128" s="214" t="e">
        <f t="shared" si="19"/>
        <v>#REF!</v>
      </c>
      <c r="K128" s="214" t="e">
        <f t="shared" si="19"/>
        <v>#REF!</v>
      </c>
      <c r="L128" s="214" t="e">
        <f t="shared" si="19"/>
        <v>#REF!</v>
      </c>
      <c r="M128" s="214" t="e">
        <f t="shared" si="19"/>
        <v>#REF!</v>
      </c>
      <c r="N128" s="214" t="e">
        <f t="shared" si="19"/>
        <v>#REF!</v>
      </c>
      <c r="O128" s="214" t="e">
        <f t="shared" si="19"/>
        <v>#REF!</v>
      </c>
      <c r="P128" s="214" t="e">
        <f t="shared" si="19"/>
        <v>#REF!</v>
      </c>
      <c r="Q128" s="214" t="e">
        <f t="shared" si="19"/>
        <v>#REF!</v>
      </c>
      <c r="R128" s="214" t="e">
        <f t="shared" si="19"/>
        <v>#REF!</v>
      </c>
      <c r="S128" s="214"/>
      <c r="T128" s="214" t="e">
        <f t="shared" si="19"/>
        <v>#REF!</v>
      </c>
      <c r="U128" s="219" t="e">
        <f t="shared" si="19"/>
        <v>#REF!</v>
      </c>
    </row>
    <row r="129" spans="1:21" ht="15.6">
      <c r="A129" s="487"/>
      <c r="B129" s="35" t="s">
        <v>81</v>
      </c>
      <c r="C129" s="343">
        <v>45</v>
      </c>
      <c r="D129" s="162" t="e">
        <f>#REF!</f>
        <v>#REF!</v>
      </c>
      <c r="E129" s="162" t="e">
        <f>#REF!</f>
        <v>#REF!</v>
      </c>
      <c r="F129" s="162" t="e">
        <f>#REF!</f>
        <v>#REF!</v>
      </c>
      <c r="G129" s="162" t="e">
        <f>#REF!</f>
        <v>#REF!</v>
      </c>
      <c r="H129" s="162" t="e">
        <f>#REF!</f>
        <v>#REF!</v>
      </c>
      <c r="I129" s="162" t="e">
        <f>#REF!</f>
        <v>#REF!</v>
      </c>
      <c r="J129" s="162" t="e">
        <f>#REF!</f>
        <v>#REF!</v>
      </c>
      <c r="K129" s="162" t="e">
        <f>#REF!</f>
        <v>#REF!</v>
      </c>
      <c r="L129" s="162" t="e">
        <f>#REF!</f>
        <v>#REF!</v>
      </c>
      <c r="M129" s="162" t="e">
        <f>#REF!</f>
        <v>#REF!</v>
      </c>
      <c r="N129" s="162" t="e">
        <f>#REF!</f>
        <v>#REF!</v>
      </c>
      <c r="O129" s="162" t="e">
        <f>#REF!</f>
        <v>#REF!</v>
      </c>
      <c r="P129" s="162" t="e">
        <f>#REF!</f>
        <v>#REF!</v>
      </c>
      <c r="Q129" s="162" t="e">
        <f>#REF!</f>
        <v>#REF!</v>
      </c>
      <c r="R129" s="162" t="e">
        <f>#REF!</f>
        <v>#REF!</v>
      </c>
      <c r="S129" s="162" t="e">
        <f>#REF!</f>
        <v>#REF!</v>
      </c>
      <c r="T129" s="162" t="e">
        <f>#REF!</f>
        <v>#REF!</v>
      </c>
      <c r="U129" s="193" t="e">
        <f>#REF!</f>
        <v>#REF!</v>
      </c>
    </row>
    <row r="130" spans="1:21" ht="15.6">
      <c r="A130" s="487"/>
      <c r="B130" s="342" t="s">
        <v>99</v>
      </c>
      <c r="C130" s="343">
        <v>60</v>
      </c>
      <c r="D130" s="162" t="e">
        <f>#REF!</f>
        <v>#REF!</v>
      </c>
      <c r="E130" s="162" t="e">
        <f>#REF!</f>
        <v>#REF!</v>
      </c>
      <c r="F130" s="162" t="e">
        <f>#REF!</f>
        <v>#REF!</v>
      </c>
      <c r="G130" s="162" t="e">
        <f>#REF!</f>
        <v>#REF!</v>
      </c>
      <c r="H130" s="162" t="e">
        <f>#REF!</f>
        <v>#REF!</v>
      </c>
      <c r="I130" s="162" t="e">
        <f>#REF!</f>
        <v>#REF!</v>
      </c>
      <c r="J130" s="162" t="e">
        <f>#REF!</f>
        <v>#REF!</v>
      </c>
      <c r="K130" s="162" t="e">
        <f>#REF!</f>
        <v>#REF!</v>
      </c>
      <c r="L130" s="162" t="e">
        <f>#REF!</f>
        <v>#REF!</v>
      </c>
      <c r="M130" s="162" t="e">
        <f>#REF!</f>
        <v>#REF!</v>
      </c>
      <c r="N130" s="162" t="e">
        <f>#REF!</f>
        <v>#REF!</v>
      </c>
      <c r="O130" s="162" t="e">
        <f>#REF!</f>
        <v>#REF!</v>
      </c>
      <c r="P130" s="162" t="e">
        <f>#REF!</f>
        <v>#REF!</v>
      </c>
      <c r="Q130" s="162" t="e">
        <f>#REF!</f>
        <v>#REF!</v>
      </c>
      <c r="R130" s="162" t="e">
        <f>#REF!</f>
        <v>#REF!</v>
      </c>
      <c r="S130" s="162" t="e">
        <f>#REF!</f>
        <v>#REF!</v>
      </c>
      <c r="T130" s="162" t="e">
        <f>#REF!</f>
        <v>#REF!</v>
      </c>
      <c r="U130" s="193" t="e">
        <f>#REF!</f>
        <v>#REF!</v>
      </c>
    </row>
    <row r="131" spans="1:21" ht="15.6">
      <c r="A131" s="487"/>
      <c r="B131" s="35" t="s">
        <v>100</v>
      </c>
      <c r="C131" s="343">
        <v>70</v>
      </c>
      <c r="D131" s="162" t="e">
        <f>#REF!</f>
        <v>#REF!</v>
      </c>
      <c r="E131" s="162" t="e">
        <f>#REF!</f>
        <v>#REF!</v>
      </c>
      <c r="F131" s="162" t="e">
        <f>#REF!</f>
        <v>#REF!</v>
      </c>
      <c r="G131" s="162" t="e">
        <f>#REF!</f>
        <v>#REF!</v>
      </c>
      <c r="H131" s="162" t="e">
        <f>#REF!</f>
        <v>#REF!</v>
      </c>
      <c r="I131" s="162" t="e">
        <f>#REF!</f>
        <v>#REF!</v>
      </c>
      <c r="J131" s="162" t="e">
        <f>#REF!</f>
        <v>#REF!</v>
      </c>
      <c r="K131" s="162" t="e">
        <f>#REF!</f>
        <v>#REF!</v>
      </c>
      <c r="L131" s="162" t="e">
        <f>#REF!</f>
        <v>#REF!</v>
      </c>
      <c r="M131" s="162" t="e">
        <f>#REF!</f>
        <v>#REF!</v>
      </c>
      <c r="N131" s="162" t="e">
        <f>#REF!</f>
        <v>#REF!</v>
      </c>
      <c r="O131" s="162" t="e">
        <f>#REF!</f>
        <v>#REF!</v>
      </c>
      <c r="P131" s="162" t="e">
        <f>#REF!</f>
        <v>#REF!</v>
      </c>
      <c r="Q131" s="162" t="e">
        <f>#REF!</f>
        <v>#REF!</v>
      </c>
      <c r="R131" s="162" t="e">
        <f>#REF!</f>
        <v>#REF!</v>
      </c>
      <c r="S131" s="162" t="e">
        <f>#REF!</f>
        <v>#REF!</v>
      </c>
      <c r="T131" s="162" t="e">
        <f>#REF!</f>
        <v>#REF!</v>
      </c>
      <c r="U131" s="193" t="e">
        <f>#REF!</f>
        <v>#REF!</v>
      </c>
    </row>
    <row r="132" spans="1:21" ht="15.6">
      <c r="A132" s="487"/>
      <c r="B132" s="35" t="s">
        <v>101</v>
      </c>
      <c r="C132" s="343"/>
      <c r="D132" s="162" t="e">
        <f>#REF!</f>
        <v>#REF!</v>
      </c>
      <c r="E132" s="162" t="e">
        <f>#REF!</f>
        <v>#REF!</v>
      </c>
      <c r="F132" s="162" t="e">
        <f>#REF!</f>
        <v>#REF!</v>
      </c>
      <c r="G132" s="162" t="e">
        <f>#REF!</f>
        <v>#REF!</v>
      </c>
      <c r="H132" s="162" t="e">
        <f>#REF!</f>
        <v>#REF!</v>
      </c>
      <c r="I132" s="162" t="e">
        <f>#REF!</f>
        <v>#REF!</v>
      </c>
      <c r="J132" s="162" t="e">
        <f>#REF!</f>
        <v>#REF!</v>
      </c>
      <c r="K132" s="162" t="e">
        <f>#REF!</f>
        <v>#REF!</v>
      </c>
      <c r="L132" s="162" t="e">
        <f>#REF!</f>
        <v>#REF!</v>
      </c>
      <c r="M132" s="162" t="e">
        <f>#REF!</f>
        <v>#REF!</v>
      </c>
      <c r="N132" s="162" t="e">
        <f>#REF!</f>
        <v>#REF!</v>
      </c>
      <c r="O132" s="162" t="e">
        <f>#REF!</f>
        <v>#REF!</v>
      </c>
      <c r="P132" s="162" t="e">
        <f>#REF!</f>
        <v>#REF!</v>
      </c>
      <c r="Q132" s="162" t="e">
        <f>#REF!</f>
        <v>#REF!</v>
      </c>
      <c r="R132" s="162" t="e">
        <f>#REF!</f>
        <v>#REF!</v>
      </c>
      <c r="S132" s="162" t="e">
        <f>#REF!</f>
        <v>#REF!</v>
      </c>
      <c r="T132" s="162" t="e">
        <f>#REF!</f>
        <v>#REF!</v>
      </c>
      <c r="U132" s="193" t="e">
        <f>#REF!</f>
        <v>#REF!</v>
      </c>
    </row>
    <row r="133" spans="1:21" ht="15.6">
      <c r="A133" s="487"/>
      <c r="B133" s="35" t="s">
        <v>102</v>
      </c>
      <c r="C133" s="343"/>
      <c r="D133" s="162" t="e">
        <f>#REF!</f>
        <v>#REF!</v>
      </c>
      <c r="E133" s="162" t="e">
        <f>#REF!</f>
        <v>#REF!</v>
      </c>
      <c r="F133" s="162" t="e">
        <f>#REF!</f>
        <v>#REF!</v>
      </c>
      <c r="G133" s="162" t="e">
        <f>#REF!</f>
        <v>#REF!</v>
      </c>
      <c r="H133" s="162" t="e">
        <f>#REF!</f>
        <v>#REF!</v>
      </c>
      <c r="I133" s="162" t="e">
        <f>#REF!</f>
        <v>#REF!</v>
      </c>
      <c r="J133" s="162" t="e">
        <f>#REF!</f>
        <v>#REF!</v>
      </c>
      <c r="K133" s="162" t="e">
        <f>#REF!</f>
        <v>#REF!</v>
      </c>
      <c r="L133" s="162" t="e">
        <f>#REF!</f>
        <v>#REF!</v>
      </c>
      <c r="M133" s="162" t="e">
        <f>#REF!</f>
        <v>#REF!</v>
      </c>
      <c r="N133" s="162" t="e">
        <f>#REF!</f>
        <v>#REF!</v>
      </c>
      <c r="O133" s="162" t="e">
        <f>#REF!</f>
        <v>#REF!</v>
      </c>
      <c r="P133" s="162" t="e">
        <f>#REF!</f>
        <v>#REF!</v>
      </c>
      <c r="Q133" s="162" t="e">
        <f>#REF!</f>
        <v>#REF!</v>
      </c>
      <c r="R133" s="162" t="e">
        <f>#REF!</f>
        <v>#REF!</v>
      </c>
      <c r="S133" s="162" t="e">
        <f>#REF!</f>
        <v>#REF!</v>
      </c>
      <c r="T133" s="162" t="e">
        <f>#REF!</f>
        <v>#REF!</v>
      </c>
      <c r="U133" s="193" t="e">
        <f>#REF!</f>
        <v>#REF!</v>
      </c>
    </row>
    <row r="134" spans="1:21" ht="15.6">
      <c r="A134" s="487"/>
      <c r="B134" s="35" t="s">
        <v>103</v>
      </c>
      <c r="C134" s="343"/>
      <c r="D134" s="162" t="e">
        <f>#REF!</f>
        <v>#REF!</v>
      </c>
      <c r="E134" s="162" t="e">
        <f>#REF!</f>
        <v>#REF!</v>
      </c>
      <c r="F134" s="162" t="e">
        <f>#REF!</f>
        <v>#REF!</v>
      </c>
      <c r="G134" s="162" t="e">
        <f>#REF!</f>
        <v>#REF!</v>
      </c>
      <c r="H134" s="162" t="e">
        <f>#REF!</f>
        <v>#REF!</v>
      </c>
      <c r="I134" s="162" t="e">
        <f>#REF!</f>
        <v>#REF!</v>
      </c>
      <c r="J134" s="162" t="e">
        <f>#REF!</f>
        <v>#REF!</v>
      </c>
      <c r="K134" s="162" t="e">
        <f>#REF!</f>
        <v>#REF!</v>
      </c>
      <c r="L134" s="162" t="e">
        <f>#REF!</f>
        <v>#REF!</v>
      </c>
      <c r="M134" s="162" t="e">
        <f>#REF!</f>
        <v>#REF!</v>
      </c>
      <c r="N134" s="162" t="e">
        <f>#REF!</f>
        <v>#REF!</v>
      </c>
      <c r="O134" s="162" t="e">
        <f>#REF!</f>
        <v>#REF!</v>
      </c>
      <c r="P134" s="162" t="e">
        <f>#REF!</f>
        <v>#REF!</v>
      </c>
      <c r="Q134" s="162" t="e">
        <f>#REF!</f>
        <v>#REF!</v>
      </c>
      <c r="R134" s="162" t="e">
        <f>#REF!</f>
        <v>#REF!</v>
      </c>
      <c r="S134" s="162" t="e">
        <f>#REF!</f>
        <v>#REF!</v>
      </c>
      <c r="T134" s="162" t="e">
        <f>#REF!</f>
        <v>#REF!</v>
      </c>
      <c r="U134" s="193" t="e">
        <f>#REF!</f>
        <v>#REF!</v>
      </c>
    </row>
    <row r="135" spans="1:21" ht="15.6">
      <c r="A135" s="487"/>
      <c r="B135" s="35" t="s">
        <v>84</v>
      </c>
      <c r="C135" s="343">
        <v>80</v>
      </c>
      <c r="D135" s="162" t="e">
        <f>#REF!</f>
        <v>#REF!</v>
      </c>
      <c r="E135" s="162" t="e">
        <f>#REF!</f>
        <v>#REF!</v>
      </c>
      <c r="F135" s="162" t="e">
        <f>#REF!</f>
        <v>#REF!</v>
      </c>
      <c r="G135" s="162" t="e">
        <f>#REF!</f>
        <v>#REF!</v>
      </c>
      <c r="H135" s="162" t="e">
        <f>#REF!</f>
        <v>#REF!</v>
      </c>
      <c r="I135" s="162" t="e">
        <f>#REF!</f>
        <v>#REF!</v>
      </c>
      <c r="J135" s="162" t="e">
        <f>#REF!</f>
        <v>#REF!</v>
      </c>
      <c r="K135" s="162" t="e">
        <f>#REF!</f>
        <v>#REF!</v>
      </c>
      <c r="L135" s="162" t="e">
        <f>#REF!</f>
        <v>#REF!</v>
      </c>
      <c r="M135" s="162" t="e">
        <f>#REF!</f>
        <v>#REF!</v>
      </c>
      <c r="N135" s="162" t="e">
        <f>#REF!</f>
        <v>#REF!</v>
      </c>
      <c r="O135" s="162" t="e">
        <f>#REF!</f>
        <v>#REF!</v>
      </c>
      <c r="P135" s="162" t="e">
        <f>#REF!</f>
        <v>#REF!</v>
      </c>
      <c r="Q135" s="162" t="e">
        <f>#REF!</f>
        <v>#REF!</v>
      </c>
      <c r="R135" s="162" t="e">
        <f>#REF!</f>
        <v>#REF!</v>
      </c>
      <c r="S135" s="162" t="e">
        <f>#REF!</f>
        <v>#REF!</v>
      </c>
      <c r="T135" s="162" t="e">
        <f>#REF!</f>
        <v>#REF!</v>
      </c>
      <c r="U135" s="193" t="e">
        <f>#REF!</f>
        <v>#REF!</v>
      </c>
    </row>
    <row r="136" spans="1:21" ht="16.2" thickBot="1">
      <c r="A136" s="488"/>
      <c r="B136" s="161" t="s">
        <v>1</v>
      </c>
      <c r="C136" s="194"/>
      <c r="D136" s="191" t="e">
        <f t="shared" ref="D136:R136" si="20">SUM(D129:D135)</f>
        <v>#REF!</v>
      </c>
      <c r="E136" s="191" t="e">
        <f t="shared" si="20"/>
        <v>#REF!</v>
      </c>
      <c r="F136" s="191" t="e">
        <f t="shared" si="20"/>
        <v>#REF!</v>
      </c>
      <c r="G136" s="191" t="e">
        <f t="shared" si="20"/>
        <v>#REF!</v>
      </c>
      <c r="H136" s="191" t="e">
        <f t="shared" si="20"/>
        <v>#REF!</v>
      </c>
      <c r="I136" s="191" t="e">
        <f t="shared" si="20"/>
        <v>#REF!</v>
      </c>
      <c r="J136" s="191" t="e">
        <f t="shared" si="20"/>
        <v>#REF!</v>
      </c>
      <c r="K136" s="191" t="e">
        <f t="shared" si="20"/>
        <v>#REF!</v>
      </c>
      <c r="L136" s="191" t="e">
        <f t="shared" si="20"/>
        <v>#REF!</v>
      </c>
      <c r="M136" s="191" t="e">
        <f t="shared" si="20"/>
        <v>#REF!</v>
      </c>
      <c r="N136" s="191" t="e">
        <f t="shared" si="20"/>
        <v>#REF!</v>
      </c>
      <c r="O136" s="191" t="e">
        <f t="shared" si="20"/>
        <v>#REF!</v>
      </c>
      <c r="P136" s="191" t="e">
        <f t="shared" si="20"/>
        <v>#REF!</v>
      </c>
      <c r="Q136" s="191" t="e">
        <f t="shared" si="20"/>
        <v>#REF!</v>
      </c>
      <c r="R136" s="191" t="e">
        <f t="shared" si="20"/>
        <v>#REF!</v>
      </c>
      <c r="S136" s="191" t="e">
        <f>SUM(S129:S135)</f>
        <v>#REF!</v>
      </c>
      <c r="T136" s="191" t="e">
        <f>SUM(T129:T135)</f>
        <v>#REF!</v>
      </c>
      <c r="U136" s="192" t="e">
        <f>SUM(U129:U135)</f>
        <v>#REF!</v>
      </c>
    </row>
    <row r="137" spans="1:21" ht="15.6">
      <c r="A137" s="490" t="s">
        <v>166</v>
      </c>
      <c r="B137" s="484" t="s">
        <v>162</v>
      </c>
      <c r="C137" s="485"/>
      <c r="D137" s="202" t="s">
        <v>14</v>
      </c>
      <c r="E137" s="202" t="s">
        <v>15</v>
      </c>
      <c r="F137" s="202" t="s">
        <v>16</v>
      </c>
      <c r="G137" s="202" t="s">
        <v>23</v>
      </c>
      <c r="H137" s="202" t="s">
        <v>24</v>
      </c>
      <c r="I137" s="202" t="s">
        <v>25</v>
      </c>
      <c r="J137" s="202" t="s">
        <v>26</v>
      </c>
      <c r="K137" s="202" t="s">
        <v>27</v>
      </c>
      <c r="L137" s="202" t="s">
        <v>28</v>
      </c>
      <c r="M137" s="202" t="s">
        <v>29</v>
      </c>
      <c r="N137" s="202" t="s">
        <v>30</v>
      </c>
      <c r="O137" s="202" t="s">
        <v>31</v>
      </c>
      <c r="P137" s="202" t="s">
        <v>32</v>
      </c>
      <c r="Q137" s="202" t="s">
        <v>33</v>
      </c>
      <c r="R137" s="202" t="s">
        <v>34</v>
      </c>
      <c r="S137" s="203" t="s">
        <v>17</v>
      </c>
      <c r="T137" s="279" t="s">
        <v>35</v>
      </c>
      <c r="U137" s="280" t="s">
        <v>36</v>
      </c>
    </row>
    <row r="138" spans="1:21" ht="15.6">
      <c r="A138" s="486"/>
      <c r="B138" s="483" t="s">
        <v>167</v>
      </c>
      <c r="C138" s="482"/>
      <c r="D138" s="196" t="e">
        <f>'1 TTD'!$D$8</f>
        <v>#REF!</v>
      </c>
      <c r="E138" s="196" t="e">
        <f>'1 TTD'!$E$8</f>
        <v>#REF!</v>
      </c>
      <c r="F138" s="196" t="e">
        <f>'1 TTD'!$F$8</f>
        <v>#REF!</v>
      </c>
      <c r="G138" s="196" t="e">
        <f>'1 TTD'!$G$8</f>
        <v>#REF!</v>
      </c>
      <c r="H138" s="196" t="e">
        <f>'1 TTD'!$H$8</f>
        <v>#REF!</v>
      </c>
      <c r="I138" s="196" t="e">
        <f>'1 TTD'!$I$8</f>
        <v>#REF!</v>
      </c>
      <c r="J138" s="196" t="e">
        <f>'1 TTD'!$J$8</f>
        <v>#REF!</v>
      </c>
      <c r="K138" s="196" t="e">
        <f>'1 TTD'!$K$8</f>
        <v>#REF!</v>
      </c>
      <c r="L138" s="196" t="e">
        <f>'1 TTD'!$L$8</f>
        <v>#REF!</v>
      </c>
      <c r="M138" s="196" t="e">
        <f>'1 TTD'!$M$8</f>
        <v>#REF!</v>
      </c>
      <c r="N138" s="196" t="e">
        <f>'1 TTD'!$N$8</f>
        <v>#REF!</v>
      </c>
      <c r="O138" s="196" t="e">
        <f>'1 TTD'!$O$8</f>
        <v>#REF!</v>
      </c>
      <c r="P138" s="196" t="e">
        <f>'1 TTD'!$P$8</f>
        <v>#REF!</v>
      </c>
      <c r="Q138" s="196" t="e">
        <f>'1 TTD'!$Q$8</f>
        <v>#REF!</v>
      </c>
      <c r="R138" s="196" t="e">
        <f>'1 TTD'!$R$8</f>
        <v>#REF!</v>
      </c>
      <c r="S138" s="196"/>
      <c r="T138" s="196" t="e">
        <f>'1 TTD'!T8</f>
        <v>#REF!</v>
      </c>
      <c r="U138" s="197" t="e">
        <f>SUM($G$21:$I$21)</f>
        <v>#REF!</v>
      </c>
    </row>
    <row r="139" spans="1:21" ht="15.6">
      <c r="A139" s="486"/>
      <c r="B139" s="483" t="s">
        <v>43</v>
      </c>
      <c r="C139" s="482"/>
      <c r="D139" s="223" t="e">
        <f>'2 Stability'!C47</f>
        <v>#REF!</v>
      </c>
      <c r="E139" s="223" t="e">
        <f>'2 Stability'!D47</f>
        <v>#REF!</v>
      </c>
      <c r="F139" s="223" t="e">
        <f>'2 Stability'!E47</f>
        <v>#REF!</v>
      </c>
      <c r="G139" s="223" t="e">
        <f>'2 Stability'!F47</f>
        <v>#REF!</v>
      </c>
      <c r="H139" s="223" t="e">
        <f>'2 Stability'!G47</f>
        <v>#REF!</v>
      </c>
      <c r="I139" s="223" t="e">
        <f>'2 Stability'!H47</f>
        <v>#REF!</v>
      </c>
      <c r="J139" s="223" t="e">
        <f>'2 Stability'!I47</f>
        <v>#REF!</v>
      </c>
      <c r="K139" s="223" t="e">
        <f>'2 Stability'!J47</f>
        <v>#REF!</v>
      </c>
      <c r="L139" s="223" t="e">
        <f>'2 Stability'!K47</f>
        <v>#REF!</v>
      </c>
      <c r="M139" s="223" t="e">
        <f>'2 Stability'!L47</f>
        <v>#REF!</v>
      </c>
      <c r="N139" s="223" t="e">
        <f>'2 Stability'!M47</f>
        <v>#REF!</v>
      </c>
      <c r="O139" s="223" t="e">
        <f>'2 Stability'!N47</f>
        <v>#REF!</v>
      </c>
      <c r="P139" s="223" t="e">
        <f>'2 Stability'!O47</f>
        <v>#REF!</v>
      </c>
      <c r="Q139" s="223" t="e">
        <f>'2 Stability'!P47</f>
        <v>#REF!</v>
      </c>
      <c r="R139" s="223" t="e">
        <f>'2 Stability'!Q47</f>
        <v>#REF!</v>
      </c>
      <c r="S139" s="196"/>
      <c r="T139" s="223" t="e">
        <f>'2 Stability'!R47</f>
        <v>#REF!</v>
      </c>
      <c r="U139" s="225" t="e">
        <f>'2 Stability'!S47</f>
        <v>#REF!</v>
      </c>
    </row>
    <row r="140" spans="1:21" ht="15.6">
      <c r="A140" s="486"/>
      <c r="B140" s="483" t="s">
        <v>42</v>
      </c>
      <c r="C140" s="482"/>
      <c r="D140" s="214">
        <f>(D141-$S141)*$C141+(D142-$S142)*$C142+(D143-$S143)*$C143+(D147-$S147)*$C147</f>
        <v>0</v>
      </c>
      <c r="E140" s="214">
        <f t="shared" ref="E140:U140" si="21">(E141-$S141)*$C141+(E142-$S142)*$C142+(E143-$S143)*$C143+(E147-$S147)*$C147</f>
        <v>0</v>
      </c>
      <c r="F140" s="214">
        <f t="shared" si="21"/>
        <v>0</v>
      </c>
      <c r="G140" s="214">
        <f t="shared" si="21"/>
        <v>0</v>
      </c>
      <c r="H140" s="214">
        <f t="shared" si="21"/>
        <v>0</v>
      </c>
      <c r="I140" s="214">
        <f t="shared" si="21"/>
        <v>0</v>
      </c>
      <c r="J140" s="214">
        <f t="shared" si="21"/>
        <v>0</v>
      </c>
      <c r="K140" s="214">
        <f t="shared" si="21"/>
        <v>0</v>
      </c>
      <c r="L140" s="214">
        <f t="shared" si="21"/>
        <v>0</v>
      </c>
      <c r="M140" s="214">
        <f t="shared" si="21"/>
        <v>0</v>
      </c>
      <c r="N140" s="214">
        <f t="shared" si="21"/>
        <v>0</v>
      </c>
      <c r="O140" s="214">
        <f t="shared" si="21"/>
        <v>0</v>
      </c>
      <c r="P140" s="214">
        <f t="shared" si="21"/>
        <v>0</v>
      </c>
      <c r="Q140" s="214">
        <f t="shared" si="21"/>
        <v>0</v>
      </c>
      <c r="R140" s="214">
        <f t="shared" si="21"/>
        <v>0</v>
      </c>
      <c r="S140" s="214"/>
      <c r="T140" s="214">
        <f t="shared" si="21"/>
        <v>0</v>
      </c>
      <c r="U140" s="219">
        <f t="shared" si="21"/>
        <v>0</v>
      </c>
    </row>
    <row r="141" spans="1:21" ht="15.6">
      <c r="A141" s="487"/>
      <c r="B141" s="35" t="s">
        <v>81</v>
      </c>
      <c r="C141" s="142">
        <v>45</v>
      </c>
      <c r="D141" s="159">
        <f>IF(ISERROR((#REF!)/#REF!),0,(#REF!)/#REF!)</f>
        <v>0</v>
      </c>
      <c r="E141" s="159">
        <f>IF(ISERROR((#REF!)/#REF!),0,(#REF!)/#REF!)</f>
        <v>0</v>
      </c>
      <c r="F141" s="159">
        <f>IF(ISERROR((#REF!)/#REF!),0,(#REF!)/#REF!)</f>
        <v>0</v>
      </c>
      <c r="G141" s="159">
        <f>IF(ISERROR((#REF!)/#REF!),0,(#REF!)/#REF!)</f>
        <v>0</v>
      </c>
      <c r="H141" s="159">
        <f>IF(ISERROR((#REF!)/#REF!),0,(#REF!)/#REF!)</f>
        <v>0</v>
      </c>
      <c r="I141" s="159">
        <f>IF(ISERROR((#REF!)/#REF!),0,(#REF!)/#REF!)</f>
        <v>0</v>
      </c>
      <c r="J141" s="159">
        <f>IF(ISERROR((#REF!)/#REF!),0,(#REF!)/#REF!)</f>
        <v>0</v>
      </c>
      <c r="K141" s="159">
        <f>IF(ISERROR((#REF!)/#REF!),0,(#REF!)/#REF!)</f>
        <v>0</v>
      </c>
      <c r="L141" s="159">
        <f>IF(ISERROR((#REF!)/#REF!),0,(#REF!)/#REF!)</f>
        <v>0</v>
      </c>
      <c r="M141" s="159">
        <f>IF(ISERROR((#REF!)/#REF!),0,(#REF!)/#REF!)</f>
        <v>0</v>
      </c>
      <c r="N141" s="159">
        <f>IF(ISERROR((#REF!)/#REF!),0,(#REF!)/#REF!)</f>
        <v>0</v>
      </c>
      <c r="O141" s="159">
        <f>IF(ISERROR((#REF!)/#REF!),0,(#REF!)/#REF!)</f>
        <v>0</v>
      </c>
      <c r="P141" s="159">
        <f>IF(ISERROR((#REF!)/#REF!),0,(#REF!)/#REF!)</f>
        <v>0</v>
      </c>
      <c r="Q141" s="159">
        <f>IF(ISERROR((#REF!)/#REF!),0,(#REF!)/#REF!)</f>
        <v>0</v>
      </c>
      <c r="R141" s="159">
        <f>IF(ISERROR((#REF!)/#REF!),0,(#REF!)/#REF!)</f>
        <v>0</v>
      </c>
      <c r="S141" s="159">
        <f>IF(ISERROR((#REF!)/#REF!),0,(#REF!)/#REF!)</f>
        <v>0</v>
      </c>
      <c r="T141" s="159">
        <f>IF(ISERROR((#REF!)/#REF!),0,(#REF!)/#REF!)</f>
        <v>0</v>
      </c>
      <c r="U141" s="160">
        <f>IF(ISERROR((#REF!)/#REF!),0,(#REF!)/#REF!)</f>
        <v>0</v>
      </c>
    </row>
    <row r="142" spans="1:21" ht="15.6">
      <c r="A142" s="487"/>
      <c r="B142" s="342" t="s">
        <v>99</v>
      </c>
      <c r="C142" s="142">
        <v>60</v>
      </c>
      <c r="D142" s="159">
        <f>IF(ISERROR((#REF!)/#REF!),0,(#REF!)/#REF!)</f>
        <v>0</v>
      </c>
      <c r="E142" s="159">
        <f>IF(ISERROR((#REF!)/#REF!),0,(#REF!)/#REF!)</f>
        <v>0</v>
      </c>
      <c r="F142" s="159">
        <f>IF(ISERROR((#REF!)/#REF!),0,(#REF!)/#REF!)</f>
        <v>0</v>
      </c>
      <c r="G142" s="159">
        <f>IF(ISERROR((#REF!)/#REF!),0,(#REF!)/#REF!)</f>
        <v>0</v>
      </c>
      <c r="H142" s="159">
        <f>IF(ISERROR((#REF!)/#REF!),0,(#REF!)/#REF!)</f>
        <v>0</v>
      </c>
      <c r="I142" s="159">
        <f>IF(ISERROR((#REF!)/#REF!),0,(#REF!)/#REF!)</f>
        <v>0</v>
      </c>
      <c r="J142" s="159">
        <f>IF(ISERROR((#REF!)/#REF!),0,(#REF!)/#REF!)</f>
        <v>0</v>
      </c>
      <c r="K142" s="159">
        <f>IF(ISERROR((#REF!)/#REF!),0,(#REF!)/#REF!)</f>
        <v>0</v>
      </c>
      <c r="L142" s="159">
        <f>IF(ISERROR((#REF!)/#REF!),0,(#REF!)/#REF!)</f>
        <v>0</v>
      </c>
      <c r="M142" s="159">
        <f>IF(ISERROR((#REF!)/#REF!),0,(#REF!)/#REF!)</f>
        <v>0</v>
      </c>
      <c r="N142" s="159">
        <f>IF(ISERROR((#REF!)/#REF!),0,(#REF!)/#REF!)</f>
        <v>0</v>
      </c>
      <c r="O142" s="159">
        <f>IF(ISERROR((#REF!)/#REF!),0,(#REF!)/#REF!)</f>
        <v>0</v>
      </c>
      <c r="P142" s="159">
        <f>IF(ISERROR((#REF!)/#REF!),0,(#REF!)/#REF!)</f>
        <v>0</v>
      </c>
      <c r="Q142" s="159">
        <f>IF(ISERROR((#REF!)/#REF!),0,(#REF!)/#REF!)</f>
        <v>0</v>
      </c>
      <c r="R142" s="159">
        <f>IF(ISERROR((#REF!)/#REF!),0,(#REF!)/#REF!)</f>
        <v>0</v>
      </c>
      <c r="S142" s="159">
        <f>IF(ISERROR((#REF!)/#REF!),0,(#REF!)/#REF!)</f>
        <v>0</v>
      </c>
      <c r="T142" s="159">
        <f>IF(ISERROR((#REF!)/#REF!),0,(#REF!)/#REF!)</f>
        <v>0</v>
      </c>
      <c r="U142" s="160">
        <f>IF(ISERROR((#REF!)/#REF!),0,(#REF!)/#REF!)</f>
        <v>0</v>
      </c>
    </row>
    <row r="143" spans="1:21" ht="15.6">
      <c r="A143" s="487"/>
      <c r="B143" s="35" t="s">
        <v>100</v>
      </c>
      <c r="C143" s="142">
        <v>70</v>
      </c>
      <c r="D143" s="159">
        <f>IF(ISERROR((#REF!)/#REF!),0,(#REF!)/#REF!)</f>
        <v>0</v>
      </c>
      <c r="E143" s="159">
        <f>IF(ISERROR((#REF!)/#REF!),0,(#REF!)/#REF!)</f>
        <v>0</v>
      </c>
      <c r="F143" s="159">
        <f>IF(ISERROR((#REF!)/#REF!),0,(#REF!)/#REF!)</f>
        <v>0</v>
      </c>
      <c r="G143" s="159">
        <f>IF(ISERROR((#REF!)/#REF!),0,(#REF!)/#REF!)</f>
        <v>0</v>
      </c>
      <c r="H143" s="159">
        <f>IF(ISERROR((#REF!)/#REF!),0,(#REF!)/#REF!)</f>
        <v>0</v>
      </c>
      <c r="I143" s="159">
        <f>IF(ISERROR((#REF!)/#REF!),0,(#REF!)/#REF!)</f>
        <v>0</v>
      </c>
      <c r="J143" s="159">
        <f>IF(ISERROR((#REF!)/#REF!),0,(#REF!)/#REF!)</f>
        <v>0</v>
      </c>
      <c r="K143" s="159">
        <f>IF(ISERROR((#REF!)/#REF!),0,(#REF!)/#REF!)</f>
        <v>0</v>
      </c>
      <c r="L143" s="159">
        <f>IF(ISERROR((#REF!)/#REF!),0,(#REF!)/#REF!)</f>
        <v>0</v>
      </c>
      <c r="M143" s="159">
        <f>IF(ISERROR((#REF!)/#REF!),0,(#REF!)/#REF!)</f>
        <v>0</v>
      </c>
      <c r="N143" s="159">
        <f>IF(ISERROR((#REF!)/#REF!),0,(#REF!)/#REF!)</f>
        <v>0</v>
      </c>
      <c r="O143" s="159">
        <f>IF(ISERROR((#REF!)/#REF!),0,(#REF!)/#REF!)</f>
        <v>0</v>
      </c>
      <c r="P143" s="159">
        <f>IF(ISERROR((#REF!)/#REF!),0,(#REF!)/#REF!)</f>
        <v>0</v>
      </c>
      <c r="Q143" s="159">
        <f>IF(ISERROR((#REF!)/#REF!),0,(#REF!)/#REF!)</f>
        <v>0</v>
      </c>
      <c r="R143" s="159">
        <f>IF(ISERROR((#REF!)/#REF!),0,(#REF!)/#REF!)</f>
        <v>0</v>
      </c>
      <c r="S143" s="159">
        <f>IF(ISERROR((#REF!)/#REF!),0,(#REF!)/#REF!)</f>
        <v>0</v>
      </c>
      <c r="T143" s="159">
        <f>IF(ISERROR((#REF!)/#REF!),0,(#REF!)/#REF!)</f>
        <v>0</v>
      </c>
      <c r="U143" s="160">
        <f>IF(ISERROR((#REF!)/#REF!),0,(#REF!)/#REF!)</f>
        <v>0</v>
      </c>
    </row>
    <row r="144" spans="1:21" ht="15.6">
      <c r="A144" s="487"/>
      <c r="B144" s="35" t="s">
        <v>101</v>
      </c>
      <c r="C144" s="142"/>
      <c r="D144" s="159">
        <f>IF(ISERROR((#REF!)/#REF!),0,(#REF!)/#REF!)</f>
        <v>0</v>
      </c>
      <c r="E144" s="159">
        <f>IF(ISERROR((#REF!)/#REF!),0,(#REF!)/#REF!)</f>
        <v>0</v>
      </c>
      <c r="F144" s="159">
        <f>IF(ISERROR((#REF!)/#REF!),0,(#REF!)/#REF!)</f>
        <v>0</v>
      </c>
      <c r="G144" s="159">
        <f>IF(ISERROR((#REF!)/#REF!),0,(#REF!)/#REF!)</f>
        <v>0</v>
      </c>
      <c r="H144" s="159">
        <f>IF(ISERROR((#REF!)/#REF!),0,(#REF!)/#REF!)</f>
        <v>0</v>
      </c>
      <c r="I144" s="159">
        <f>IF(ISERROR((#REF!)/#REF!),0,(#REF!)/#REF!)</f>
        <v>0</v>
      </c>
      <c r="J144" s="159">
        <f>IF(ISERROR((#REF!)/#REF!),0,(#REF!)/#REF!)</f>
        <v>0</v>
      </c>
      <c r="K144" s="159">
        <f>IF(ISERROR((#REF!)/#REF!),0,(#REF!)/#REF!)</f>
        <v>0</v>
      </c>
      <c r="L144" s="159">
        <f>IF(ISERROR((#REF!)/#REF!),0,(#REF!)/#REF!)</f>
        <v>0</v>
      </c>
      <c r="M144" s="159">
        <f>IF(ISERROR((#REF!)/#REF!),0,(#REF!)/#REF!)</f>
        <v>0</v>
      </c>
      <c r="N144" s="159">
        <f>IF(ISERROR((#REF!)/#REF!),0,(#REF!)/#REF!)</f>
        <v>0</v>
      </c>
      <c r="O144" s="159">
        <f>IF(ISERROR((#REF!)/#REF!),0,(#REF!)/#REF!)</f>
        <v>0</v>
      </c>
      <c r="P144" s="159">
        <f>IF(ISERROR((#REF!)/#REF!),0,(#REF!)/#REF!)</f>
        <v>0</v>
      </c>
      <c r="Q144" s="159">
        <f>IF(ISERROR((#REF!)/#REF!),0,(#REF!)/#REF!)</f>
        <v>0</v>
      </c>
      <c r="R144" s="159">
        <f>IF(ISERROR((#REF!)/#REF!),0,(#REF!)/#REF!)</f>
        <v>0</v>
      </c>
      <c r="S144" s="159">
        <f>IF(ISERROR((#REF!)/#REF!),0,(#REF!)/#REF!)</f>
        <v>0</v>
      </c>
      <c r="T144" s="159">
        <f>IF(ISERROR((#REF!)/#REF!),0,(#REF!)/#REF!)</f>
        <v>0</v>
      </c>
      <c r="U144" s="160">
        <f>IF(ISERROR((#REF!)/#REF!),0,(#REF!)/#REF!)</f>
        <v>0</v>
      </c>
    </row>
    <row r="145" spans="1:21" ht="15.6">
      <c r="A145" s="487"/>
      <c r="B145" s="35" t="s">
        <v>102</v>
      </c>
      <c r="C145" s="142"/>
      <c r="D145" s="159">
        <f>IF(ISERROR((#REF!)/#REF!),0,(#REF!)/#REF!)</f>
        <v>0</v>
      </c>
      <c r="E145" s="159">
        <f>IF(ISERROR((#REF!)/#REF!),0,(#REF!)/#REF!)</f>
        <v>0</v>
      </c>
      <c r="F145" s="159">
        <f>IF(ISERROR((#REF!)/#REF!),0,(#REF!)/#REF!)</f>
        <v>0</v>
      </c>
      <c r="G145" s="159">
        <f>IF(ISERROR((#REF!)/#REF!),0,(#REF!)/#REF!)</f>
        <v>0</v>
      </c>
      <c r="H145" s="159">
        <f>IF(ISERROR((#REF!)/#REF!),0,(#REF!)/#REF!)</f>
        <v>0</v>
      </c>
      <c r="I145" s="159">
        <f>IF(ISERROR((#REF!)/#REF!),0,(#REF!)/#REF!)</f>
        <v>0</v>
      </c>
      <c r="J145" s="159">
        <f>IF(ISERROR((#REF!)/#REF!),0,(#REF!)/#REF!)</f>
        <v>0</v>
      </c>
      <c r="K145" s="159">
        <f>IF(ISERROR((#REF!)/#REF!),0,(#REF!)/#REF!)</f>
        <v>0</v>
      </c>
      <c r="L145" s="159">
        <f>IF(ISERROR((#REF!)/#REF!),0,(#REF!)/#REF!)</f>
        <v>0</v>
      </c>
      <c r="M145" s="159">
        <f>IF(ISERROR((#REF!)/#REF!),0,(#REF!)/#REF!)</f>
        <v>0</v>
      </c>
      <c r="N145" s="159">
        <f>IF(ISERROR((#REF!)/#REF!),0,(#REF!)/#REF!)</f>
        <v>0</v>
      </c>
      <c r="O145" s="159">
        <f>IF(ISERROR((#REF!)/#REF!),0,(#REF!)/#REF!)</f>
        <v>0</v>
      </c>
      <c r="P145" s="159">
        <f>IF(ISERROR((#REF!)/#REF!),0,(#REF!)/#REF!)</f>
        <v>0</v>
      </c>
      <c r="Q145" s="159">
        <f>IF(ISERROR((#REF!)/#REF!),0,(#REF!)/#REF!)</f>
        <v>0</v>
      </c>
      <c r="R145" s="159">
        <f>IF(ISERROR((#REF!)/#REF!),0,(#REF!)/#REF!)</f>
        <v>0</v>
      </c>
      <c r="S145" s="159">
        <f>IF(ISERROR((#REF!)/#REF!),0,(#REF!)/#REF!)</f>
        <v>0</v>
      </c>
      <c r="T145" s="159">
        <f>IF(ISERROR((#REF!)/#REF!),0,(#REF!)/#REF!)</f>
        <v>0</v>
      </c>
      <c r="U145" s="160">
        <f>IF(ISERROR((#REF!)/#REF!),0,(#REF!)/#REF!)</f>
        <v>0</v>
      </c>
    </row>
    <row r="146" spans="1:21" ht="15.6">
      <c r="A146" s="487"/>
      <c r="B146" s="35" t="s">
        <v>103</v>
      </c>
      <c r="C146" s="142"/>
      <c r="D146" s="159">
        <f>IF(ISERROR((#REF!)/#REF!),0,(#REF!)/#REF!)</f>
        <v>0</v>
      </c>
      <c r="E146" s="159">
        <f>IF(ISERROR((#REF!)/#REF!),0,(#REF!)/#REF!)</f>
        <v>0</v>
      </c>
      <c r="F146" s="159">
        <f>IF(ISERROR((#REF!)/#REF!),0,(#REF!)/#REF!)</f>
        <v>0</v>
      </c>
      <c r="G146" s="159">
        <f>IF(ISERROR((#REF!)/#REF!),0,(#REF!)/#REF!)</f>
        <v>0</v>
      </c>
      <c r="H146" s="159">
        <f>IF(ISERROR((#REF!)/#REF!),0,(#REF!)/#REF!)</f>
        <v>0</v>
      </c>
      <c r="I146" s="159">
        <f>IF(ISERROR((#REF!)/#REF!),0,(#REF!)/#REF!)</f>
        <v>0</v>
      </c>
      <c r="J146" s="159">
        <f>IF(ISERROR((#REF!)/#REF!),0,(#REF!)/#REF!)</f>
        <v>0</v>
      </c>
      <c r="K146" s="159">
        <f>IF(ISERROR((#REF!)/#REF!),0,(#REF!)/#REF!)</f>
        <v>0</v>
      </c>
      <c r="L146" s="159">
        <f>IF(ISERROR((#REF!)/#REF!),0,(#REF!)/#REF!)</f>
        <v>0</v>
      </c>
      <c r="M146" s="159">
        <f>IF(ISERROR((#REF!)/#REF!),0,(#REF!)/#REF!)</f>
        <v>0</v>
      </c>
      <c r="N146" s="159">
        <f>IF(ISERROR((#REF!)/#REF!),0,(#REF!)/#REF!)</f>
        <v>0</v>
      </c>
      <c r="O146" s="159">
        <f>IF(ISERROR((#REF!)/#REF!),0,(#REF!)/#REF!)</f>
        <v>0</v>
      </c>
      <c r="P146" s="159">
        <f>IF(ISERROR((#REF!)/#REF!),0,(#REF!)/#REF!)</f>
        <v>0</v>
      </c>
      <c r="Q146" s="159">
        <f>IF(ISERROR((#REF!)/#REF!),0,(#REF!)/#REF!)</f>
        <v>0</v>
      </c>
      <c r="R146" s="159">
        <f>IF(ISERROR((#REF!)/#REF!),0,(#REF!)/#REF!)</f>
        <v>0</v>
      </c>
      <c r="S146" s="159">
        <f>IF(ISERROR((#REF!)/#REF!),0,(#REF!)/#REF!)</f>
        <v>0</v>
      </c>
      <c r="T146" s="159">
        <f>IF(ISERROR((#REF!)/#REF!),0,(#REF!)/#REF!)</f>
        <v>0</v>
      </c>
      <c r="U146" s="160">
        <f>IF(ISERROR((#REF!)/#REF!),0,(#REF!)/#REF!)</f>
        <v>0</v>
      </c>
    </row>
    <row r="147" spans="1:21" ht="15.6">
      <c r="A147" s="487"/>
      <c r="B147" s="35" t="s">
        <v>84</v>
      </c>
      <c r="C147" s="141">
        <v>80</v>
      </c>
      <c r="D147" s="159">
        <f>IF(ISERROR((#REF!)/#REF!),0,(#REF!)/#REF!)</f>
        <v>0</v>
      </c>
      <c r="E147" s="159">
        <f>IF(ISERROR((#REF!)/#REF!),0,(#REF!)/#REF!)</f>
        <v>0</v>
      </c>
      <c r="F147" s="159">
        <f>IF(ISERROR((#REF!)/#REF!),0,(#REF!)/#REF!)</f>
        <v>0</v>
      </c>
      <c r="G147" s="159">
        <f>IF(ISERROR((#REF!)/#REF!),0,(#REF!)/#REF!)</f>
        <v>0</v>
      </c>
      <c r="H147" s="159">
        <f>IF(ISERROR((#REF!)/#REF!),0,(#REF!)/#REF!)</f>
        <v>0</v>
      </c>
      <c r="I147" s="159">
        <f>IF(ISERROR((#REF!)/#REF!),0,(#REF!)/#REF!)</f>
        <v>0</v>
      </c>
      <c r="J147" s="159">
        <f>IF(ISERROR((#REF!)/#REF!),0,(#REF!)/#REF!)</f>
        <v>0</v>
      </c>
      <c r="K147" s="159">
        <f>IF(ISERROR((#REF!)/#REF!),0,(#REF!)/#REF!)</f>
        <v>0</v>
      </c>
      <c r="L147" s="159">
        <f>IF(ISERROR((#REF!)/#REF!),0,(#REF!)/#REF!)</f>
        <v>0</v>
      </c>
      <c r="M147" s="159">
        <f>IF(ISERROR((#REF!)/#REF!),0,(#REF!)/#REF!)</f>
        <v>0</v>
      </c>
      <c r="N147" s="159">
        <f>IF(ISERROR((#REF!)/#REF!),0,(#REF!)/#REF!)</f>
        <v>0</v>
      </c>
      <c r="O147" s="159">
        <f>IF(ISERROR((#REF!)/#REF!),0,(#REF!)/#REF!)</f>
        <v>0</v>
      </c>
      <c r="P147" s="159">
        <f>IF(ISERROR((#REF!)/#REF!),0,(#REF!)/#REF!)</f>
        <v>0</v>
      </c>
      <c r="Q147" s="159">
        <f>IF(ISERROR((#REF!)/#REF!),0,(#REF!)/#REF!)</f>
        <v>0</v>
      </c>
      <c r="R147" s="159">
        <f>IF(ISERROR((#REF!)/#REF!),0,(#REF!)/#REF!)</f>
        <v>0</v>
      </c>
      <c r="S147" s="159">
        <f>IF(ISERROR((#REF!)/#REF!),0,(#REF!)/#REF!)</f>
        <v>0</v>
      </c>
      <c r="T147" s="159">
        <f>IF(ISERROR((#REF!)/#REF!),0,(#REF!)/#REF!)</f>
        <v>0</v>
      </c>
      <c r="U147" s="160">
        <f>IF(ISERROR((#REF!)/#REF!),0,(#REF!)/#REF!)</f>
        <v>0</v>
      </c>
    </row>
    <row r="148" spans="1:21" ht="16.5" customHeight="1" thickBot="1">
      <c r="A148" s="488"/>
      <c r="B148" s="161" t="s">
        <v>1</v>
      </c>
      <c r="C148" s="161"/>
      <c r="D148" s="191">
        <f t="shared" ref="D148:R148" si="22">SUM(D141:D147)</f>
        <v>0</v>
      </c>
      <c r="E148" s="191">
        <f t="shared" si="22"/>
        <v>0</v>
      </c>
      <c r="F148" s="191">
        <f t="shared" si="22"/>
        <v>0</v>
      </c>
      <c r="G148" s="191">
        <f t="shared" si="22"/>
        <v>0</v>
      </c>
      <c r="H148" s="191">
        <f t="shared" si="22"/>
        <v>0</v>
      </c>
      <c r="I148" s="191">
        <f t="shared" si="22"/>
        <v>0</v>
      </c>
      <c r="J148" s="191">
        <f t="shared" si="22"/>
        <v>0</v>
      </c>
      <c r="K148" s="191">
        <f t="shared" si="22"/>
        <v>0</v>
      </c>
      <c r="L148" s="191">
        <f t="shared" si="22"/>
        <v>0</v>
      </c>
      <c r="M148" s="191">
        <f t="shared" si="22"/>
        <v>0</v>
      </c>
      <c r="N148" s="191">
        <f t="shared" si="22"/>
        <v>0</v>
      </c>
      <c r="O148" s="191">
        <f t="shared" si="22"/>
        <v>0</v>
      </c>
      <c r="P148" s="191">
        <f t="shared" si="22"/>
        <v>0</v>
      </c>
      <c r="Q148" s="191">
        <f t="shared" si="22"/>
        <v>0</v>
      </c>
      <c r="R148" s="191">
        <f t="shared" si="22"/>
        <v>0</v>
      </c>
      <c r="S148" s="191">
        <f>SUM(S141:S147)</f>
        <v>0</v>
      </c>
      <c r="T148" s="191">
        <f>SUM(T141:T147)</f>
        <v>0</v>
      </c>
      <c r="U148" s="192">
        <f>SUM(U141:U147)</f>
        <v>0</v>
      </c>
    </row>
    <row r="149" spans="1:21" ht="15.6">
      <c r="A149" s="490" t="s">
        <v>163</v>
      </c>
      <c r="B149" s="489" t="s">
        <v>162</v>
      </c>
      <c r="C149" s="485"/>
      <c r="D149" s="202" t="s">
        <v>14</v>
      </c>
      <c r="E149" s="202" t="s">
        <v>15</v>
      </c>
      <c r="F149" s="202" t="s">
        <v>16</v>
      </c>
      <c r="G149" s="202" t="s">
        <v>23</v>
      </c>
      <c r="H149" s="202" t="s">
        <v>24</v>
      </c>
      <c r="I149" s="202" t="s">
        <v>25</v>
      </c>
      <c r="J149" s="202" t="s">
        <v>26</v>
      </c>
      <c r="K149" s="202" t="s">
        <v>27</v>
      </c>
      <c r="L149" s="202" t="s">
        <v>28</v>
      </c>
      <c r="M149" s="202" t="s">
        <v>29</v>
      </c>
      <c r="N149" s="202" t="s">
        <v>30</v>
      </c>
      <c r="O149" s="202" t="s">
        <v>31</v>
      </c>
      <c r="P149" s="202" t="s">
        <v>32</v>
      </c>
      <c r="Q149" s="202" t="s">
        <v>33</v>
      </c>
      <c r="R149" s="202" t="s">
        <v>34</v>
      </c>
      <c r="S149" s="202"/>
      <c r="T149" s="279" t="s">
        <v>35</v>
      </c>
      <c r="U149" s="280" t="s">
        <v>36</v>
      </c>
    </row>
    <row r="150" spans="1:21" ht="15.6">
      <c r="A150" s="486"/>
      <c r="B150" s="481" t="s">
        <v>167</v>
      </c>
      <c r="C150" s="482"/>
      <c r="D150" s="196" t="e">
        <f>'1 TTD'!$D$8</f>
        <v>#REF!</v>
      </c>
      <c r="E150" s="196" t="e">
        <f>'1 TTD'!$E$8</f>
        <v>#REF!</v>
      </c>
      <c r="F150" s="196" t="e">
        <f>'1 TTD'!$F$8</f>
        <v>#REF!</v>
      </c>
      <c r="G150" s="196" t="e">
        <f>'1 TTD'!$G$8</f>
        <v>#REF!</v>
      </c>
      <c r="H150" s="196" t="e">
        <f>'1 TTD'!$H$8</f>
        <v>#REF!</v>
      </c>
      <c r="I150" s="196" t="e">
        <f>'1 TTD'!$I$8</f>
        <v>#REF!</v>
      </c>
      <c r="J150" s="196" t="e">
        <f>'1 TTD'!$J$8</f>
        <v>#REF!</v>
      </c>
      <c r="K150" s="196" t="e">
        <f>'1 TTD'!$K$8</f>
        <v>#REF!</v>
      </c>
      <c r="L150" s="196" t="e">
        <f>'1 TTD'!$L$8</f>
        <v>#REF!</v>
      </c>
      <c r="M150" s="196" t="e">
        <f>'1 TTD'!$M$8</f>
        <v>#REF!</v>
      </c>
      <c r="N150" s="196" t="e">
        <f>'1 TTD'!$N$8</f>
        <v>#REF!</v>
      </c>
      <c r="O150" s="196" t="e">
        <f>'1 TTD'!$O$8</f>
        <v>#REF!</v>
      </c>
      <c r="P150" s="196" t="e">
        <f>'1 TTD'!$P$8</f>
        <v>#REF!</v>
      </c>
      <c r="Q150" s="196" t="e">
        <f>'1 TTD'!$Q$8</f>
        <v>#REF!</v>
      </c>
      <c r="R150" s="196" t="e">
        <f>'1 TTD'!$R$8</f>
        <v>#REF!</v>
      </c>
      <c r="S150" s="196"/>
      <c r="T150" s="196" t="e">
        <f>'1 TTD'!T8</f>
        <v>#REF!</v>
      </c>
      <c r="U150" s="197" t="e">
        <f>SUM($G$21:$I$21)</f>
        <v>#REF!</v>
      </c>
    </row>
    <row r="151" spans="1:21" ht="15.6">
      <c r="A151" s="486"/>
      <c r="B151" s="35" t="s">
        <v>81</v>
      </c>
      <c r="C151" s="142"/>
      <c r="D151" s="163">
        <f>IF(ISERROR((#REF!)/#REF!),0,(#REF!)/#REF!)</f>
        <v>0</v>
      </c>
      <c r="E151" s="163">
        <f>IF(ISERROR((#REF!)/#REF!),0,(#REF!)/#REF!)</f>
        <v>0</v>
      </c>
      <c r="F151" s="163">
        <f>IF(ISERROR((#REF!)/#REF!),0,(#REF!)/#REF!)</f>
        <v>0</v>
      </c>
      <c r="G151" s="163">
        <f>IF(ISERROR((#REF!)/#REF!),0,(#REF!)/#REF!)</f>
        <v>0</v>
      </c>
      <c r="H151" s="163">
        <f>IF(ISERROR((#REF!)/#REF!),0,(#REF!)/#REF!)</f>
        <v>0</v>
      </c>
      <c r="I151" s="163">
        <f>IF(ISERROR((#REF!)/#REF!),0,(#REF!)/#REF!)</f>
        <v>0</v>
      </c>
      <c r="J151" s="163">
        <f>IF(ISERROR((#REF!)/#REF!),0,(#REF!)/#REF!)</f>
        <v>0</v>
      </c>
      <c r="K151" s="163">
        <f>IF(ISERROR((#REF!)/#REF!),0,(#REF!)/#REF!)</f>
        <v>0</v>
      </c>
      <c r="L151" s="163">
        <f>IF(ISERROR((#REF!)/#REF!),0,(#REF!)/#REF!)</f>
        <v>0</v>
      </c>
      <c r="M151" s="163">
        <f>IF(ISERROR((#REF!)/#REF!),0,(#REF!)/#REF!)</f>
        <v>0</v>
      </c>
      <c r="N151" s="163">
        <f>IF(ISERROR((#REF!)/#REF!),0,(#REF!)/#REF!)</f>
        <v>0</v>
      </c>
      <c r="O151" s="163">
        <f>IF(ISERROR((#REF!)/#REF!),0,(#REF!)/#REF!)</f>
        <v>0</v>
      </c>
      <c r="P151" s="163">
        <f>IF(ISERROR((#REF!)/#REF!),0,(#REF!)/#REF!)</f>
        <v>0</v>
      </c>
      <c r="Q151" s="163">
        <f>IF(ISERROR((#REF!)/#REF!),0,(#REF!)/#REF!)</f>
        <v>0</v>
      </c>
      <c r="R151" s="163">
        <f>IF(ISERROR((#REF!)/#REF!),0,(#REF!)/#REF!)</f>
        <v>0</v>
      </c>
      <c r="S151" s="163"/>
      <c r="T151" s="163">
        <f>IF(ISERROR((#REF!)/#REF!),0,(#REF!)/#REF!)</f>
        <v>0</v>
      </c>
      <c r="U151" s="195">
        <f>IF(ISERROR((#REF!)/#REF!),0,(#REF!)/#REF!)</f>
        <v>0</v>
      </c>
    </row>
    <row r="152" spans="1:21" ht="15.6">
      <c r="A152" s="487"/>
      <c r="B152" s="342" t="s">
        <v>99</v>
      </c>
      <c r="C152" s="142"/>
      <c r="D152" s="163">
        <f>IF(ISERROR((#REF!)/#REF!),0,(#REF!)/#REF!)</f>
        <v>0</v>
      </c>
      <c r="E152" s="163">
        <f>IF(ISERROR((#REF!)/#REF!),0,(#REF!)/#REF!)</f>
        <v>0</v>
      </c>
      <c r="F152" s="163">
        <f>IF(ISERROR((#REF!)/#REF!),0,(#REF!)/#REF!)</f>
        <v>0</v>
      </c>
      <c r="G152" s="163">
        <f>IF(ISERROR((#REF!)/#REF!),0,(#REF!)/#REF!)</f>
        <v>0</v>
      </c>
      <c r="H152" s="163">
        <f>IF(ISERROR((#REF!)/#REF!),0,(#REF!)/#REF!)</f>
        <v>0</v>
      </c>
      <c r="I152" s="163">
        <f>IF(ISERROR((#REF!)/#REF!),0,(#REF!)/#REF!)</f>
        <v>0</v>
      </c>
      <c r="J152" s="163">
        <f>IF(ISERROR((#REF!)/#REF!),0,(#REF!)/#REF!)</f>
        <v>0</v>
      </c>
      <c r="K152" s="163">
        <f>IF(ISERROR((#REF!)/#REF!),0,(#REF!)/#REF!)</f>
        <v>0</v>
      </c>
      <c r="L152" s="163">
        <f>IF(ISERROR((#REF!)/#REF!),0,(#REF!)/#REF!)</f>
        <v>0</v>
      </c>
      <c r="M152" s="163">
        <f>IF(ISERROR((#REF!)/#REF!),0,(#REF!)/#REF!)</f>
        <v>0</v>
      </c>
      <c r="N152" s="163">
        <f>IF(ISERROR((#REF!)/#REF!),0,(#REF!)/#REF!)</f>
        <v>0</v>
      </c>
      <c r="O152" s="163">
        <f>IF(ISERROR((#REF!)/#REF!),0,(#REF!)/#REF!)</f>
        <v>0</v>
      </c>
      <c r="P152" s="163">
        <f>IF(ISERROR((#REF!)/#REF!),0,(#REF!)/#REF!)</f>
        <v>0</v>
      </c>
      <c r="Q152" s="163">
        <f>IF(ISERROR((#REF!)/#REF!),0,(#REF!)/#REF!)</f>
        <v>0</v>
      </c>
      <c r="R152" s="163">
        <f>IF(ISERROR((#REF!)/#REF!),0,(#REF!)/#REF!)</f>
        <v>0</v>
      </c>
      <c r="S152" s="163"/>
      <c r="T152" s="163">
        <f>IF(ISERROR((#REF!)/#REF!),0,(#REF!)/#REF!)</f>
        <v>0</v>
      </c>
      <c r="U152" s="195">
        <f>IF(ISERROR((#REF!)/#REF!),0,(#REF!)/#REF!)</f>
        <v>0</v>
      </c>
    </row>
    <row r="153" spans="1:21" ht="15.6">
      <c r="A153" s="487"/>
      <c r="B153" s="35" t="s">
        <v>100</v>
      </c>
      <c r="C153" s="142"/>
      <c r="D153" s="163">
        <f>IF(ISERROR((#REF!)/#REF!),0,(#REF!)/#REF!)</f>
        <v>0</v>
      </c>
      <c r="E153" s="163">
        <f>IF(ISERROR((#REF!)/#REF!),0,(#REF!)/#REF!)</f>
        <v>0</v>
      </c>
      <c r="F153" s="163">
        <f>IF(ISERROR((#REF!)/#REF!),0,(#REF!)/#REF!)</f>
        <v>0</v>
      </c>
      <c r="G153" s="163">
        <f>IF(ISERROR((#REF!)/#REF!),0,(#REF!)/#REF!)</f>
        <v>0</v>
      </c>
      <c r="H153" s="163">
        <f>IF(ISERROR((#REF!)/#REF!),0,(#REF!)/#REF!)</f>
        <v>0</v>
      </c>
      <c r="I153" s="163">
        <f>IF(ISERROR((#REF!)/#REF!),0,(#REF!)/#REF!)</f>
        <v>0</v>
      </c>
      <c r="J153" s="163">
        <f>IF(ISERROR((#REF!)/#REF!),0,(#REF!)/#REF!)</f>
        <v>0</v>
      </c>
      <c r="K153" s="163">
        <f>IF(ISERROR((#REF!)/#REF!),0,(#REF!)/#REF!)</f>
        <v>0</v>
      </c>
      <c r="L153" s="163">
        <f>IF(ISERROR((#REF!)/#REF!),0,(#REF!)/#REF!)</f>
        <v>0</v>
      </c>
      <c r="M153" s="163">
        <f>IF(ISERROR((#REF!)/#REF!),0,(#REF!)/#REF!)</f>
        <v>0</v>
      </c>
      <c r="N153" s="163">
        <f>IF(ISERROR((#REF!)/#REF!),0,(#REF!)/#REF!)</f>
        <v>0</v>
      </c>
      <c r="O153" s="163">
        <f>IF(ISERROR((#REF!)/#REF!),0,(#REF!)/#REF!)</f>
        <v>0</v>
      </c>
      <c r="P153" s="163">
        <f>IF(ISERROR((#REF!)/#REF!),0,(#REF!)/#REF!)</f>
        <v>0</v>
      </c>
      <c r="Q153" s="163">
        <f>IF(ISERROR((#REF!)/#REF!),0,(#REF!)/#REF!)</f>
        <v>0</v>
      </c>
      <c r="R153" s="163">
        <f>IF(ISERROR((#REF!)/#REF!),0,(#REF!)/#REF!)</f>
        <v>0</v>
      </c>
      <c r="S153" s="163"/>
      <c r="T153" s="163">
        <f>IF(ISERROR((#REF!)/#REF!),0,(#REF!)/#REF!)</f>
        <v>0</v>
      </c>
      <c r="U153" s="195">
        <f>IF(ISERROR((#REF!)/#REF!),0,(#REF!)/#REF!)</f>
        <v>0</v>
      </c>
    </row>
    <row r="154" spans="1:21" ht="15.6">
      <c r="A154" s="487"/>
      <c r="B154" s="35" t="s">
        <v>101</v>
      </c>
      <c r="C154" s="142"/>
      <c r="D154" s="163">
        <f>IF(ISERROR((#REF!)/#REF!),0,(#REF!)/#REF!)</f>
        <v>0</v>
      </c>
      <c r="E154" s="163">
        <f>IF(ISERROR((#REF!)/#REF!),0,(#REF!)/#REF!)</f>
        <v>0</v>
      </c>
      <c r="F154" s="163">
        <f>IF(ISERROR((#REF!)/#REF!),0,(#REF!)/#REF!)</f>
        <v>0</v>
      </c>
      <c r="G154" s="163">
        <f>IF(ISERROR((#REF!)/#REF!),0,(#REF!)/#REF!)</f>
        <v>0</v>
      </c>
      <c r="H154" s="163">
        <f>IF(ISERROR((#REF!)/#REF!),0,(#REF!)/#REF!)</f>
        <v>0</v>
      </c>
      <c r="I154" s="163">
        <f>IF(ISERROR((#REF!)/#REF!),0,(#REF!)/#REF!)</f>
        <v>0</v>
      </c>
      <c r="J154" s="163">
        <f>IF(ISERROR((#REF!)/#REF!),0,(#REF!)/#REF!)</f>
        <v>0</v>
      </c>
      <c r="K154" s="163">
        <f>IF(ISERROR((#REF!)/#REF!),0,(#REF!)/#REF!)</f>
        <v>0</v>
      </c>
      <c r="L154" s="163">
        <f>IF(ISERROR((#REF!)/#REF!),0,(#REF!)/#REF!)</f>
        <v>0</v>
      </c>
      <c r="M154" s="163">
        <f>IF(ISERROR((#REF!)/#REF!),0,(#REF!)/#REF!)</f>
        <v>0</v>
      </c>
      <c r="N154" s="163">
        <f>IF(ISERROR((#REF!)/#REF!),0,(#REF!)/#REF!)</f>
        <v>0</v>
      </c>
      <c r="O154" s="163">
        <f>IF(ISERROR((#REF!)/#REF!),0,(#REF!)/#REF!)</f>
        <v>0</v>
      </c>
      <c r="P154" s="163">
        <f>IF(ISERROR((#REF!)/#REF!),0,(#REF!)/#REF!)</f>
        <v>0</v>
      </c>
      <c r="Q154" s="163">
        <f>IF(ISERROR((#REF!)/#REF!),0,(#REF!)/#REF!)</f>
        <v>0</v>
      </c>
      <c r="R154" s="163">
        <f>IF(ISERROR((#REF!)/#REF!),0,(#REF!)/#REF!)</f>
        <v>0</v>
      </c>
      <c r="S154" s="163"/>
      <c r="T154" s="163">
        <f>IF(ISERROR((#REF!)/#REF!),0,(#REF!)/#REF!)</f>
        <v>0</v>
      </c>
      <c r="U154" s="195">
        <f>IF(ISERROR((#REF!)/#REF!),0,(#REF!)/#REF!)</f>
        <v>0</v>
      </c>
    </row>
    <row r="155" spans="1:21" ht="15.6">
      <c r="A155" s="487"/>
      <c r="B155" s="35" t="s">
        <v>102</v>
      </c>
      <c r="C155" s="142"/>
      <c r="D155" s="163">
        <f>IF(ISERROR((#REF!)/#REF!),0,(#REF!)/#REF!)</f>
        <v>0</v>
      </c>
      <c r="E155" s="163">
        <f>IF(ISERROR((#REF!)/#REF!),0,(#REF!)/#REF!)</f>
        <v>0</v>
      </c>
      <c r="F155" s="163">
        <f>IF(ISERROR((#REF!)/#REF!),0,(#REF!)/#REF!)</f>
        <v>0</v>
      </c>
      <c r="G155" s="163">
        <f>IF(ISERROR((#REF!)/#REF!),0,(#REF!)/#REF!)</f>
        <v>0</v>
      </c>
      <c r="H155" s="163">
        <f>IF(ISERROR((#REF!)/#REF!),0,(#REF!)/#REF!)</f>
        <v>0</v>
      </c>
      <c r="I155" s="163">
        <f>IF(ISERROR((#REF!)/#REF!),0,(#REF!)/#REF!)</f>
        <v>0</v>
      </c>
      <c r="J155" s="163">
        <f>IF(ISERROR((#REF!)/#REF!),0,(#REF!)/#REF!)</f>
        <v>0</v>
      </c>
      <c r="K155" s="163">
        <f>IF(ISERROR((#REF!)/#REF!),0,(#REF!)/#REF!)</f>
        <v>0</v>
      </c>
      <c r="L155" s="163">
        <f>IF(ISERROR((#REF!)/#REF!),0,(#REF!)/#REF!)</f>
        <v>0</v>
      </c>
      <c r="M155" s="163">
        <f>IF(ISERROR((#REF!)/#REF!),0,(#REF!)/#REF!)</f>
        <v>0</v>
      </c>
      <c r="N155" s="163">
        <f>IF(ISERROR((#REF!)/#REF!),0,(#REF!)/#REF!)</f>
        <v>0</v>
      </c>
      <c r="O155" s="163">
        <f>IF(ISERROR((#REF!)/#REF!),0,(#REF!)/#REF!)</f>
        <v>0</v>
      </c>
      <c r="P155" s="163">
        <f>IF(ISERROR((#REF!)/#REF!),0,(#REF!)/#REF!)</f>
        <v>0</v>
      </c>
      <c r="Q155" s="163">
        <f>IF(ISERROR((#REF!)/#REF!),0,(#REF!)/#REF!)</f>
        <v>0</v>
      </c>
      <c r="R155" s="163">
        <f>IF(ISERROR((#REF!)/#REF!),0,(#REF!)/#REF!)</f>
        <v>0</v>
      </c>
      <c r="S155" s="163"/>
      <c r="T155" s="163">
        <f>IF(ISERROR((#REF!)/#REF!),0,(#REF!)/#REF!)</f>
        <v>0</v>
      </c>
      <c r="U155" s="195">
        <f>IF(ISERROR((#REF!)/#REF!),0,(#REF!)/#REF!)</f>
        <v>0</v>
      </c>
    </row>
    <row r="156" spans="1:21" ht="15.6">
      <c r="A156" s="487"/>
      <c r="B156" s="35" t="s">
        <v>103</v>
      </c>
      <c r="C156" s="142"/>
      <c r="D156" s="163">
        <f>IF(ISERROR((#REF!)/#REF!),0,(#REF!)/#REF!)</f>
        <v>0</v>
      </c>
      <c r="E156" s="163">
        <f>IF(ISERROR((#REF!)/#REF!),0,(#REF!)/#REF!)</f>
        <v>0</v>
      </c>
      <c r="F156" s="163">
        <f>IF(ISERROR((#REF!)/#REF!),0,(#REF!)/#REF!)</f>
        <v>0</v>
      </c>
      <c r="G156" s="163">
        <f>IF(ISERROR((#REF!)/#REF!),0,(#REF!)/#REF!)</f>
        <v>0</v>
      </c>
      <c r="H156" s="163">
        <f>IF(ISERROR((#REF!)/#REF!),0,(#REF!)/#REF!)</f>
        <v>0</v>
      </c>
      <c r="I156" s="163">
        <f>IF(ISERROR((#REF!)/#REF!),0,(#REF!)/#REF!)</f>
        <v>0</v>
      </c>
      <c r="J156" s="163">
        <f>IF(ISERROR((#REF!)/#REF!),0,(#REF!)/#REF!)</f>
        <v>0</v>
      </c>
      <c r="K156" s="163">
        <f>IF(ISERROR((#REF!)/#REF!),0,(#REF!)/#REF!)</f>
        <v>0</v>
      </c>
      <c r="L156" s="163">
        <f>IF(ISERROR((#REF!)/#REF!),0,(#REF!)/#REF!)</f>
        <v>0</v>
      </c>
      <c r="M156" s="163">
        <f>IF(ISERROR((#REF!)/#REF!),0,(#REF!)/#REF!)</f>
        <v>0</v>
      </c>
      <c r="N156" s="163">
        <f>IF(ISERROR((#REF!)/#REF!),0,(#REF!)/#REF!)</f>
        <v>0</v>
      </c>
      <c r="O156" s="163">
        <f>IF(ISERROR((#REF!)/#REF!),0,(#REF!)/#REF!)</f>
        <v>0</v>
      </c>
      <c r="P156" s="163">
        <f>IF(ISERROR((#REF!)/#REF!),0,(#REF!)/#REF!)</f>
        <v>0</v>
      </c>
      <c r="Q156" s="163">
        <f>IF(ISERROR((#REF!)/#REF!),0,(#REF!)/#REF!)</f>
        <v>0</v>
      </c>
      <c r="R156" s="163">
        <f>IF(ISERROR((#REF!)/#REF!),0,(#REF!)/#REF!)</f>
        <v>0</v>
      </c>
      <c r="S156" s="163"/>
      <c r="T156" s="163">
        <f>IF(ISERROR((#REF!)/#REF!),0,(#REF!)/#REF!)</f>
        <v>0</v>
      </c>
      <c r="U156" s="195">
        <f>IF(ISERROR((#REF!)/#REF!),0,(#REF!)/#REF!)</f>
        <v>0</v>
      </c>
    </row>
    <row r="157" spans="1:21" ht="15.6">
      <c r="A157" s="487"/>
      <c r="B157" s="35" t="s">
        <v>84</v>
      </c>
      <c r="C157" s="141"/>
      <c r="D157" s="163">
        <f>IF(ISERROR((#REF!)/#REF!),0,(#REF!)/#REF!)</f>
        <v>0</v>
      </c>
      <c r="E157" s="163">
        <f>IF(ISERROR((#REF!)/#REF!),0,(#REF!)/#REF!)</f>
        <v>0</v>
      </c>
      <c r="F157" s="163">
        <f>IF(ISERROR((#REF!)/#REF!),0,(#REF!)/#REF!)</f>
        <v>0</v>
      </c>
      <c r="G157" s="163">
        <f>IF(ISERROR((#REF!)/#REF!),0,(#REF!)/#REF!)</f>
        <v>0</v>
      </c>
      <c r="H157" s="163">
        <f>IF(ISERROR((#REF!)/#REF!),0,(#REF!)/#REF!)</f>
        <v>0</v>
      </c>
      <c r="I157" s="163">
        <f>IF(ISERROR((#REF!)/#REF!),0,(#REF!)/#REF!)</f>
        <v>0</v>
      </c>
      <c r="J157" s="163">
        <f>IF(ISERROR((#REF!)/#REF!),0,(#REF!)/#REF!)</f>
        <v>0</v>
      </c>
      <c r="K157" s="163">
        <f>IF(ISERROR((#REF!)/#REF!),0,(#REF!)/#REF!)</f>
        <v>0</v>
      </c>
      <c r="L157" s="163">
        <f>IF(ISERROR((#REF!)/#REF!),0,(#REF!)/#REF!)</f>
        <v>0</v>
      </c>
      <c r="M157" s="163">
        <f>IF(ISERROR((#REF!)/#REF!),0,(#REF!)/#REF!)</f>
        <v>0</v>
      </c>
      <c r="N157" s="163">
        <f>IF(ISERROR((#REF!)/#REF!),0,(#REF!)/#REF!)</f>
        <v>0</v>
      </c>
      <c r="O157" s="163">
        <f>IF(ISERROR((#REF!)/#REF!),0,(#REF!)/#REF!)</f>
        <v>0</v>
      </c>
      <c r="P157" s="163">
        <f>IF(ISERROR((#REF!)/#REF!),0,(#REF!)/#REF!)</f>
        <v>0</v>
      </c>
      <c r="Q157" s="163">
        <f>IF(ISERROR((#REF!)/#REF!),0,(#REF!)/#REF!)</f>
        <v>0</v>
      </c>
      <c r="R157" s="163">
        <f>IF(ISERROR((#REF!)/#REF!),0,(#REF!)/#REF!)</f>
        <v>0</v>
      </c>
      <c r="S157" s="163"/>
      <c r="T157" s="163">
        <f>IF(ISERROR((#REF!)/#REF!),0,(#REF!)/#REF!)</f>
        <v>0</v>
      </c>
      <c r="U157" s="195">
        <f>IF(ISERROR((#REF!)/#REF!),0,(#REF!)/#REF!)</f>
        <v>0</v>
      </c>
    </row>
    <row r="158" spans="1:21" ht="16.2" thickBot="1">
      <c r="A158" s="488"/>
      <c r="B158" s="161" t="s">
        <v>1</v>
      </c>
      <c r="C158" s="161"/>
      <c r="D158" s="231">
        <f>IF(ISERROR((#REF!)/#REF!),0,(#REF!)/#REF!)</f>
        <v>0</v>
      </c>
      <c r="E158" s="231">
        <f>IF(ISERROR((#REF!)/#REF!),0,(#REF!)/#REF!)</f>
        <v>0</v>
      </c>
      <c r="F158" s="231">
        <f>IF(ISERROR((#REF!)/#REF!),0,(#REF!)/#REF!)</f>
        <v>0</v>
      </c>
      <c r="G158" s="231">
        <f>IF(ISERROR((#REF!)/#REF!),0,(#REF!)/#REF!)</f>
        <v>0</v>
      </c>
      <c r="H158" s="231">
        <f>IF(ISERROR((#REF!)/#REF!),0,(#REF!)/#REF!)</f>
        <v>0</v>
      </c>
      <c r="I158" s="231">
        <f>IF(ISERROR((#REF!)/#REF!),0,(#REF!)/#REF!)</f>
        <v>0</v>
      </c>
      <c r="J158" s="231">
        <f>IF(ISERROR((#REF!)/#REF!),0,(#REF!)/#REF!)</f>
        <v>0</v>
      </c>
      <c r="K158" s="231">
        <f>IF(ISERROR((#REF!)/#REF!),0,(#REF!)/#REF!)</f>
        <v>0</v>
      </c>
      <c r="L158" s="231">
        <f>IF(ISERROR((#REF!)/#REF!),0,(#REF!)/#REF!)</f>
        <v>0</v>
      </c>
      <c r="M158" s="231">
        <f>IF(ISERROR((#REF!)/#REF!),0,(#REF!)/#REF!)</f>
        <v>0</v>
      </c>
      <c r="N158" s="231">
        <f>IF(ISERROR((#REF!)/#REF!),0,(#REF!)/#REF!)</f>
        <v>0</v>
      </c>
      <c r="O158" s="231">
        <f>IF(ISERROR((#REF!)/#REF!),0,(#REF!)/#REF!)</f>
        <v>0</v>
      </c>
      <c r="P158" s="231">
        <f>IF(ISERROR((#REF!)/#REF!),0,(#REF!)/#REF!)</f>
        <v>0</v>
      </c>
      <c r="Q158" s="231">
        <f>IF(ISERROR((#REF!)/#REF!),0,(#REF!)/#REF!)</f>
        <v>0</v>
      </c>
      <c r="R158" s="231">
        <f>IF(ISERROR((#REF!)/#REF!),0,(#REF!)/#REF!)</f>
        <v>0</v>
      </c>
      <c r="S158" s="191"/>
      <c r="T158" s="231">
        <f>IF(ISERROR((#REF!)/#REF!),0,(#REF!)/#REF!)</f>
        <v>0</v>
      </c>
      <c r="U158" s="232">
        <f>IF(ISERROR((#REF!)/#REF!),0,(#REF!)/#REF!)</f>
        <v>0</v>
      </c>
    </row>
    <row r="160" spans="1:21" ht="16.2" thickBot="1">
      <c r="A160" s="153" t="str">
        <f>'2 Stability'!A25</f>
        <v>06_loan_term</v>
      </c>
      <c r="B160" s="153"/>
      <c r="C160" s="153"/>
      <c r="D160" s="201"/>
      <c r="E160" s="201"/>
      <c r="F160" s="201"/>
      <c r="G160" s="201"/>
      <c r="H160" s="201"/>
      <c r="I160" s="201"/>
      <c r="J160" s="201"/>
      <c r="K160" s="201"/>
      <c r="L160" s="201"/>
      <c r="M160" s="201"/>
      <c r="N160" s="201"/>
      <c r="O160" s="201"/>
      <c r="P160" s="201"/>
      <c r="Q160" s="201"/>
      <c r="R160" s="201"/>
      <c r="S160" s="201"/>
      <c r="T160" s="201"/>
      <c r="U160" s="201"/>
    </row>
    <row r="161" spans="1:21" ht="16.5" customHeight="1">
      <c r="A161" s="490" t="s">
        <v>164</v>
      </c>
      <c r="B161" s="484" t="s">
        <v>162</v>
      </c>
      <c r="C161" s="485"/>
      <c r="D161" s="202" t="s">
        <v>14</v>
      </c>
      <c r="E161" s="202" t="s">
        <v>15</v>
      </c>
      <c r="F161" s="202" t="s">
        <v>16</v>
      </c>
      <c r="G161" s="202" t="s">
        <v>23</v>
      </c>
      <c r="H161" s="202" t="s">
        <v>24</v>
      </c>
      <c r="I161" s="202" t="s">
        <v>25</v>
      </c>
      <c r="J161" s="202" t="s">
        <v>26</v>
      </c>
      <c r="K161" s="202" t="s">
        <v>27</v>
      </c>
      <c r="L161" s="202" t="s">
        <v>28</v>
      </c>
      <c r="M161" s="202" t="s">
        <v>29</v>
      </c>
      <c r="N161" s="202" t="s">
        <v>30</v>
      </c>
      <c r="O161" s="202" t="s">
        <v>31</v>
      </c>
      <c r="P161" s="202" t="s">
        <v>32</v>
      </c>
      <c r="Q161" s="202" t="s">
        <v>33</v>
      </c>
      <c r="R161" s="202" t="s">
        <v>34</v>
      </c>
      <c r="S161" s="203" t="s">
        <v>17</v>
      </c>
      <c r="T161" s="279" t="s">
        <v>35</v>
      </c>
      <c r="U161" s="280" t="s">
        <v>36</v>
      </c>
    </row>
    <row r="162" spans="1:21" ht="15.6">
      <c r="A162" s="486"/>
      <c r="B162" s="483" t="s">
        <v>165</v>
      </c>
      <c r="C162" s="482"/>
      <c r="D162" s="211" t="e">
        <f>'1 TTD'!$D$7</f>
        <v>#REF!</v>
      </c>
      <c r="E162" s="211" t="e">
        <f>'1 TTD'!$E$7</f>
        <v>#REF!</v>
      </c>
      <c r="F162" s="211" t="e">
        <f>'1 TTD'!$F$7</f>
        <v>#REF!</v>
      </c>
      <c r="G162" s="211" t="e">
        <f>'1 TTD'!$G$7</f>
        <v>#REF!</v>
      </c>
      <c r="H162" s="211" t="e">
        <f>'1 TTD'!$H$7</f>
        <v>#REF!</v>
      </c>
      <c r="I162" s="211" t="e">
        <f>'1 TTD'!$I$7</f>
        <v>#REF!</v>
      </c>
      <c r="J162" s="211" t="e">
        <f>'1 TTD'!$J$7</f>
        <v>#REF!</v>
      </c>
      <c r="K162" s="211" t="e">
        <f>'1 TTD'!$K$7</f>
        <v>#REF!</v>
      </c>
      <c r="L162" s="211" t="e">
        <f>'1 TTD'!$L$7</f>
        <v>#REF!</v>
      </c>
      <c r="M162" s="211" t="e">
        <f>'1 TTD'!$M$7</f>
        <v>#REF!</v>
      </c>
      <c r="N162" s="211" t="e">
        <f>'1 TTD'!$N$7</f>
        <v>#REF!</v>
      </c>
      <c r="O162" s="211" t="e">
        <f>'1 TTD'!$O$7</f>
        <v>#REF!</v>
      </c>
      <c r="P162" s="211" t="e">
        <f>'1 TTD'!$P$7</f>
        <v>#REF!</v>
      </c>
      <c r="Q162" s="211" t="e">
        <f>'1 TTD'!$Q$7</f>
        <v>#REF!</v>
      </c>
      <c r="R162" s="211" t="e">
        <f>'1 TTD'!$R$7</f>
        <v>#REF!</v>
      </c>
      <c r="S162" s="211"/>
      <c r="T162" s="211" t="e">
        <f>'1 TTD'!$T$7</f>
        <v>#REF!</v>
      </c>
      <c r="U162" s="212" t="e">
        <f>SUM('4 Univariable Analysis'!$G$12:$I$12)</f>
        <v>#REF!</v>
      </c>
    </row>
    <row r="163" spans="1:21" ht="15.6">
      <c r="A163" s="486"/>
      <c r="B163" s="483" t="s">
        <v>43</v>
      </c>
      <c r="C163" s="482"/>
      <c r="D163" s="229" t="e">
        <f>'2 Stability'!C25</f>
        <v>#REF!</v>
      </c>
      <c r="E163" s="229" t="e">
        <f>'2 Stability'!D25</f>
        <v>#REF!</v>
      </c>
      <c r="F163" s="229" t="e">
        <f>'2 Stability'!E25</f>
        <v>#REF!</v>
      </c>
      <c r="G163" s="229" t="e">
        <f>'2 Stability'!F25</f>
        <v>#REF!</v>
      </c>
      <c r="H163" s="229" t="e">
        <f>'2 Stability'!G25</f>
        <v>#REF!</v>
      </c>
      <c r="I163" s="229" t="e">
        <f>'2 Stability'!H25</f>
        <v>#REF!</v>
      </c>
      <c r="J163" s="229" t="e">
        <f>'2 Stability'!I25</f>
        <v>#REF!</v>
      </c>
      <c r="K163" s="229" t="e">
        <f>'2 Stability'!J25</f>
        <v>#REF!</v>
      </c>
      <c r="L163" s="229" t="e">
        <f>'2 Stability'!K25</f>
        <v>#REF!</v>
      </c>
      <c r="M163" s="229" t="e">
        <f>'2 Stability'!L25</f>
        <v>#REF!</v>
      </c>
      <c r="N163" s="229" t="e">
        <f>'2 Stability'!M25</f>
        <v>#REF!</v>
      </c>
      <c r="O163" s="229" t="e">
        <f>'2 Stability'!N25</f>
        <v>#REF!</v>
      </c>
      <c r="P163" s="229" t="e">
        <f>'2 Stability'!O25</f>
        <v>#REF!</v>
      </c>
      <c r="Q163" s="229" t="e">
        <f>'2 Stability'!P25</f>
        <v>#REF!</v>
      </c>
      <c r="R163" s="229" t="e">
        <f>'2 Stability'!Q25</f>
        <v>#REF!</v>
      </c>
      <c r="S163" s="198"/>
      <c r="T163" s="229" t="e">
        <f>'2 Stability'!R25</f>
        <v>#REF!</v>
      </c>
      <c r="U163" s="230" t="e">
        <f>'2 Stability'!S25</f>
        <v>#REF!</v>
      </c>
    </row>
    <row r="164" spans="1:21" ht="15.6">
      <c r="A164" s="486"/>
      <c r="B164" s="483" t="s">
        <v>42</v>
      </c>
      <c r="C164" s="482"/>
      <c r="D164" s="214" t="e">
        <f>(D165-$S165)*$C165+(D166-$S166)*$C166+(D168-$S168)*$C168</f>
        <v>#REF!</v>
      </c>
      <c r="E164" s="214" t="e">
        <f t="shared" ref="E164:U164" si="23">(E165-$S165)*$C165+(E166-$S166)*$C166+(E168-$S168)*$C168</f>
        <v>#REF!</v>
      </c>
      <c r="F164" s="214" t="e">
        <f t="shared" si="23"/>
        <v>#REF!</v>
      </c>
      <c r="G164" s="214" t="e">
        <f t="shared" si="23"/>
        <v>#REF!</v>
      </c>
      <c r="H164" s="214" t="e">
        <f t="shared" si="23"/>
        <v>#REF!</v>
      </c>
      <c r="I164" s="214" t="e">
        <f t="shared" si="23"/>
        <v>#REF!</v>
      </c>
      <c r="J164" s="214" t="e">
        <f t="shared" si="23"/>
        <v>#REF!</v>
      </c>
      <c r="K164" s="214" t="e">
        <f t="shared" si="23"/>
        <v>#REF!</v>
      </c>
      <c r="L164" s="214" t="e">
        <f t="shared" si="23"/>
        <v>#REF!</v>
      </c>
      <c r="M164" s="214" t="e">
        <f t="shared" si="23"/>
        <v>#REF!</v>
      </c>
      <c r="N164" s="214" t="e">
        <f t="shared" si="23"/>
        <v>#REF!</v>
      </c>
      <c r="O164" s="214" t="e">
        <f t="shared" si="23"/>
        <v>#REF!</v>
      </c>
      <c r="P164" s="214" t="e">
        <f t="shared" si="23"/>
        <v>#REF!</v>
      </c>
      <c r="Q164" s="214" t="e">
        <f t="shared" si="23"/>
        <v>#REF!</v>
      </c>
      <c r="R164" s="214" t="e">
        <f t="shared" si="23"/>
        <v>#REF!</v>
      </c>
      <c r="S164" s="214"/>
      <c r="T164" s="214" t="e">
        <f t="shared" si="23"/>
        <v>#REF!</v>
      </c>
      <c r="U164" s="219" t="e">
        <f t="shared" si="23"/>
        <v>#REF!</v>
      </c>
    </row>
    <row r="165" spans="1:21" ht="15.6">
      <c r="A165" s="487"/>
      <c r="B165" s="35" t="s">
        <v>81</v>
      </c>
      <c r="C165" s="142">
        <v>70</v>
      </c>
      <c r="D165" s="162" t="e">
        <f>#REF!</f>
        <v>#REF!</v>
      </c>
      <c r="E165" s="162" t="e">
        <f>#REF!</f>
        <v>#REF!</v>
      </c>
      <c r="F165" s="162" t="e">
        <f>#REF!</f>
        <v>#REF!</v>
      </c>
      <c r="G165" s="162" t="e">
        <f>#REF!</f>
        <v>#REF!</v>
      </c>
      <c r="H165" s="162" t="e">
        <f>#REF!</f>
        <v>#REF!</v>
      </c>
      <c r="I165" s="162" t="e">
        <f>#REF!</f>
        <v>#REF!</v>
      </c>
      <c r="J165" s="162" t="e">
        <f>#REF!</f>
        <v>#REF!</v>
      </c>
      <c r="K165" s="162" t="e">
        <f>#REF!</f>
        <v>#REF!</v>
      </c>
      <c r="L165" s="162" t="e">
        <f>#REF!</f>
        <v>#REF!</v>
      </c>
      <c r="M165" s="162" t="e">
        <f>#REF!</f>
        <v>#REF!</v>
      </c>
      <c r="N165" s="162" t="e">
        <f>#REF!</f>
        <v>#REF!</v>
      </c>
      <c r="O165" s="162" t="e">
        <f>#REF!</f>
        <v>#REF!</v>
      </c>
      <c r="P165" s="162" t="e">
        <f>#REF!</f>
        <v>#REF!</v>
      </c>
      <c r="Q165" s="162" t="e">
        <f>#REF!</f>
        <v>#REF!</v>
      </c>
      <c r="R165" s="162" t="e">
        <f>#REF!</f>
        <v>#REF!</v>
      </c>
      <c r="S165" s="162" t="e">
        <f>#REF!</f>
        <v>#REF!</v>
      </c>
      <c r="T165" s="162" t="e">
        <f>#REF!</f>
        <v>#REF!</v>
      </c>
      <c r="U165" s="193" t="e">
        <f>#REF!</f>
        <v>#REF!</v>
      </c>
    </row>
    <row r="166" spans="1:21" ht="14.25" customHeight="1">
      <c r="A166" s="487"/>
      <c r="B166" s="35" t="s">
        <v>105</v>
      </c>
      <c r="C166" s="142">
        <v>80</v>
      </c>
      <c r="D166" s="162" t="e">
        <f>#REF!</f>
        <v>#REF!</v>
      </c>
      <c r="E166" s="162" t="e">
        <f>#REF!</f>
        <v>#REF!</v>
      </c>
      <c r="F166" s="162" t="e">
        <f>#REF!</f>
        <v>#REF!</v>
      </c>
      <c r="G166" s="162" t="e">
        <f>#REF!</f>
        <v>#REF!</v>
      </c>
      <c r="H166" s="162" t="e">
        <f>#REF!</f>
        <v>#REF!</v>
      </c>
      <c r="I166" s="162" t="e">
        <f>#REF!</f>
        <v>#REF!</v>
      </c>
      <c r="J166" s="162" t="e">
        <f>#REF!</f>
        <v>#REF!</v>
      </c>
      <c r="K166" s="162" t="e">
        <f>#REF!</f>
        <v>#REF!</v>
      </c>
      <c r="L166" s="162" t="e">
        <f>#REF!</f>
        <v>#REF!</v>
      </c>
      <c r="M166" s="162" t="e">
        <f>#REF!</f>
        <v>#REF!</v>
      </c>
      <c r="N166" s="162" t="e">
        <f>#REF!</f>
        <v>#REF!</v>
      </c>
      <c r="O166" s="162" t="e">
        <f>#REF!</f>
        <v>#REF!</v>
      </c>
      <c r="P166" s="162" t="e">
        <f>#REF!</f>
        <v>#REF!</v>
      </c>
      <c r="Q166" s="162" t="e">
        <f>#REF!</f>
        <v>#REF!</v>
      </c>
      <c r="R166" s="162" t="e">
        <f>#REF!</f>
        <v>#REF!</v>
      </c>
      <c r="S166" s="162" t="e">
        <f>#REF!</f>
        <v>#REF!</v>
      </c>
      <c r="T166" s="162" t="e">
        <f>#REF!</f>
        <v>#REF!</v>
      </c>
      <c r="U166" s="193" t="e">
        <f>#REF!</f>
        <v>#REF!</v>
      </c>
    </row>
    <row r="167" spans="1:21" ht="14.25" customHeight="1">
      <c r="A167" s="487"/>
      <c r="B167" s="35" t="s">
        <v>106</v>
      </c>
      <c r="C167" s="142"/>
      <c r="D167" s="162" t="e">
        <f>#REF!</f>
        <v>#REF!</v>
      </c>
      <c r="E167" s="162" t="e">
        <f>#REF!</f>
        <v>#REF!</v>
      </c>
      <c r="F167" s="162" t="e">
        <f>#REF!</f>
        <v>#REF!</v>
      </c>
      <c r="G167" s="162" t="e">
        <f>#REF!</f>
        <v>#REF!</v>
      </c>
      <c r="H167" s="162" t="e">
        <f>#REF!</f>
        <v>#REF!</v>
      </c>
      <c r="I167" s="162" t="e">
        <f>#REF!</f>
        <v>#REF!</v>
      </c>
      <c r="J167" s="162" t="e">
        <f>#REF!</f>
        <v>#REF!</v>
      </c>
      <c r="K167" s="162" t="e">
        <f>#REF!</f>
        <v>#REF!</v>
      </c>
      <c r="L167" s="162" t="e">
        <f>#REF!</f>
        <v>#REF!</v>
      </c>
      <c r="M167" s="162" t="e">
        <f>#REF!</f>
        <v>#REF!</v>
      </c>
      <c r="N167" s="162" t="e">
        <f>#REF!</f>
        <v>#REF!</v>
      </c>
      <c r="O167" s="162" t="e">
        <f>#REF!</f>
        <v>#REF!</v>
      </c>
      <c r="P167" s="162" t="e">
        <f>#REF!</f>
        <v>#REF!</v>
      </c>
      <c r="Q167" s="162" t="e">
        <f>#REF!</f>
        <v>#REF!</v>
      </c>
      <c r="R167" s="162" t="e">
        <f>#REF!</f>
        <v>#REF!</v>
      </c>
      <c r="S167" s="162" t="e">
        <f>#REF!</f>
        <v>#REF!</v>
      </c>
      <c r="T167" s="162" t="e">
        <f>#REF!</f>
        <v>#REF!</v>
      </c>
      <c r="U167" s="193" t="e">
        <f>#REF!</f>
        <v>#REF!</v>
      </c>
    </row>
    <row r="168" spans="1:21" ht="15.6">
      <c r="A168" s="487"/>
      <c r="B168" s="35" t="s">
        <v>107</v>
      </c>
      <c r="C168" s="142">
        <v>100</v>
      </c>
      <c r="D168" s="162" t="e">
        <f>#REF!</f>
        <v>#REF!</v>
      </c>
      <c r="E168" s="162" t="e">
        <f>#REF!</f>
        <v>#REF!</v>
      </c>
      <c r="F168" s="162" t="e">
        <f>#REF!</f>
        <v>#REF!</v>
      </c>
      <c r="G168" s="162" t="e">
        <f>#REF!</f>
        <v>#REF!</v>
      </c>
      <c r="H168" s="162" t="e">
        <f>#REF!</f>
        <v>#REF!</v>
      </c>
      <c r="I168" s="162" t="e">
        <f>#REF!</f>
        <v>#REF!</v>
      </c>
      <c r="J168" s="162" t="e">
        <f>#REF!</f>
        <v>#REF!</v>
      </c>
      <c r="K168" s="162" t="e">
        <f>#REF!</f>
        <v>#REF!</v>
      </c>
      <c r="L168" s="162" t="e">
        <f>#REF!</f>
        <v>#REF!</v>
      </c>
      <c r="M168" s="162" t="e">
        <f>#REF!</f>
        <v>#REF!</v>
      </c>
      <c r="N168" s="162" t="e">
        <f>#REF!</f>
        <v>#REF!</v>
      </c>
      <c r="O168" s="162" t="e">
        <f>#REF!</f>
        <v>#REF!</v>
      </c>
      <c r="P168" s="162" t="e">
        <f>#REF!</f>
        <v>#REF!</v>
      </c>
      <c r="Q168" s="162" t="e">
        <f>#REF!</f>
        <v>#REF!</v>
      </c>
      <c r="R168" s="162" t="e">
        <f>#REF!</f>
        <v>#REF!</v>
      </c>
      <c r="S168" s="162" t="e">
        <f>#REF!</f>
        <v>#REF!</v>
      </c>
      <c r="T168" s="162" t="e">
        <f>#REF!</f>
        <v>#REF!</v>
      </c>
      <c r="U168" s="193" t="e">
        <f>#REF!</f>
        <v>#REF!</v>
      </c>
    </row>
    <row r="169" spans="1:21" ht="15" customHeight="1" thickBot="1">
      <c r="A169" s="487"/>
      <c r="B169" s="206" t="s">
        <v>1</v>
      </c>
      <c r="C169" s="207"/>
      <c r="D169" s="208" t="e">
        <f t="shared" ref="D169:R169" si="24">SUM(D165:D168)</f>
        <v>#REF!</v>
      </c>
      <c r="E169" s="208" t="e">
        <f t="shared" si="24"/>
        <v>#REF!</v>
      </c>
      <c r="F169" s="208" t="e">
        <f t="shared" si="24"/>
        <v>#REF!</v>
      </c>
      <c r="G169" s="208" t="e">
        <f t="shared" si="24"/>
        <v>#REF!</v>
      </c>
      <c r="H169" s="208" t="e">
        <f t="shared" si="24"/>
        <v>#REF!</v>
      </c>
      <c r="I169" s="208" t="e">
        <f t="shared" si="24"/>
        <v>#REF!</v>
      </c>
      <c r="J169" s="208" t="e">
        <f t="shared" si="24"/>
        <v>#REF!</v>
      </c>
      <c r="K169" s="208" t="e">
        <f t="shared" si="24"/>
        <v>#REF!</v>
      </c>
      <c r="L169" s="208" t="e">
        <f t="shared" si="24"/>
        <v>#REF!</v>
      </c>
      <c r="M169" s="208" t="e">
        <f t="shared" si="24"/>
        <v>#REF!</v>
      </c>
      <c r="N169" s="208" t="e">
        <f t="shared" si="24"/>
        <v>#REF!</v>
      </c>
      <c r="O169" s="208" t="e">
        <f t="shared" si="24"/>
        <v>#REF!</v>
      </c>
      <c r="P169" s="208" t="e">
        <f t="shared" si="24"/>
        <v>#REF!</v>
      </c>
      <c r="Q169" s="208" t="e">
        <f t="shared" si="24"/>
        <v>#REF!</v>
      </c>
      <c r="R169" s="208" t="e">
        <f t="shared" si="24"/>
        <v>#REF!</v>
      </c>
      <c r="S169" s="208" t="e">
        <f>SUM(S165:S168)</f>
        <v>#REF!</v>
      </c>
      <c r="T169" s="208" t="e">
        <f>SUM(T165:T168)</f>
        <v>#REF!</v>
      </c>
      <c r="U169" s="209" t="e">
        <f>SUM(U165:U168)</f>
        <v>#REF!</v>
      </c>
    </row>
    <row r="170" spans="1:21" ht="15.6">
      <c r="A170" s="490" t="s">
        <v>166</v>
      </c>
      <c r="B170" s="484" t="s">
        <v>162</v>
      </c>
      <c r="C170" s="485"/>
      <c r="D170" s="202" t="s">
        <v>14</v>
      </c>
      <c r="E170" s="202" t="s">
        <v>15</v>
      </c>
      <c r="F170" s="202" t="s">
        <v>16</v>
      </c>
      <c r="G170" s="202" t="s">
        <v>23</v>
      </c>
      <c r="H170" s="202" t="s">
        <v>24</v>
      </c>
      <c r="I170" s="202" t="s">
        <v>25</v>
      </c>
      <c r="J170" s="202" t="s">
        <v>26</v>
      </c>
      <c r="K170" s="202" t="s">
        <v>27</v>
      </c>
      <c r="L170" s="202" t="s">
        <v>28</v>
      </c>
      <c r="M170" s="202" t="s">
        <v>29</v>
      </c>
      <c r="N170" s="202" t="s">
        <v>30</v>
      </c>
      <c r="O170" s="202" t="s">
        <v>31</v>
      </c>
      <c r="P170" s="202" t="s">
        <v>32</v>
      </c>
      <c r="Q170" s="202" t="s">
        <v>33</v>
      </c>
      <c r="R170" s="202" t="s">
        <v>34</v>
      </c>
      <c r="S170" s="203" t="s">
        <v>17</v>
      </c>
      <c r="T170" s="279" t="s">
        <v>35</v>
      </c>
      <c r="U170" s="280" t="s">
        <v>36</v>
      </c>
    </row>
    <row r="171" spans="1:21" ht="15.6">
      <c r="A171" s="486"/>
      <c r="B171" s="483" t="s">
        <v>167</v>
      </c>
      <c r="C171" s="482"/>
      <c r="D171" s="196" t="e">
        <f>'1 TTD'!$D$8</f>
        <v>#REF!</v>
      </c>
      <c r="E171" s="196" t="e">
        <f>'1 TTD'!$E$8</f>
        <v>#REF!</v>
      </c>
      <c r="F171" s="196" t="e">
        <f>'1 TTD'!$F$8</f>
        <v>#REF!</v>
      </c>
      <c r="G171" s="196" t="e">
        <f>'1 TTD'!$G$8</f>
        <v>#REF!</v>
      </c>
      <c r="H171" s="196" t="e">
        <f>'1 TTD'!$H$8</f>
        <v>#REF!</v>
      </c>
      <c r="I171" s="196" t="e">
        <f>'1 TTD'!$I$8</f>
        <v>#REF!</v>
      </c>
      <c r="J171" s="196" t="e">
        <f>'1 TTD'!$J$8</f>
        <v>#REF!</v>
      </c>
      <c r="K171" s="196" t="e">
        <f>'1 TTD'!$K$8</f>
        <v>#REF!</v>
      </c>
      <c r="L171" s="196" t="e">
        <f>'1 TTD'!$L$8</f>
        <v>#REF!</v>
      </c>
      <c r="M171" s="196" t="e">
        <f>'1 TTD'!$M$8</f>
        <v>#REF!</v>
      </c>
      <c r="N171" s="196" t="e">
        <f>'1 TTD'!$N$8</f>
        <v>#REF!</v>
      </c>
      <c r="O171" s="196" t="e">
        <f>'1 TTD'!$O$8</f>
        <v>#REF!</v>
      </c>
      <c r="P171" s="196" t="e">
        <f>'1 TTD'!$P$8</f>
        <v>#REF!</v>
      </c>
      <c r="Q171" s="196" t="e">
        <f>'1 TTD'!$Q$8</f>
        <v>#REF!</v>
      </c>
      <c r="R171" s="196" t="e">
        <f>'1 TTD'!$R$8</f>
        <v>#REF!</v>
      </c>
      <c r="S171" s="196"/>
      <c r="T171" s="196" t="e">
        <f>'1 TTD'!T8</f>
        <v>#REF!</v>
      </c>
      <c r="U171" s="197" t="e">
        <f>SUM($G$21:$I$21)</f>
        <v>#REF!</v>
      </c>
    </row>
    <row r="172" spans="1:21" ht="15.6">
      <c r="A172" s="486"/>
      <c r="B172" s="483" t="s">
        <v>43</v>
      </c>
      <c r="C172" s="482"/>
      <c r="D172" s="223" t="e">
        <f>'2 Stability'!C48</f>
        <v>#REF!</v>
      </c>
      <c r="E172" s="223" t="e">
        <f>'2 Stability'!D48</f>
        <v>#REF!</v>
      </c>
      <c r="F172" s="223" t="e">
        <f>'2 Stability'!E48</f>
        <v>#REF!</v>
      </c>
      <c r="G172" s="223" t="e">
        <f>'2 Stability'!F48</f>
        <v>#REF!</v>
      </c>
      <c r="H172" s="223" t="e">
        <f>'2 Stability'!G48</f>
        <v>#REF!</v>
      </c>
      <c r="I172" s="223" t="e">
        <f>'2 Stability'!H48</f>
        <v>#REF!</v>
      </c>
      <c r="J172" s="223" t="e">
        <f>'2 Stability'!I48</f>
        <v>#REF!</v>
      </c>
      <c r="K172" s="223" t="e">
        <f>'2 Stability'!J48</f>
        <v>#REF!</v>
      </c>
      <c r="L172" s="223" t="e">
        <f>'2 Stability'!K48</f>
        <v>#REF!</v>
      </c>
      <c r="M172" s="223" t="e">
        <f>'2 Stability'!L48</f>
        <v>#REF!</v>
      </c>
      <c r="N172" s="223" t="e">
        <f>'2 Stability'!M48</f>
        <v>#REF!</v>
      </c>
      <c r="O172" s="223" t="e">
        <f>'2 Stability'!N48</f>
        <v>#REF!</v>
      </c>
      <c r="P172" s="223" t="e">
        <f>'2 Stability'!O48</f>
        <v>#REF!</v>
      </c>
      <c r="Q172" s="223" t="e">
        <f>'2 Stability'!P48</f>
        <v>#REF!</v>
      </c>
      <c r="R172" s="223" t="e">
        <f>'2 Stability'!Q48</f>
        <v>#REF!</v>
      </c>
      <c r="S172" s="196"/>
      <c r="T172" s="223" t="e">
        <f>'2 Stability'!R48</f>
        <v>#REF!</v>
      </c>
      <c r="U172" s="225" t="e">
        <f>'2 Stability'!S48</f>
        <v>#REF!</v>
      </c>
    </row>
    <row r="173" spans="1:21" ht="15.6">
      <c r="A173" s="486"/>
      <c r="B173" s="483" t="s">
        <v>42</v>
      </c>
      <c r="C173" s="482"/>
      <c r="D173" s="214">
        <f>(D174-$S174)*$C174+(D175-$S175)*$C175+(D177-$S177)*$C177</f>
        <v>0</v>
      </c>
      <c r="E173" s="214">
        <f t="shared" ref="E173:U173" si="25">(E174-$S174)*$C174+(E175-$S175)*$C175+(E177-$S177)*$C177</f>
        <v>0</v>
      </c>
      <c r="F173" s="214">
        <f t="shared" si="25"/>
        <v>0</v>
      </c>
      <c r="G173" s="214">
        <f t="shared" si="25"/>
        <v>0</v>
      </c>
      <c r="H173" s="214">
        <f t="shared" si="25"/>
        <v>0</v>
      </c>
      <c r="I173" s="214">
        <f t="shared" si="25"/>
        <v>0</v>
      </c>
      <c r="J173" s="214">
        <f t="shared" si="25"/>
        <v>0</v>
      </c>
      <c r="K173" s="214">
        <f t="shared" si="25"/>
        <v>0</v>
      </c>
      <c r="L173" s="214">
        <f t="shared" si="25"/>
        <v>0</v>
      </c>
      <c r="M173" s="214">
        <f t="shared" si="25"/>
        <v>0</v>
      </c>
      <c r="N173" s="214">
        <f t="shared" si="25"/>
        <v>0</v>
      </c>
      <c r="O173" s="214">
        <f t="shared" si="25"/>
        <v>0</v>
      </c>
      <c r="P173" s="214">
        <f t="shared" si="25"/>
        <v>0</v>
      </c>
      <c r="Q173" s="214">
        <f t="shared" si="25"/>
        <v>0</v>
      </c>
      <c r="R173" s="214">
        <f t="shared" si="25"/>
        <v>0</v>
      </c>
      <c r="S173" s="214"/>
      <c r="T173" s="214">
        <f t="shared" si="25"/>
        <v>0</v>
      </c>
      <c r="U173" s="219">
        <f t="shared" si="25"/>
        <v>0</v>
      </c>
    </row>
    <row r="174" spans="1:21" ht="15.6">
      <c r="A174" s="487"/>
      <c r="B174" s="35" t="s">
        <v>81</v>
      </c>
      <c r="C174" s="142">
        <v>70</v>
      </c>
      <c r="D174" s="159">
        <f>IF(ISERROR((#REF!)/#REF!),0,(#REF!)/#REF!)</f>
        <v>0</v>
      </c>
      <c r="E174" s="159">
        <f>IF(ISERROR((#REF!)/#REF!),0,(#REF!)/#REF!)</f>
        <v>0</v>
      </c>
      <c r="F174" s="159">
        <f>IF(ISERROR((#REF!)/#REF!),0,(#REF!)/#REF!)</f>
        <v>0</v>
      </c>
      <c r="G174" s="159">
        <f>IF(ISERROR((#REF!)/#REF!),0,(#REF!)/#REF!)</f>
        <v>0</v>
      </c>
      <c r="H174" s="159">
        <f>IF(ISERROR((#REF!)/#REF!),0,(#REF!)/#REF!)</f>
        <v>0</v>
      </c>
      <c r="I174" s="159">
        <f>IF(ISERROR((#REF!)/#REF!),0,(#REF!)/#REF!)</f>
        <v>0</v>
      </c>
      <c r="J174" s="159">
        <f>IF(ISERROR((#REF!)/#REF!),0,(#REF!)/#REF!)</f>
        <v>0</v>
      </c>
      <c r="K174" s="159">
        <f>IF(ISERROR((#REF!)/#REF!),0,(#REF!)/#REF!)</f>
        <v>0</v>
      </c>
      <c r="L174" s="159">
        <f>IF(ISERROR((#REF!)/#REF!),0,(#REF!)/#REF!)</f>
        <v>0</v>
      </c>
      <c r="M174" s="159">
        <f>IF(ISERROR((#REF!)/#REF!),0,(#REF!)/#REF!)</f>
        <v>0</v>
      </c>
      <c r="N174" s="159">
        <f>IF(ISERROR((#REF!)/#REF!),0,(#REF!)/#REF!)</f>
        <v>0</v>
      </c>
      <c r="O174" s="159">
        <f>IF(ISERROR((#REF!)/#REF!),0,(#REF!)/#REF!)</f>
        <v>0</v>
      </c>
      <c r="P174" s="159">
        <f>IF(ISERROR((#REF!)/#REF!),0,(#REF!)/#REF!)</f>
        <v>0</v>
      </c>
      <c r="Q174" s="159">
        <f>IF(ISERROR((#REF!)/#REF!),0,(#REF!)/#REF!)</f>
        <v>0</v>
      </c>
      <c r="R174" s="159">
        <f>IF(ISERROR((#REF!)/#REF!),0,(#REF!)/#REF!)</f>
        <v>0</v>
      </c>
      <c r="S174" s="159">
        <f>IF(ISERROR((#REF!)/#REF!),0,(#REF!)/#REF!)</f>
        <v>0</v>
      </c>
      <c r="T174" s="159">
        <f>IF(ISERROR((#REF!)/#REF!),0,(#REF!)/#REF!)</f>
        <v>0</v>
      </c>
      <c r="U174" s="160">
        <f>IF(ISERROR((#REF!)/#REF!),0,(#REF!)/#REF!)</f>
        <v>0</v>
      </c>
    </row>
    <row r="175" spans="1:21" ht="15.6">
      <c r="A175" s="487"/>
      <c r="B175" s="35" t="s">
        <v>105</v>
      </c>
      <c r="C175" s="142">
        <v>80</v>
      </c>
      <c r="D175" s="159">
        <f>IF(ISERROR((#REF!)/#REF!),0,(#REF!)/#REF!)</f>
        <v>0</v>
      </c>
      <c r="E175" s="159">
        <f>IF(ISERROR((#REF!)/#REF!),0,(#REF!)/#REF!)</f>
        <v>0</v>
      </c>
      <c r="F175" s="159">
        <f>IF(ISERROR((#REF!)/#REF!),0,(#REF!)/#REF!)</f>
        <v>0</v>
      </c>
      <c r="G175" s="159">
        <f>IF(ISERROR((#REF!)/#REF!),0,(#REF!)/#REF!)</f>
        <v>0</v>
      </c>
      <c r="H175" s="159">
        <f>IF(ISERROR((#REF!)/#REF!),0,(#REF!)/#REF!)</f>
        <v>0</v>
      </c>
      <c r="I175" s="159">
        <f>IF(ISERROR((#REF!)/#REF!),0,(#REF!)/#REF!)</f>
        <v>0</v>
      </c>
      <c r="J175" s="159">
        <f>IF(ISERROR((#REF!)/#REF!),0,(#REF!)/#REF!)</f>
        <v>0</v>
      </c>
      <c r="K175" s="159">
        <f>IF(ISERROR((#REF!)/#REF!),0,(#REF!)/#REF!)</f>
        <v>0</v>
      </c>
      <c r="L175" s="159">
        <f>IF(ISERROR((#REF!)/#REF!),0,(#REF!)/#REF!)</f>
        <v>0</v>
      </c>
      <c r="M175" s="159">
        <f>IF(ISERROR((#REF!)/#REF!),0,(#REF!)/#REF!)</f>
        <v>0</v>
      </c>
      <c r="N175" s="159">
        <f>IF(ISERROR((#REF!)/#REF!),0,(#REF!)/#REF!)</f>
        <v>0</v>
      </c>
      <c r="O175" s="159">
        <f>IF(ISERROR((#REF!)/#REF!),0,(#REF!)/#REF!)</f>
        <v>0</v>
      </c>
      <c r="P175" s="159">
        <f>IF(ISERROR((#REF!)/#REF!),0,(#REF!)/#REF!)</f>
        <v>0</v>
      </c>
      <c r="Q175" s="159">
        <f>IF(ISERROR((#REF!)/#REF!),0,(#REF!)/#REF!)</f>
        <v>0</v>
      </c>
      <c r="R175" s="159">
        <f>IF(ISERROR((#REF!)/#REF!),0,(#REF!)/#REF!)</f>
        <v>0</v>
      </c>
      <c r="S175" s="159">
        <f>IF(ISERROR((#REF!)/#REF!),0,(#REF!)/#REF!)</f>
        <v>0</v>
      </c>
      <c r="T175" s="159">
        <f>IF(ISERROR((#REF!)/#REF!),0,(#REF!)/#REF!)</f>
        <v>0</v>
      </c>
      <c r="U175" s="160">
        <f>IF(ISERROR((#REF!)/#REF!),0,(#REF!)/#REF!)</f>
        <v>0</v>
      </c>
    </row>
    <row r="176" spans="1:21" ht="15.6">
      <c r="A176" s="487"/>
      <c r="B176" s="35" t="s">
        <v>106</v>
      </c>
      <c r="C176" s="142"/>
      <c r="D176" s="159">
        <f>IF(ISERROR((#REF!)/#REF!),0,(#REF!)/#REF!)</f>
        <v>0</v>
      </c>
      <c r="E176" s="159">
        <f>IF(ISERROR((#REF!)/#REF!),0,(#REF!)/#REF!)</f>
        <v>0</v>
      </c>
      <c r="F176" s="159">
        <f>IF(ISERROR((#REF!)/#REF!),0,(#REF!)/#REF!)</f>
        <v>0</v>
      </c>
      <c r="G176" s="159">
        <f>IF(ISERROR((#REF!)/#REF!),0,(#REF!)/#REF!)</f>
        <v>0</v>
      </c>
      <c r="H176" s="159">
        <f>IF(ISERROR((#REF!)/#REF!),0,(#REF!)/#REF!)</f>
        <v>0</v>
      </c>
      <c r="I176" s="159">
        <f>IF(ISERROR((#REF!)/#REF!),0,(#REF!)/#REF!)</f>
        <v>0</v>
      </c>
      <c r="J176" s="159">
        <f>IF(ISERROR((#REF!)/#REF!),0,(#REF!)/#REF!)</f>
        <v>0</v>
      </c>
      <c r="K176" s="159">
        <f>IF(ISERROR((#REF!)/#REF!),0,(#REF!)/#REF!)</f>
        <v>0</v>
      </c>
      <c r="L176" s="159">
        <f>IF(ISERROR((#REF!)/#REF!),0,(#REF!)/#REF!)</f>
        <v>0</v>
      </c>
      <c r="M176" s="159">
        <f>IF(ISERROR((#REF!)/#REF!),0,(#REF!)/#REF!)</f>
        <v>0</v>
      </c>
      <c r="N176" s="159">
        <f>IF(ISERROR((#REF!)/#REF!),0,(#REF!)/#REF!)</f>
        <v>0</v>
      </c>
      <c r="O176" s="159">
        <f>IF(ISERROR((#REF!)/#REF!),0,(#REF!)/#REF!)</f>
        <v>0</v>
      </c>
      <c r="P176" s="159">
        <f>IF(ISERROR((#REF!)/#REF!),0,(#REF!)/#REF!)</f>
        <v>0</v>
      </c>
      <c r="Q176" s="159">
        <f>IF(ISERROR((#REF!)/#REF!),0,(#REF!)/#REF!)</f>
        <v>0</v>
      </c>
      <c r="R176" s="159">
        <f>IF(ISERROR((#REF!)/#REF!),0,(#REF!)/#REF!)</f>
        <v>0</v>
      </c>
      <c r="S176" s="159">
        <f>IF(ISERROR((#REF!)/#REF!),0,(#REF!)/#REF!)</f>
        <v>0</v>
      </c>
      <c r="T176" s="159">
        <f>IF(ISERROR((#REF!)/#REF!),0,(#REF!)/#REF!)</f>
        <v>0</v>
      </c>
      <c r="U176" s="160">
        <f>IF(ISERROR((#REF!)/#REF!),0,(#REF!)/#REF!)</f>
        <v>0</v>
      </c>
    </row>
    <row r="177" spans="1:21" ht="15.6">
      <c r="A177" s="487"/>
      <c r="B177" s="35" t="s">
        <v>107</v>
      </c>
      <c r="C177" s="142">
        <v>100</v>
      </c>
      <c r="D177" s="159">
        <f>IF(ISERROR((#REF!)/#REF!),0,(#REF!)/#REF!)</f>
        <v>0</v>
      </c>
      <c r="E177" s="159">
        <f>IF(ISERROR((#REF!)/#REF!),0,(#REF!)/#REF!)</f>
        <v>0</v>
      </c>
      <c r="F177" s="159">
        <f>IF(ISERROR((#REF!)/#REF!),0,(#REF!)/#REF!)</f>
        <v>0</v>
      </c>
      <c r="G177" s="159">
        <f>IF(ISERROR((#REF!)/#REF!),0,(#REF!)/#REF!)</f>
        <v>0</v>
      </c>
      <c r="H177" s="159">
        <f>IF(ISERROR((#REF!)/#REF!),0,(#REF!)/#REF!)</f>
        <v>0</v>
      </c>
      <c r="I177" s="159">
        <f>IF(ISERROR((#REF!)/#REF!),0,(#REF!)/#REF!)</f>
        <v>0</v>
      </c>
      <c r="J177" s="159">
        <f>IF(ISERROR((#REF!)/#REF!),0,(#REF!)/#REF!)</f>
        <v>0</v>
      </c>
      <c r="K177" s="159">
        <f>IF(ISERROR((#REF!)/#REF!),0,(#REF!)/#REF!)</f>
        <v>0</v>
      </c>
      <c r="L177" s="159">
        <f>IF(ISERROR((#REF!)/#REF!),0,(#REF!)/#REF!)</f>
        <v>0</v>
      </c>
      <c r="M177" s="159">
        <f>IF(ISERROR((#REF!)/#REF!),0,(#REF!)/#REF!)</f>
        <v>0</v>
      </c>
      <c r="N177" s="159">
        <f>IF(ISERROR((#REF!)/#REF!),0,(#REF!)/#REF!)</f>
        <v>0</v>
      </c>
      <c r="O177" s="159">
        <f>IF(ISERROR((#REF!)/#REF!),0,(#REF!)/#REF!)</f>
        <v>0</v>
      </c>
      <c r="P177" s="159">
        <f>IF(ISERROR((#REF!)/#REF!),0,(#REF!)/#REF!)</f>
        <v>0</v>
      </c>
      <c r="Q177" s="159">
        <f>IF(ISERROR((#REF!)/#REF!),0,(#REF!)/#REF!)</f>
        <v>0</v>
      </c>
      <c r="R177" s="159">
        <f>IF(ISERROR((#REF!)/#REF!),0,(#REF!)/#REF!)</f>
        <v>0</v>
      </c>
      <c r="S177" s="159">
        <f>IF(ISERROR((#REF!)/#REF!),0,(#REF!)/#REF!)</f>
        <v>0</v>
      </c>
      <c r="T177" s="159">
        <f>IF(ISERROR((#REF!)/#REF!),0,(#REF!)/#REF!)</f>
        <v>0</v>
      </c>
      <c r="U177" s="160">
        <f>IF(ISERROR((#REF!)/#REF!),0,(#REF!)/#REF!)</f>
        <v>0</v>
      </c>
    </row>
    <row r="178" spans="1:21" ht="16.5" customHeight="1" thickBot="1">
      <c r="A178" s="488"/>
      <c r="B178" s="161" t="s">
        <v>1</v>
      </c>
      <c r="C178" s="161"/>
      <c r="D178" s="191">
        <f t="shared" ref="D178:R178" si="26">SUM(D174:D177)</f>
        <v>0</v>
      </c>
      <c r="E178" s="191">
        <f t="shared" si="26"/>
        <v>0</v>
      </c>
      <c r="F178" s="191">
        <f t="shared" si="26"/>
        <v>0</v>
      </c>
      <c r="G178" s="191">
        <f t="shared" si="26"/>
        <v>0</v>
      </c>
      <c r="H178" s="191">
        <f t="shared" si="26"/>
        <v>0</v>
      </c>
      <c r="I178" s="191">
        <f t="shared" si="26"/>
        <v>0</v>
      </c>
      <c r="J178" s="191">
        <f t="shared" si="26"/>
        <v>0</v>
      </c>
      <c r="K178" s="191">
        <f t="shared" si="26"/>
        <v>0</v>
      </c>
      <c r="L178" s="191">
        <f t="shared" si="26"/>
        <v>0</v>
      </c>
      <c r="M178" s="191">
        <f t="shared" si="26"/>
        <v>0</v>
      </c>
      <c r="N178" s="191">
        <f t="shared" si="26"/>
        <v>0</v>
      </c>
      <c r="O178" s="191">
        <f t="shared" si="26"/>
        <v>0</v>
      </c>
      <c r="P178" s="191">
        <f t="shared" si="26"/>
        <v>0</v>
      </c>
      <c r="Q178" s="191">
        <f t="shared" si="26"/>
        <v>0</v>
      </c>
      <c r="R178" s="191">
        <f t="shared" si="26"/>
        <v>0</v>
      </c>
      <c r="S178" s="191">
        <f>SUM(S174:S177)</f>
        <v>0</v>
      </c>
      <c r="T178" s="191">
        <f>SUM(T174:T177)</f>
        <v>0</v>
      </c>
      <c r="U178" s="192">
        <f>SUM(U174:U177)</f>
        <v>0</v>
      </c>
    </row>
    <row r="179" spans="1:21" ht="14.25" customHeight="1">
      <c r="A179" s="486" t="s">
        <v>163</v>
      </c>
      <c r="B179" s="489" t="s">
        <v>162</v>
      </c>
      <c r="C179" s="485"/>
      <c r="D179" s="210" t="s">
        <v>14</v>
      </c>
      <c r="E179" s="210" t="s">
        <v>15</v>
      </c>
      <c r="F179" s="210" t="s">
        <v>16</v>
      </c>
      <c r="G179" s="210" t="s">
        <v>23</v>
      </c>
      <c r="H179" s="210" t="s">
        <v>24</v>
      </c>
      <c r="I179" s="210" t="s">
        <v>25</v>
      </c>
      <c r="J179" s="210" t="s">
        <v>26</v>
      </c>
      <c r="K179" s="210" t="s">
        <v>27</v>
      </c>
      <c r="L179" s="210" t="s">
        <v>28</v>
      </c>
      <c r="M179" s="210" t="s">
        <v>29</v>
      </c>
      <c r="N179" s="210" t="s">
        <v>30</v>
      </c>
      <c r="O179" s="210" t="s">
        <v>31</v>
      </c>
      <c r="P179" s="210" t="s">
        <v>32</v>
      </c>
      <c r="Q179" s="210" t="s">
        <v>33</v>
      </c>
      <c r="R179" s="210" t="s">
        <v>34</v>
      </c>
      <c r="S179" s="210"/>
      <c r="T179" s="279" t="s">
        <v>35</v>
      </c>
      <c r="U179" s="280" t="s">
        <v>36</v>
      </c>
    </row>
    <row r="180" spans="1:21" ht="15.6">
      <c r="A180" s="486"/>
      <c r="B180" s="481" t="s">
        <v>167</v>
      </c>
      <c r="C180" s="482"/>
      <c r="D180" s="196" t="e">
        <f>'1 TTD'!$D$8</f>
        <v>#REF!</v>
      </c>
      <c r="E180" s="196" t="e">
        <f>'1 TTD'!$E$8</f>
        <v>#REF!</v>
      </c>
      <c r="F180" s="196" t="e">
        <f>'1 TTD'!$F$8</f>
        <v>#REF!</v>
      </c>
      <c r="G180" s="196" t="e">
        <f>'1 TTD'!$G$8</f>
        <v>#REF!</v>
      </c>
      <c r="H180" s="196" t="e">
        <f>'1 TTD'!$H$8</f>
        <v>#REF!</v>
      </c>
      <c r="I180" s="196" t="e">
        <f>'1 TTD'!$I$8</f>
        <v>#REF!</v>
      </c>
      <c r="J180" s="196" t="e">
        <f>'1 TTD'!$J$8</f>
        <v>#REF!</v>
      </c>
      <c r="K180" s="196" t="e">
        <f>'1 TTD'!$K$8</f>
        <v>#REF!</v>
      </c>
      <c r="L180" s="196" t="e">
        <f>'1 TTD'!$L$8</f>
        <v>#REF!</v>
      </c>
      <c r="M180" s="196" t="e">
        <f>'1 TTD'!$M$8</f>
        <v>#REF!</v>
      </c>
      <c r="N180" s="196" t="e">
        <f>'1 TTD'!$N$8</f>
        <v>#REF!</v>
      </c>
      <c r="O180" s="196" t="e">
        <f>'1 TTD'!$O$8</f>
        <v>#REF!</v>
      </c>
      <c r="P180" s="196" t="e">
        <f>'1 TTD'!$P$8</f>
        <v>#REF!</v>
      </c>
      <c r="Q180" s="196" t="e">
        <f>'1 TTD'!$Q$8</f>
        <v>#REF!</v>
      </c>
      <c r="R180" s="196" t="e">
        <f>'1 TTD'!$R$8</f>
        <v>#REF!</v>
      </c>
      <c r="S180" s="196"/>
      <c r="T180" s="196" t="e">
        <f>'1 TTD'!T8</f>
        <v>#REF!</v>
      </c>
      <c r="U180" s="197" t="e">
        <f>SUM($G$21:$I$21)</f>
        <v>#REF!</v>
      </c>
    </row>
    <row r="181" spans="1:21" ht="15.6">
      <c r="A181" s="486"/>
      <c r="B181" s="35" t="s">
        <v>81</v>
      </c>
      <c r="C181" s="142"/>
      <c r="D181" s="163">
        <f>IF(ISERROR((#REF!)/#REF!),0,(#REF!)/#REF!)</f>
        <v>0</v>
      </c>
      <c r="E181" s="163">
        <f>IF(ISERROR((#REF!)/#REF!),0,(#REF!)/#REF!)</f>
        <v>0</v>
      </c>
      <c r="F181" s="163">
        <f>IF(ISERROR((#REF!)/#REF!),0,(#REF!)/#REF!)</f>
        <v>0</v>
      </c>
      <c r="G181" s="163">
        <f>IF(ISERROR((#REF!)/#REF!),0,(#REF!)/#REF!)</f>
        <v>0</v>
      </c>
      <c r="H181" s="163">
        <f>IF(ISERROR((#REF!)/#REF!),0,(#REF!)/#REF!)</f>
        <v>0</v>
      </c>
      <c r="I181" s="163">
        <f>IF(ISERROR((#REF!)/#REF!),0,(#REF!)/#REF!)</f>
        <v>0</v>
      </c>
      <c r="J181" s="163">
        <f>IF(ISERROR((#REF!)/#REF!),0,(#REF!)/#REF!)</f>
        <v>0</v>
      </c>
      <c r="K181" s="163">
        <f>IF(ISERROR((#REF!)/#REF!),0,(#REF!)/#REF!)</f>
        <v>0</v>
      </c>
      <c r="L181" s="163">
        <f>IF(ISERROR((#REF!)/#REF!),0,(#REF!)/#REF!)</f>
        <v>0</v>
      </c>
      <c r="M181" s="163">
        <f>IF(ISERROR((#REF!)/#REF!),0,(#REF!)/#REF!)</f>
        <v>0</v>
      </c>
      <c r="N181" s="163">
        <f>IF(ISERROR((#REF!)/#REF!),0,(#REF!)/#REF!)</f>
        <v>0</v>
      </c>
      <c r="O181" s="163">
        <f>IF(ISERROR((#REF!)/#REF!),0,(#REF!)/#REF!)</f>
        <v>0</v>
      </c>
      <c r="P181" s="163">
        <f>IF(ISERROR((#REF!)/#REF!),0,(#REF!)/#REF!)</f>
        <v>0</v>
      </c>
      <c r="Q181" s="163">
        <f>IF(ISERROR((#REF!)/#REF!),0,(#REF!)/#REF!)</f>
        <v>0</v>
      </c>
      <c r="R181" s="163">
        <f>IF(ISERROR((#REF!)/#REF!),0,(#REF!)/#REF!)</f>
        <v>0</v>
      </c>
      <c r="S181" s="163"/>
      <c r="T181" s="163">
        <f>IF(ISERROR((#REF!)/#REF!),0,(#REF!)/#REF!)</f>
        <v>0</v>
      </c>
      <c r="U181" s="195">
        <f>IF(ISERROR((#REF!)/#REF!),0,(#REF!)/#REF!)</f>
        <v>0</v>
      </c>
    </row>
    <row r="182" spans="1:21" ht="15.6">
      <c r="A182" s="487"/>
      <c r="B182" s="35" t="s">
        <v>105</v>
      </c>
      <c r="C182" s="142"/>
      <c r="D182" s="163">
        <f>IF(ISERROR((#REF!)/#REF!),0,(#REF!)/#REF!)</f>
        <v>0</v>
      </c>
      <c r="E182" s="163">
        <f>IF(ISERROR((#REF!)/#REF!),0,(#REF!)/#REF!)</f>
        <v>0</v>
      </c>
      <c r="F182" s="163">
        <f>IF(ISERROR((#REF!)/#REF!),0,(#REF!)/#REF!)</f>
        <v>0</v>
      </c>
      <c r="G182" s="163">
        <f>IF(ISERROR((#REF!)/#REF!),0,(#REF!)/#REF!)</f>
        <v>0</v>
      </c>
      <c r="H182" s="163">
        <f>IF(ISERROR((#REF!)/#REF!),0,(#REF!)/#REF!)</f>
        <v>0</v>
      </c>
      <c r="I182" s="163">
        <f>IF(ISERROR((#REF!)/#REF!),0,(#REF!)/#REF!)</f>
        <v>0</v>
      </c>
      <c r="J182" s="163">
        <f>IF(ISERROR((#REF!)/#REF!),0,(#REF!)/#REF!)</f>
        <v>0</v>
      </c>
      <c r="K182" s="163">
        <f>IF(ISERROR((#REF!)/#REF!),0,(#REF!)/#REF!)</f>
        <v>0</v>
      </c>
      <c r="L182" s="163">
        <f>IF(ISERROR((#REF!)/#REF!),0,(#REF!)/#REF!)</f>
        <v>0</v>
      </c>
      <c r="M182" s="163">
        <f>IF(ISERROR((#REF!)/#REF!),0,(#REF!)/#REF!)</f>
        <v>0</v>
      </c>
      <c r="N182" s="163">
        <f>IF(ISERROR((#REF!)/#REF!),0,(#REF!)/#REF!)</f>
        <v>0</v>
      </c>
      <c r="O182" s="163">
        <f>IF(ISERROR((#REF!)/#REF!),0,(#REF!)/#REF!)</f>
        <v>0</v>
      </c>
      <c r="P182" s="163">
        <f>IF(ISERROR((#REF!)/#REF!),0,(#REF!)/#REF!)</f>
        <v>0</v>
      </c>
      <c r="Q182" s="163">
        <f>IF(ISERROR((#REF!)/#REF!),0,(#REF!)/#REF!)</f>
        <v>0</v>
      </c>
      <c r="R182" s="163">
        <f>IF(ISERROR((#REF!)/#REF!),0,(#REF!)/#REF!)</f>
        <v>0</v>
      </c>
      <c r="S182" s="163"/>
      <c r="T182" s="163">
        <f>IF(ISERROR((#REF!)/#REF!),0,(#REF!)/#REF!)</f>
        <v>0</v>
      </c>
      <c r="U182" s="195">
        <f>IF(ISERROR((#REF!)/#REF!),0,(#REF!)/#REF!)</f>
        <v>0</v>
      </c>
    </row>
    <row r="183" spans="1:21" ht="15.6">
      <c r="A183" s="487"/>
      <c r="B183" s="35" t="s">
        <v>106</v>
      </c>
      <c r="C183" s="142"/>
      <c r="D183" s="163">
        <f>IF(ISERROR((#REF!)/#REF!),0,(#REF!)/#REF!)</f>
        <v>0</v>
      </c>
      <c r="E183" s="163">
        <f>IF(ISERROR((#REF!)/#REF!),0,(#REF!)/#REF!)</f>
        <v>0</v>
      </c>
      <c r="F183" s="163">
        <f>IF(ISERROR((#REF!)/#REF!),0,(#REF!)/#REF!)</f>
        <v>0</v>
      </c>
      <c r="G183" s="163">
        <f>IF(ISERROR((#REF!)/#REF!),0,(#REF!)/#REF!)</f>
        <v>0</v>
      </c>
      <c r="H183" s="163">
        <f>IF(ISERROR((#REF!)/#REF!),0,(#REF!)/#REF!)</f>
        <v>0</v>
      </c>
      <c r="I183" s="163">
        <f>IF(ISERROR((#REF!)/#REF!),0,(#REF!)/#REF!)</f>
        <v>0</v>
      </c>
      <c r="J183" s="163">
        <f>IF(ISERROR((#REF!)/#REF!),0,(#REF!)/#REF!)</f>
        <v>0</v>
      </c>
      <c r="K183" s="163">
        <f>IF(ISERROR((#REF!)/#REF!),0,(#REF!)/#REF!)</f>
        <v>0</v>
      </c>
      <c r="L183" s="163">
        <f>IF(ISERROR((#REF!)/#REF!),0,(#REF!)/#REF!)</f>
        <v>0</v>
      </c>
      <c r="M183" s="163">
        <f>IF(ISERROR((#REF!)/#REF!),0,(#REF!)/#REF!)</f>
        <v>0</v>
      </c>
      <c r="N183" s="163">
        <f>IF(ISERROR((#REF!)/#REF!),0,(#REF!)/#REF!)</f>
        <v>0</v>
      </c>
      <c r="O183" s="163">
        <f>IF(ISERROR((#REF!)/#REF!),0,(#REF!)/#REF!)</f>
        <v>0</v>
      </c>
      <c r="P183" s="163">
        <f>IF(ISERROR((#REF!)/#REF!),0,(#REF!)/#REF!)</f>
        <v>0</v>
      </c>
      <c r="Q183" s="163">
        <f>IF(ISERROR((#REF!)/#REF!),0,(#REF!)/#REF!)</f>
        <v>0</v>
      </c>
      <c r="R183" s="163">
        <f>IF(ISERROR((#REF!)/#REF!),0,(#REF!)/#REF!)</f>
        <v>0</v>
      </c>
      <c r="S183" s="163"/>
      <c r="T183" s="163">
        <f>IF(ISERROR((#REF!)/#REF!),0,(#REF!)/#REF!)</f>
        <v>0</v>
      </c>
      <c r="U183" s="195">
        <f>IF(ISERROR((#REF!)/#REF!),0,(#REF!)/#REF!)</f>
        <v>0</v>
      </c>
    </row>
    <row r="184" spans="1:21" ht="15.6">
      <c r="A184" s="487"/>
      <c r="B184" s="35" t="s">
        <v>107</v>
      </c>
      <c r="C184" s="142"/>
      <c r="D184" s="163">
        <f>IF(ISERROR((#REF!)/#REF!),0,(#REF!)/#REF!)</f>
        <v>0</v>
      </c>
      <c r="E184" s="163">
        <f>IF(ISERROR((#REF!)/#REF!),0,(#REF!)/#REF!)</f>
        <v>0</v>
      </c>
      <c r="F184" s="163">
        <f>IF(ISERROR((#REF!)/#REF!),0,(#REF!)/#REF!)</f>
        <v>0</v>
      </c>
      <c r="G184" s="163">
        <f>IF(ISERROR((#REF!)/#REF!),0,(#REF!)/#REF!)</f>
        <v>0</v>
      </c>
      <c r="H184" s="163">
        <f>IF(ISERROR((#REF!)/#REF!),0,(#REF!)/#REF!)</f>
        <v>0</v>
      </c>
      <c r="I184" s="163">
        <f>IF(ISERROR((#REF!)/#REF!),0,(#REF!)/#REF!)</f>
        <v>0</v>
      </c>
      <c r="J184" s="163">
        <f>IF(ISERROR((#REF!)/#REF!),0,(#REF!)/#REF!)</f>
        <v>0</v>
      </c>
      <c r="K184" s="163">
        <f>IF(ISERROR((#REF!)/#REF!),0,(#REF!)/#REF!)</f>
        <v>0</v>
      </c>
      <c r="L184" s="163">
        <f>IF(ISERROR((#REF!)/#REF!),0,(#REF!)/#REF!)</f>
        <v>0</v>
      </c>
      <c r="M184" s="163">
        <f>IF(ISERROR((#REF!)/#REF!),0,(#REF!)/#REF!)</f>
        <v>0</v>
      </c>
      <c r="N184" s="163">
        <f>IF(ISERROR((#REF!)/#REF!),0,(#REF!)/#REF!)</f>
        <v>0</v>
      </c>
      <c r="O184" s="163">
        <f>IF(ISERROR((#REF!)/#REF!),0,(#REF!)/#REF!)</f>
        <v>0</v>
      </c>
      <c r="P184" s="163">
        <f>IF(ISERROR((#REF!)/#REF!),0,(#REF!)/#REF!)</f>
        <v>0</v>
      </c>
      <c r="Q184" s="163">
        <f>IF(ISERROR((#REF!)/#REF!),0,(#REF!)/#REF!)</f>
        <v>0</v>
      </c>
      <c r="R184" s="163">
        <f>IF(ISERROR((#REF!)/#REF!),0,(#REF!)/#REF!)</f>
        <v>0</v>
      </c>
      <c r="S184" s="163"/>
      <c r="T184" s="163">
        <f>IF(ISERROR((#REF!)/#REF!),0,(#REF!)/#REF!)</f>
        <v>0</v>
      </c>
      <c r="U184" s="195">
        <f>IF(ISERROR((#REF!)/#REF!),0,(#REF!)/#REF!)</f>
        <v>0</v>
      </c>
    </row>
    <row r="185" spans="1:21" ht="16.2" thickBot="1">
      <c r="A185" s="488"/>
      <c r="B185" s="161" t="s">
        <v>1</v>
      </c>
      <c r="C185" s="161"/>
      <c r="D185" s="231">
        <f>IF(ISERROR((#REF!)/#REF!),0,(#REF!)/#REF!)</f>
        <v>0</v>
      </c>
      <c r="E185" s="231">
        <f>IF(ISERROR((#REF!)/#REF!),0,(#REF!)/#REF!)</f>
        <v>0</v>
      </c>
      <c r="F185" s="231">
        <f>IF(ISERROR((#REF!)/#REF!),0,(#REF!)/#REF!)</f>
        <v>0</v>
      </c>
      <c r="G185" s="231">
        <f>IF(ISERROR((#REF!)/#REF!),0,(#REF!)/#REF!)</f>
        <v>0</v>
      </c>
      <c r="H185" s="231">
        <f>IF(ISERROR((#REF!)/#REF!),0,(#REF!)/#REF!)</f>
        <v>0</v>
      </c>
      <c r="I185" s="231">
        <f>IF(ISERROR((#REF!)/#REF!),0,(#REF!)/#REF!)</f>
        <v>0</v>
      </c>
      <c r="J185" s="231">
        <f>IF(ISERROR((#REF!)/#REF!),0,(#REF!)/#REF!)</f>
        <v>0</v>
      </c>
      <c r="K185" s="231">
        <f>IF(ISERROR((#REF!)/#REF!),0,(#REF!)/#REF!)</f>
        <v>0</v>
      </c>
      <c r="L185" s="231">
        <f>IF(ISERROR((#REF!)/#REF!),0,(#REF!)/#REF!)</f>
        <v>0</v>
      </c>
      <c r="M185" s="231">
        <f>IF(ISERROR((#REF!)/#REF!),0,(#REF!)/#REF!)</f>
        <v>0</v>
      </c>
      <c r="N185" s="231">
        <f>IF(ISERROR((#REF!)/#REF!),0,(#REF!)/#REF!)</f>
        <v>0</v>
      </c>
      <c r="O185" s="231">
        <f>IF(ISERROR((#REF!)/#REF!),0,(#REF!)/#REF!)</f>
        <v>0</v>
      </c>
      <c r="P185" s="231">
        <f>IF(ISERROR((#REF!)/#REF!),0,(#REF!)/#REF!)</f>
        <v>0</v>
      </c>
      <c r="Q185" s="231">
        <f>IF(ISERROR((#REF!)/#REF!),0,(#REF!)/#REF!)</f>
        <v>0</v>
      </c>
      <c r="R185" s="231">
        <f>IF(ISERROR((#REF!)/#REF!),0,(#REF!)/#REF!)</f>
        <v>0</v>
      </c>
      <c r="S185" s="231"/>
      <c r="T185" s="231">
        <f>IF(ISERROR((#REF!)/#REF!),0,(#REF!)/#REF!)</f>
        <v>0</v>
      </c>
      <c r="U185" s="232">
        <f>IF(ISERROR((#REF!)/#REF!),0,(#REF!)/#REF!)</f>
        <v>0</v>
      </c>
    </row>
    <row r="186" spans="1:21">
      <c r="D186" s="205"/>
      <c r="E186" s="205"/>
      <c r="F186" s="205"/>
      <c r="G186" s="205"/>
      <c r="H186" s="205"/>
      <c r="I186" s="205"/>
      <c r="J186" s="205"/>
      <c r="K186" s="205"/>
      <c r="L186" s="205"/>
      <c r="M186" s="205"/>
      <c r="N186" s="205"/>
      <c r="O186" s="205"/>
      <c r="P186" s="205"/>
      <c r="Q186" s="205"/>
      <c r="R186" s="205"/>
      <c r="S186" s="205"/>
      <c r="T186" s="205"/>
      <c r="U186" s="205"/>
    </row>
    <row r="187" spans="1:21" ht="16.2" thickBot="1">
      <c r="A187" s="153" t="str">
        <f>'2 Stability'!A26</f>
        <v>07_appraisal_price</v>
      </c>
      <c r="B187" s="153"/>
      <c r="C187" s="153"/>
      <c r="D187" s="201"/>
      <c r="E187" s="201"/>
      <c r="F187" s="201"/>
      <c r="G187" s="201"/>
      <c r="H187" s="201"/>
      <c r="I187" s="201"/>
      <c r="J187" s="201"/>
      <c r="K187" s="201"/>
      <c r="L187" s="201"/>
      <c r="M187" s="201"/>
      <c r="N187" s="201"/>
      <c r="O187" s="201"/>
      <c r="P187" s="201"/>
      <c r="Q187" s="201"/>
      <c r="R187" s="201"/>
      <c r="S187" s="201"/>
      <c r="T187" s="201"/>
      <c r="U187" s="201"/>
    </row>
    <row r="188" spans="1:21" ht="16.5" customHeight="1">
      <c r="A188" s="490" t="s">
        <v>164</v>
      </c>
      <c r="B188" s="484" t="s">
        <v>162</v>
      </c>
      <c r="C188" s="485"/>
      <c r="D188" s="202" t="s">
        <v>14</v>
      </c>
      <c r="E188" s="202" t="s">
        <v>15</v>
      </c>
      <c r="F188" s="202" t="s">
        <v>16</v>
      </c>
      <c r="G188" s="202" t="s">
        <v>23</v>
      </c>
      <c r="H188" s="202" t="s">
        <v>24</v>
      </c>
      <c r="I188" s="202" t="s">
        <v>25</v>
      </c>
      <c r="J188" s="202" t="s">
        <v>26</v>
      </c>
      <c r="K188" s="202" t="s">
        <v>27</v>
      </c>
      <c r="L188" s="202" t="s">
        <v>28</v>
      </c>
      <c r="M188" s="202" t="s">
        <v>29</v>
      </c>
      <c r="N188" s="202" t="s">
        <v>30</v>
      </c>
      <c r="O188" s="202" t="s">
        <v>31</v>
      </c>
      <c r="P188" s="202" t="s">
        <v>32</v>
      </c>
      <c r="Q188" s="202" t="s">
        <v>33</v>
      </c>
      <c r="R188" s="202" t="s">
        <v>34</v>
      </c>
      <c r="S188" s="203" t="s">
        <v>17</v>
      </c>
      <c r="T188" s="279" t="s">
        <v>35</v>
      </c>
      <c r="U188" s="280" t="s">
        <v>36</v>
      </c>
    </row>
    <row r="189" spans="1:21" ht="15.6">
      <c r="A189" s="486"/>
      <c r="B189" s="483" t="s">
        <v>165</v>
      </c>
      <c r="C189" s="482"/>
      <c r="D189" s="211" t="e">
        <f>'1 TTD'!$D$7</f>
        <v>#REF!</v>
      </c>
      <c r="E189" s="211" t="e">
        <f>'1 TTD'!$E$7</f>
        <v>#REF!</v>
      </c>
      <c r="F189" s="211" t="e">
        <f>'1 TTD'!$F$7</f>
        <v>#REF!</v>
      </c>
      <c r="G189" s="211" t="e">
        <f>'1 TTD'!$G$7</f>
        <v>#REF!</v>
      </c>
      <c r="H189" s="211" t="e">
        <f>'1 TTD'!$H$7</f>
        <v>#REF!</v>
      </c>
      <c r="I189" s="211" t="e">
        <f>'1 TTD'!$I$7</f>
        <v>#REF!</v>
      </c>
      <c r="J189" s="211" t="e">
        <f>'1 TTD'!$J$7</f>
        <v>#REF!</v>
      </c>
      <c r="K189" s="211" t="e">
        <f>'1 TTD'!$K$7</f>
        <v>#REF!</v>
      </c>
      <c r="L189" s="211" t="e">
        <f>'1 TTD'!$L$7</f>
        <v>#REF!</v>
      </c>
      <c r="M189" s="211" t="e">
        <f>'1 TTD'!$M$7</f>
        <v>#REF!</v>
      </c>
      <c r="N189" s="211" t="e">
        <f>'1 TTD'!$N$7</f>
        <v>#REF!</v>
      </c>
      <c r="O189" s="211" t="e">
        <f>'1 TTD'!$O$7</f>
        <v>#REF!</v>
      </c>
      <c r="P189" s="211" t="e">
        <f>'1 TTD'!$P$7</f>
        <v>#REF!</v>
      </c>
      <c r="Q189" s="211" t="e">
        <f>'1 TTD'!$Q$7</f>
        <v>#REF!</v>
      </c>
      <c r="R189" s="211" t="e">
        <f>'1 TTD'!$R$7</f>
        <v>#REF!</v>
      </c>
      <c r="S189" s="211"/>
      <c r="T189" s="211" t="e">
        <f>'1 TTD'!$T$7</f>
        <v>#REF!</v>
      </c>
      <c r="U189" s="212" t="e">
        <f>SUM('4 Univariable Analysis'!$G$12:$I$12)</f>
        <v>#REF!</v>
      </c>
    </row>
    <row r="190" spans="1:21" ht="15.6">
      <c r="A190" s="486"/>
      <c r="B190" s="483" t="s">
        <v>43</v>
      </c>
      <c r="C190" s="482"/>
      <c r="D190" s="229" t="e">
        <f>'2 Stability'!C26</f>
        <v>#REF!</v>
      </c>
      <c r="E190" s="229" t="e">
        <f>'2 Stability'!D26</f>
        <v>#REF!</v>
      </c>
      <c r="F190" s="229" t="e">
        <f>'2 Stability'!E26</f>
        <v>#REF!</v>
      </c>
      <c r="G190" s="229" t="e">
        <f>'2 Stability'!F26</f>
        <v>#REF!</v>
      </c>
      <c r="H190" s="229" t="e">
        <f>'2 Stability'!G26</f>
        <v>#REF!</v>
      </c>
      <c r="I190" s="229" t="e">
        <f>'2 Stability'!H26</f>
        <v>#REF!</v>
      </c>
      <c r="J190" s="229" t="e">
        <f>'2 Stability'!I26</f>
        <v>#REF!</v>
      </c>
      <c r="K190" s="229" t="e">
        <f>'2 Stability'!J26</f>
        <v>#REF!</v>
      </c>
      <c r="L190" s="229" t="e">
        <f>'2 Stability'!K26</f>
        <v>#REF!</v>
      </c>
      <c r="M190" s="229" t="e">
        <f>'2 Stability'!L26</f>
        <v>#REF!</v>
      </c>
      <c r="N190" s="229" t="e">
        <f>'2 Stability'!M26</f>
        <v>#REF!</v>
      </c>
      <c r="O190" s="229" t="e">
        <f>'2 Stability'!N26</f>
        <v>#REF!</v>
      </c>
      <c r="P190" s="229" t="e">
        <f>'2 Stability'!O26</f>
        <v>#REF!</v>
      </c>
      <c r="Q190" s="229" t="e">
        <f>'2 Stability'!P26</f>
        <v>#REF!</v>
      </c>
      <c r="R190" s="229" t="e">
        <f>'2 Stability'!Q26</f>
        <v>#REF!</v>
      </c>
      <c r="S190" s="198"/>
      <c r="T190" s="229" t="e">
        <f>'2 Stability'!R26</f>
        <v>#REF!</v>
      </c>
      <c r="U190" s="230" t="e">
        <f>'2 Stability'!S26</f>
        <v>#REF!</v>
      </c>
    </row>
    <row r="191" spans="1:21" ht="15.6">
      <c r="A191" s="486"/>
      <c r="B191" s="483" t="s">
        <v>42</v>
      </c>
      <c r="C191" s="482"/>
      <c r="D191" s="214" t="e">
        <f>(D192-$S192)*$C192+(D193-$S193)*$C193+(D194-$S194)*$C194+(D195-$S195)*$C195+(D196-$S196)*$C196</f>
        <v>#REF!</v>
      </c>
      <c r="E191" s="214" t="e">
        <f>IF(E192=0,0,(E192-$S192)*$C192+(E193-$S193)*$C193+(E194-$S194)*$C194+(E195-$S195)*$C195+(E196-$S196)*$C196)</f>
        <v>#REF!</v>
      </c>
      <c r="F191" s="214" t="e">
        <f>IF(F192=0,0,(F192-$S192)*$C192+(F193-$S193)*$C193+(F194-$S194)*$C194+(F195-$S195)*$C195+(F196-$S196)*$C196)</f>
        <v>#REF!</v>
      </c>
      <c r="G191" s="214" t="e">
        <f>IF(G192=0,0,(G192-$S192)*$C192+(G193-$S193)*$C193+(G194-$S194)*$C194+(G195-$S195)*$C195+(G196-$S196)*$C196)</f>
        <v>#REF!</v>
      </c>
      <c r="H191" s="214" t="e">
        <f>IF(H192=0,0,(H192-$S192)*$C192+(H193-$S193)*$C193+(H194-$S194)*$C194+(H195-$S195)*$C195+(H196-$S196)*$C196)</f>
        <v>#REF!</v>
      </c>
      <c r="I191" s="214" t="e">
        <f>IF(I192=0,0,(I192-$S192)*$C192+(I193-$S193)*$C193+(I194-$S194)*$C194+(I195-$S195)*$C195+(I196-$S196)*$C196)</f>
        <v>#REF!</v>
      </c>
      <c r="J191" s="214" t="e">
        <f>(J192-$S192)*$C192+(J193-$S193)*$C193+(J194-$S194)*$C194+(J195-$S195)*$C195+(J196-$S196)*$C196</f>
        <v>#REF!</v>
      </c>
      <c r="K191" s="214" t="e">
        <f t="shared" ref="K191:R191" si="27">(K192-$S192)*$C192+(K193-$S193)*$C193+(K194-$S194)*$C194+(K195-$S195)*$C195+(K196-$S196)*$C196</f>
        <v>#REF!</v>
      </c>
      <c r="L191" s="214" t="e">
        <f t="shared" si="27"/>
        <v>#REF!</v>
      </c>
      <c r="M191" s="214" t="e">
        <f t="shared" si="27"/>
        <v>#REF!</v>
      </c>
      <c r="N191" s="214" t="e">
        <f t="shared" si="27"/>
        <v>#REF!</v>
      </c>
      <c r="O191" s="214" t="e">
        <f t="shared" si="27"/>
        <v>#REF!</v>
      </c>
      <c r="P191" s="214" t="e">
        <f t="shared" si="27"/>
        <v>#REF!</v>
      </c>
      <c r="Q191" s="214" t="e">
        <f t="shared" si="27"/>
        <v>#REF!</v>
      </c>
      <c r="R191" s="214" t="e">
        <f t="shared" si="27"/>
        <v>#REF!</v>
      </c>
      <c r="S191" s="214"/>
      <c r="T191" s="214" t="e">
        <f>IF(T192=0,0,(T192-$S192)*$C192+(T193-$S193)*$C193+(T194-$S194)*$C194+(T195-$S195)*$C195+(T196-$S196)*$C196)</f>
        <v>#REF!</v>
      </c>
      <c r="U191" s="219" t="e">
        <f>IF(U192=0,0,(U192-$S192)*$C192+(U193-$S193)*$C193+(U194-$S194)*$C194+(U195-$S195)*$C195+(U196-$S196)*$C196)</f>
        <v>#REF!</v>
      </c>
    </row>
    <row r="192" spans="1:21" ht="15.6">
      <c r="A192" s="487"/>
      <c r="B192" s="35" t="s">
        <v>81</v>
      </c>
      <c r="C192" s="142">
        <v>90</v>
      </c>
      <c r="D192" s="162" t="e">
        <f>#REF!</f>
        <v>#REF!</v>
      </c>
      <c r="E192" s="162" t="e">
        <f>#REF!</f>
        <v>#REF!</v>
      </c>
      <c r="F192" s="162" t="e">
        <f>#REF!</f>
        <v>#REF!</v>
      </c>
      <c r="G192" s="162" t="e">
        <f>#REF!</f>
        <v>#REF!</v>
      </c>
      <c r="H192" s="162" t="e">
        <f>#REF!</f>
        <v>#REF!</v>
      </c>
      <c r="I192" s="162" t="e">
        <f>#REF!</f>
        <v>#REF!</v>
      </c>
      <c r="J192" s="162" t="e">
        <f>#REF!</f>
        <v>#REF!</v>
      </c>
      <c r="K192" s="162" t="e">
        <f>#REF!</f>
        <v>#REF!</v>
      </c>
      <c r="L192" s="162" t="e">
        <f>#REF!</f>
        <v>#REF!</v>
      </c>
      <c r="M192" s="162" t="e">
        <f>#REF!</f>
        <v>#REF!</v>
      </c>
      <c r="N192" s="162" t="e">
        <f>#REF!</f>
        <v>#REF!</v>
      </c>
      <c r="O192" s="162" t="e">
        <f>#REF!</f>
        <v>#REF!</v>
      </c>
      <c r="P192" s="162" t="e">
        <f>#REF!</f>
        <v>#REF!</v>
      </c>
      <c r="Q192" s="162" t="e">
        <f>#REF!</f>
        <v>#REF!</v>
      </c>
      <c r="R192" s="162" t="e">
        <f>#REF!</f>
        <v>#REF!</v>
      </c>
      <c r="S192" s="162" t="e">
        <f>#REF!</f>
        <v>#REF!</v>
      </c>
      <c r="T192" s="162" t="e">
        <f>#REF!</f>
        <v>#REF!</v>
      </c>
      <c r="U192" s="193" t="e">
        <f>#REF!</f>
        <v>#REF!</v>
      </c>
    </row>
    <row r="193" spans="1:21" ht="15.6">
      <c r="A193" s="487"/>
      <c r="B193" s="35" t="s">
        <v>108</v>
      </c>
      <c r="C193" s="142">
        <v>80</v>
      </c>
      <c r="D193" s="162" t="e">
        <f>#REF!</f>
        <v>#REF!</v>
      </c>
      <c r="E193" s="162" t="e">
        <f>#REF!</f>
        <v>#REF!</v>
      </c>
      <c r="F193" s="162" t="e">
        <f>#REF!</f>
        <v>#REF!</v>
      </c>
      <c r="G193" s="162" t="e">
        <f>#REF!</f>
        <v>#REF!</v>
      </c>
      <c r="H193" s="162" t="e">
        <f>#REF!</f>
        <v>#REF!</v>
      </c>
      <c r="I193" s="162" t="e">
        <f>#REF!</f>
        <v>#REF!</v>
      </c>
      <c r="J193" s="162" t="e">
        <f>#REF!</f>
        <v>#REF!</v>
      </c>
      <c r="K193" s="162" t="e">
        <f>#REF!</f>
        <v>#REF!</v>
      </c>
      <c r="L193" s="162" t="e">
        <f>#REF!</f>
        <v>#REF!</v>
      </c>
      <c r="M193" s="162" t="e">
        <f>#REF!</f>
        <v>#REF!</v>
      </c>
      <c r="N193" s="162" t="e">
        <f>#REF!</f>
        <v>#REF!</v>
      </c>
      <c r="O193" s="162" t="e">
        <f>#REF!</f>
        <v>#REF!</v>
      </c>
      <c r="P193" s="162" t="e">
        <f>#REF!</f>
        <v>#REF!</v>
      </c>
      <c r="Q193" s="162" t="e">
        <f>#REF!</f>
        <v>#REF!</v>
      </c>
      <c r="R193" s="162" t="e">
        <f>#REF!</f>
        <v>#REF!</v>
      </c>
      <c r="S193" s="162" t="e">
        <f>#REF!</f>
        <v>#REF!</v>
      </c>
      <c r="T193" s="162" t="e">
        <f>#REF!</f>
        <v>#REF!</v>
      </c>
      <c r="U193" s="193" t="e">
        <f>#REF!</f>
        <v>#REF!</v>
      </c>
    </row>
    <row r="194" spans="1:21" ht="15.6">
      <c r="A194" s="487"/>
      <c r="B194" s="35" t="s">
        <v>109</v>
      </c>
      <c r="C194" s="142">
        <v>75</v>
      </c>
      <c r="D194" s="162" t="e">
        <f>#REF!</f>
        <v>#REF!</v>
      </c>
      <c r="E194" s="162" t="e">
        <f>#REF!</f>
        <v>#REF!</v>
      </c>
      <c r="F194" s="162" t="e">
        <f>#REF!</f>
        <v>#REF!</v>
      </c>
      <c r="G194" s="162" t="e">
        <f>#REF!</f>
        <v>#REF!</v>
      </c>
      <c r="H194" s="162" t="e">
        <f>#REF!</f>
        <v>#REF!</v>
      </c>
      <c r="I194" s="162" t="e">
        <f>#REF!</f>
        <v>#REF!</v>
      </c>
      <c r="J194" s="162" t="e">
        <f>#REF!</f>
        <v>#REF!</v>
      </c>
      <c r="K194" s="162" t="e">
        <f>#REF!</f>
        <v>#REF!</v>
      </c>
      <c r="L194" s="162" t="e">
        <f>#REF!</f>
        <v>#REF!</v>
      </c>
      <c r="M194" s="162" t="e">
        <f>#REF!</f>
        <v>#REF!</v>
      </c>
      <c r="N194" s="162" t="e">
        <f>#REF!</f>
        <v>#REF!</v>
      </c>
      <c r="O194" s="162" t="e">
        <f>#REF!</f>
        <v>#REF!</v>
      </c>
      <c r="P194" s="162" t="e">
        <f>#REF!</f>
        <v>#REF!</v>
      </c>
      <c r="Q194" s="162" t="e">
        <f>#REF!</f>
        <v>#REF!</v>
      </c>
      <c r="R194" s="162" t="e">
        <f>#REF!</f>
        <v>#REF!</v>
      </c>
      <c r="S194" s="162" t="e">
        <f>#REF!</f>
        <v>#REF!</v>
      </c>
      <c r="T194" s="162" t="e">
        <f>#REF!</f>
        <v>#REF!</v>
      </c>
      <c r="U194" s="193" t="e">
        <f>#REF!</f>
        <v>#REF!</v>
      </c>
    </row>
    <row r="195" spans="1:21" ht="15.6">
      <c r="A195" s="487"/>
      <c r="B195" s="35" t="s">
        <v>110</v>
      </c>
      <c r="C195" s="141">
        <v>70</v>
      </c>
      <c r="D195" s="162" t="e">
        <f>#REF!</f>
        <v>#REF!</v>
      </c>
      <c r="E195" s="162" t="e">
        <f>#REF!</f>
        <v>#REF!</v>
      </c>
      <c r="F195" s="162" t="e">
        <f>#REF!</f>
        <v>#REF!</v>
      </c>
      <c r="G195" s="162" t="e">
        <f>#REF!</f>
        <v>#REF!</v>
      </c>
      <c r="H195" s="162" t="e">
        <f>#REF!</f>
        <v>#REF!</v>
      </c>
      <c r="I195" s="162" t="e">
        <f>#REF!</f>
        <v>#REF!</v>
      </c>
      <c r="J195" s="162" t="e">
        <f>#REF!</f>
        <v>#REF!</v>
      </c>
      <c r="K195" s="162" t="e">
        <f>#REF!</f>
        <v>#REF!</v>
      </c>
      <c r="L195" s="162" t="e">
        <f>#REF!</f>
        <v>#REF!</v>
      </c>
      <c r="M195" s="162" t="e">
        <f>#REF!</f>
        <v>#REF!</v>
      </c>
      <c r="N195" s="162" t="e">
        <f>#REF!</f>
        <v>#REF!</v>
      </c>
      <c r="O195" s="162" t="e">
        <f>#REF!</f>
        <v>#REF!</v>
      </c>
      <c r="P195" s="162" t="e">
        <f>#REF!</f>
        <v>#REF!</v>
      </c>
      <c r="Q195" s="162" t="e">
        <f>#REF!</f>
        <v>#REF!</v>
      </c>
      <c r="R195" s="162" t="e">
        <f>#REF!</f>
        <v>#REF!</v>
      </c>
      <c r="S195" s="162" t="e">
        <f>#REF!</f>
        <v>#REF!</v>
      </c>
      <c r="T195" s="162" t="e">
        <f>#REF!</f>
        <v>#REF!</v>
      </c>
      <c r="U195" s="193" t="e">
        <f>#REF!</f>
        <v>#REF!</v>
      </c>
    </row>
    <row r="196" spans="1:21" ht="15.6">
      <c r="A196" s="487"/>
      <c r="B196" s="35" t="s">
        <v>111</v>
      </c>
      <c r="C196" s="142">
        <v>30</v>
      </c>
      <c r="D196" s="162" t="e">
        <f>#REF!</f>
        <v>#REF!</v>
      </c>
      <c r="E196" s="162" t="e">
        <f>#REF!</f>
        <v>#REF!</v>
      </c>
      <c r="F196" s="162" t="e">
        <f>#REF!</f>
        <v>#REF!</v>
      </c>
      <c r="G196" s="162" t="e">
        <f>#REF!</f>
        <v>#REF!</v>
      </c>
      <c r="H196" s="162" t="e">
        <f>#REF!</f>
        <v>#REF!</v>
      </c>
      <c r="I196" s="162" t="e">
        <f>#REF!</f>
        <v>#REF!</v>
      </c>
      <c r="J196" s="162" t="e">
        <f>#REF!</f>
        <v>#REF!</v>
      </c>
      <c r="K196" s="162" t="e">
        <f>#REF!</f>
        <v>#REF!</v>
      </c>
      <c r="L196" s="162" t="e">
        <f>#REF!</f>
        <v>#REF!</v>
      </c>
      <c r="M196" s="162" t="e">
        <f>#REF!</f>
        <v>#REF!</v>
      </c>
      <c r="N196" s="162" t="e">
        <f>#REF!</f>
        <v>#REF!</v>
      </c>
      <c r="O196" s="162" t="e">
        <f>#REF!</f>
        <v>#REF!</v>
      </c>
      <c r="P196" s="162" t="e">
        <f>#REF!</f>
        <v>#REF!</v>
      </c>
      <c r="Q196" s="162" t="e">
        <f>#REF!</f>
        <v>#REF!</v>
      </c>
      <c r="R196" s="162" t="e">
        <f>#REF!</f>
        <v>#REF!</v>
      </c>
      <c r="S196" s="162" t="e">
        <f>#REF!</f>
        <v>#REF!</v>
      </c>
      <c r="T196" s="162" t="e">
        <f>#REF!</f>
        <v>#REF!</v>
      </c>
      <c r="U196" s="193" t="e">
        <f>#REF!</f>
        <v>#REF!</v>
      </c>
    </row>
    <row r="197" spans="1:21" ht="16.2" thickBot="1">
      <c r="A197" s="487"/>
      <c r="B197" s="206" t="s">
        <v>1</v>
      </c>
      <c r="C197" s="207"/>
      <c r="D197" s="208" t="e">
        <f t="shared" ref="D197:R197" si="28">SUM(D192:D196)</f>
        <v>#REF!</v>
      </c>
      <c r="E197" s="208" t="e">
        <f t="shared" si="28"/>
        <v>#REF!</v>
      </c>
      <c r="F197" s="208" t="e">
        <f t="shared" si="28"/>
        <v>#REF!</v>
      </c>
      <c r="G197" s="208" t="e">
        <f t="shared" si="28"/>
        <v>#REF!</v>
      </c>
      <c r="H197" s="208" t="e">
        <f t="shared" si="28"/>
        <v>#REF!</v>
      </c>
      <c r="I197" s="208" t="e">
        <f t="shared" si="28"/>
        <v>#REF!</v>
      </c>
      <c r="J197" s="208" t="e">
        <f t="shared" si="28"/>
        <v>#REF!</v>
      </c>
      <c r="K197" s="208" t="e">
        <f t="shared" si="28"/>
        <v>#REF!</v>
      </c>
      <c r="L197" s="208" t="e">
        <f t="shared" si="28"/>
        <v>#REF!</v>
      </c>
      <c r="M197" s="208" t="e">
        <f t="shared" si="28"/>
        <v>#REF!</v>
      </c>
      <c r="N197" s="208" t="e">
        <f t="shared" si="28"/>
        <v>#REF!</v>
      </c>
      <c r="O197" s="208" t="e">
        <f t="shared" si="28"/>
        <v>#REF!</v>
      </c>
      <c r="P197" s="208" t="e">
        <f t="shared" si="28"/>
        <v>#REF!</v>
      </c>
      <c r="Q197" s="208" t="e">
        <f t="shared" si="28"/>
        <v>#REF!</v>
      </c>
      <c r="R197" s="208" t="e">
        <f t="shared" si="28"/>
        <v>#REF!</v>
      </c>
      <c r="S197" s="208" t="e">
        <f>SUM(S192:S196)</f>
        <v>#REF!</v>
      </c>
      <c r="T197" s="208" t="e">
        <f>SUM(T192:T196)</f>
        <v>#REF!</v>
      </c>
      <c r="U197" s="209" t="e">
        <f>SUM(U192:U196)</f>
        <v>#REF!</v>
      </c>
    </row>
    <row r="198" spans="1:21" ht="15.6">
      <c r="A198" s="490" t="s">
        <v>166</v>
      </c>
      <c r="B198" s="484" t="s">
        <v>162</v>
      </c>
      <c r="C198" s="485"/>
      <c r="D198" s="202" t="s">
        <v>14</v>
      </c>
      <c r="E198" s="202" t="s">
        <v>15</v>
      </c>
      <c r="F198" s="202" t="s">
        <v>16</v>
      </c>
      <c r="G198" s="202" t="s">
        <v>23</v>
      </c>
      <c r="H198" s="202" t="s">
        <v>24</v>
      </c>
      <c r="I198" s="202" t="s">
        <v>25</v>
      </c>
      <c r="J198" s="202" t="s">
        <v>26</v>
      </c>
      <c r="K198" s="202" t="s">
        <v>27</v>
      </c>
      <c r="L198" s="202" t="s">
        <v>28</v>
      </c>
      <c r="M198" s="202" t="s">
        <v>29</v>
      </c>
      <c r="N198" s="202" t="s">
        <v>30</v>
      </c>
      <c r="O198" s="202" t="s">
        <v>31</v>
      </c>
      <c r="P198" s="202" t="s">
        <v>32</v>
      </c>
      <c r="Q198" s="202" t="s">
        <v>33</v>
      </c>
      <c r="R198" s="202" t="s">
        <v>34</v>
      </c>
      <c r="S198" s="203" t="s">
        <v>17</v>
      </c>
      <c r="T198" s="279" t="s">
        <v>35</v>
      </c>
      <c r="U198" s="280" t="s">
        <v>36</v>
      </c>
    </row>
    <row r="199" spans="1:21" ht="15.6">
      <c r="A199" s="486"/>
      <c r="B199" s="483" t="s">
        <v>167</v>
      </c>
      <c r="C199" s="482"/>
      <c r="D199" s="196" t="e">
        <f>'1 TTD'!$D$8</f>
        <v>#REF!</v>
      </c>
      <c r="E199" s="196" t="e">
        <f>'1 TTD'!$E$8</f>
        <v>#REF!</v>
      </c>
      <c r="F199" s="196" t="e">
        <f>'1 TTD'!$F$8</f>
        <v>#REF!</v>
      </c>
      <c r="G199" s="196" t="e">
        <f>'1 TTD'!$G$8</f>
        <v>#REF!</v>
      </c>
      <c r="H199" s="196" t="e">
        <f>'1 TTD'!$H$8</f>
        <v>#REF!</v>
      </c>
      <c r="I199" s="196" t="e">
        <f>'1 TTD'!$I$8</f>
        <v>#REF!</v>
      </c>
      <c r="J199" s="196" t="e">
        <f>'1 TTD'!$J$8</f>
        <v>#REF!</v>
      </c>
      <c r="K199" s="196" t="e">
        <f>'1 TTD'!$K$8</f>
        <v>#REF!</v>
      </c>
      <c r="L199" s="196" t="e">
        <f>'1 TTD'!$L$8</f>
        <v>#REF!</v>
      </c>
      <c r="M199" s="196" t="e">
        <f>'1 TTD'!$M$8</f>
        <v>#REF!</v>
      </c>
      <c r="N199" s="196" t="e">
        <f>'1 TTD'!$N$8</f>
        <v>#REF!</v>
      </c>
      <c r="O199" s="196" t="e">
        <f>'1 TTD'!$O$8</f>
        <v>#REF!</v>
      </c>
      <c r="P199" s="196" t="e">
        <f>'1 TTD'!$P$8</f>
        <v>#REF!</v>
      </c>
      <c r="Q199" s="196" t="e">
        <f>'1 TTD'!$Q$8</f>
        <v>#REF!</v>
      </c>
      <c r="R199" s="196" t="e">
        <f>'1 TTD'!$R$8</f>
        <v>#REF!</v>
      </c>
      <c r="S199" s="196"/>
      <c r="T199" s="196" t="e">
        <f>'1 TTD'!T8</f>
        <v>#REF!</v>
      </c>
      <c r="U199" s="197" t="e">
        <f>SUM($G$21:$I$21)</f>
        <v>#REF!</v>
      </c>
    </row>
    <row r="200" spans="1:21" ht="15.6">
      <c r="A200" s="486"/>
      <c r="B200" s="483" t="s">
        <v>43</v>
      </c>
      <c r="C200" s="482"/>
      <c r="D200" s="223" t="e">
        <f>'2 Stability'!C49</f>
        <v>#REF!</v>
      </c>
      <c r="E200" s="223" t="e">
        <f>'2 Stability'!D49</f>
        <v>#REF!</v>
      </c>
      <c r="F200" s="223" t="e">
        <f>'2 Stability'!E49</f>
        <v>#REF!</v>
      </c>
      <c r="G200" s="223" t="e">
        <f>'2 Stability'!F49</f>
        <v>#REF!</v>
      </c>
      <c r="H200" s="223" t="e">
        <f>'2 Stability'!G49</f>
        <v>#REF!</v>
      </c>
      <c r="I200" s="223" t="e">
        <f>'2 Stability'!H49</f>
        <v>#REF!</v>
      </c>
      <c r="J200" s="223" t="e">
        <f>'2 Stability'!I49</f>
        <v>#REF!</v>
      </c>
      <c r="K200" s="223" t="e">
        <f>'2 Stability'!J49</f>
        <v>#REF!</v>
      </c>
      <c r="L200" s="223" t="e">
        <f>'2 Stability'!K49</f>
        <v>#REF!</v>
      </c>
      <c r="M200" s="223" t="e">
        <f>'2 Stability'!L49</f>
        <v>#REF!</v>
      </c>
      <c r="N200" s="223" t="e">
        <f>'2 Stability'!M49</f>
        <v>#REF!</v>
      </c>
      <c r="O200" s="223" t="e">
        <f>'2 Stability'!N49</f>
        <v>#REF!</v>
      </c>
      <c r="P200" s="223" t="e">
        <f>'2 Stability'!O49</f>
        <v>#REF!</v>
      </c>
      <c r="Q200" s="223" t="e">
        <f>'2 Stability'!P49</f>
        <v>#REF!</v>
      </c>
      <c r="R200" s="223" t="e">
        <f>'2 Stability'!Q49</f>
        <v>#REF!</v>
      </c>
      <c r="S200" s="198"/>
      <c r="T200" s="223" t="e">
        <f>'2 Stability'!R49</f>
        <v>#REF!</v>
      </c>
      <c r="U200" s="225" t="e">
        <f>'2 Stability'!S49</f>
        <v>#REF!</v>
      </c>
    </row>
    <row r="201" spans="1:21" ht="15.6">
      <c r="A201" s="486"/>
      <c r="B201" s="483" t="s">
        <v>42</v>
      </c>
      <c r="C201" s="482"/>
      <c r="D201" s="214">
        <f>(D202-$S202)*$C202+(D203-$S203)*$C203+(D204-$S204)*$C204+(D205-$S205)*$C205+(D206-$S206)*$C206</f>
        <v>0</v>
      </c>
      <c r="E201" s="214">
        <f t="shared" ref="E201:U201" si="29">(E202-$S202)*$C202+(E203-$S203)*$C203+(E204-$S204)*$C204+(E205-$S205)*$C205+(E206-$S206)*$C206</f>
        <v>0</v>
      </c>
      <c r="F201" s="214">
        <f t="shared" si="29"/>
        <v>0</v>
      </c>
      <c r="G201" s="214">
        <f t="shared" si="29"/>
        <v>0</v>
      </c>
      <c r="H201" s="214">
        <f t="shared" si="29"/>
        <v>0</v>
      </c>
      <c r="I201" s="214">
        <f t="shared" si="29"/>
        <v>0</v>
      </c>
      <c r="J201" s="214">
        <f t="shared" si="29"/>
        <v>0</v>
      </c>
      <c r="K201" s="214">
        <f t="shared" si="29"/>
        <v>0</v>
      </c>
      <c r="L201" s="214">
        <f t="shared" si="29"/>
        <v>0</v>
      </c>
      <c r="M201" s="214">
        <f t="shared" si="29"/>
        <v>0</v>
      </c>
      <c r="N201" s="214">
        <f t="shared" si="29"/>
        <v>0</v>
      </c>
      <c r="O201" s="214">
        <f t="shared" si="29"/>
        <v>0</v>
      </c>
      <c r="P201" s="214">
        <f t="shared" si="29"/>
        <v>0</v>
      </c>
      <c r="Q201" s="214">
        <f t="shared" si="29"/>
        <v>0</v>
      </c>
      <c r="R201" s="214">
        <f t="shared" si="29"/>
        <v>0</v>
      </c>
      <c r="S201" s="214"/>
      <c r="T201" s="214">
        <f t="shared" si="29"/>
        <v>0</v>
      </c>
      <c r="U201" s="219">
        <f t="shared" si="29"/>
        <v>0</v>
      </c>
    </row>
    <row r="202" spans="1:21" ht="15.6">
      <c r="A202" s="487"/>
      <c r="B202" s="35" t="s">
        <v>81</v>
      </c>
      <c r="C202" s="142">
        <v>90</v>
      </c>
      <c r="D202" s="159">
        <f>IF(ISERROR((#REF!)/#REF!),0,(#REF!)/#REF!)</f>
        <v>0</v>
      </c>
      <c r="E202" s="159">
        <f>IF(ISERROR((#REF!)/#REF!),0,(#REF!)/#REF!)</f>
        <v>0</v>
      </c>
      <c r="F202" s="159">
        <f>IF(ISERROR((#REF!)/#REF!),0,(#REF!)/#REF!)</f>
        <v>0</v>
      </c>
      <c r="G202" s="159">
        <f>IF(ISERROR((#REF!)/#REF!),0,(#REF!)/#REF!)</f>
        <v>0</v>
      </c>
      <c r="H202" s="159">
        <f>IF(ISERROR((#REF!)/#REF!),0,(#REF!)/#REF!)</f>
        <v>0</v>
      </c>
      <c r="I202" s="159">
        <f>IF(ISERROR((#REF!)/#REF!),0,(#REF!)/#REF!)</f>
        <v>0</v>
      </c>
      <c r="J202" s="159">
        <f>IF(ISERROR((#REF!)/#REF!),0,(#REF!)/#REF!)</f>
        <v>0</v>
      </c>
      <c r="K202" s="159">
        <f>IF(ISERROR((#REF!)/#REF!),0,(#REF!)/#REF!)</f>
        <v>0</v>
      </c>
      <c r="L202" s="159">
        <f>IF(ISERROR((#REF!)/#REF!),0,(#REF!)/#REF!)</f>
        <v>0</v>
      </c>
      <c r="M202" s="159">
        <f>IF(ISERROR((#REF!)/#REF!),0,(#REF!)/#REF!)</f>
        <v>0</v>
      </c>
      <c r="N202" s="159">
        <f>IF(ISERROR((#REF!)/#REF!),0,(#REF!)/#REF!)</f>
        <v>0</v>
      </c>
      <c r="O202" s="159">
        <f>IF(ISERROR((#REF!)/#REF!),0,(#REF!)/#REF!)</f>
        <v>0</v>
      </c>
      <c r="P202" s="159">
        <f>IF(ISERROR((#REF!)/#REF!),0,(#REF!)/#REF!)</f>
        <v>0</v>
      </c>
      <c r="Q202" s="159">
        <f>IF(ISERROR((#REF!)/#REF!),0,(#REF!)/#REF!)</f>
        <v>0</v>
      </c>
      <c r="R202" s="159">
        <f>IF(ISERROR((#REF!)/#REF!),0,(#REF!)/#REF!)</f>
        <v>0</v>
      </c>
      <c r="S202" s="159">
        <f>IF(ISERROR((#REF!)/#REF!),0,(#REF!)/#REF!)</f>
        <v>0</v>
      </c>
      <c r="T202" s="159">
        <f>IF(ISERROR((#REF!)/#REF!),0,(#REF!)/#REF!)</f>
        <v>0</v>
      </c>
      <c r="U202" s="160">
        <f>IF(ISERROR((#REF!)/#REF!),0,(#REF!)/#REF!)</f>
        <v>0</v>
      </c>
    </row>
    <row r="203" spans="1:21" ht="15.6">
      <c r="A203" s="487"/>
      <c r="B203" s="35" t="s">
        <v>108</v>
      </c>
      <c r="C203" s="142">
        <v>80</v>
      </c>
      <c r="D203" s="159">
        <f>IF(ISERROR((#REF!)/#REF!),0,(#REF!)/#REF!)</f>
        <v>0</v>
      </c>
      <c r="E203" s="159">
        <f>IF(ISERROR((#REF!)/#REF!),0,(#REF!)/#REF!)</f>
        <v>0</v>
      </c>
      <c r="F203" s="159">
        <f>IF(ISERROR((#REF!)/#REF!),0,(#REF!)/#REF!)</f>
        <v>0</v>
      </c>
      <c r="G203" s="159">
        <f>IF(ISERROR((#REF!)/#REF!),0,(#REF!)/#REF!)</f>
        <v>0</v>
      </c>
      <c r="H203" s="159">
        <f>IF(ISERROR((#REF!)/#REF!),0,(#REF!)/#REF!)</f>
        <v>0</v>
      </c>
      <c r="I203" s="159">
        <f>IF(ISERROR((#REF!)/#REF!),0,(#REF!)/#REF!)</f>
        <v>0</v>
      </c>
      <c r="J203" s="159">
        <f>IF(ISERROR((#REF!)/#REF!),0,(#REF!)/#REF!)</f>
        <v>0</v>
      </c>
      <c r="K203" s="159">
        <f>IF(ISERROR((#REF!)/#REF!),0,(#REF!)/#REF!)</f>
        <v>0</v>
      </c>
      <c r="L203" s="159">
        <f>IF(ISERROR((#REF!)/#REF!),0,(#REF!)/#REF!)</f>
        <v>0</v>
      </c>
      <c r="M203" s="159">
        <f>IF(ISERROR((#REF!)/#REF!),0,(#REF!)/#REF!)</f>
        <v>0</v>
      </c>
      <c r="N203" s="159">
        <f>IF(ISERROR((#REF!)/#REF!),0,(#REF!)/#REF!)</f>
        <v>0</v>
      </c>
      <c r="O203" s="159">
        <f>IF(ISERROR((#REF!)/#REF!),0,(#REF!)/#REF!)</f>
        <v>0</v>
      </c>
      <c r="P203" s="159">
        <f>IF(ISERROR((#REF!)/#REF!),0,(#REF!)/#REF!)</f>
        <v>0</v>
      </c>
      <c r="Q203" s="159">
        <f>IF(ISERROR((#REF!)/#REF!),0,(#REF!)/#REF!)</f>
        <v>0</v>
      </c>
      <c r="R203" s="159">
        <f>IF(ISERROR((#REF!)/#REF!),0,(#REF!)/#REF!)</f>
        <v>0</v>
      </c>
      <c r="S203" s="159">
        <f>IF(ISERROR((#REF!)/#REF!),0,(#REF!)/#REF!)</f>
        <v>0</v>
      </c>
      <c r="T203" s="159">
        <f>IF(ISERROR((#REF!)/#REF!),0,(#REF!)/#REF!)</f>
        <v>0</v>
      </c>
      <c r="U203" s="160">
        <f>IF(ISERROR((#REF!)/#REF!),0,(#REF!)/#REF!)</f>
        <v>0</v>
      </c>
    </row>
    <row r="204" spans="1:21" ht="16.5" customHeight="1">
      <c r="A204" s="487"/>
      <c r="B204" s="35" t="s">
        <v>109</v>
      </c>
      <c r="C204" s="142">
        <v>75</v>
      </c>
      <c r="D204" s="159">
        <f>IF(ISERROR((#REF!)/#REF!),0,(#REF!)/#REF!)</f>
        <v>0</v>
      </c>
      <c r="E204" s="159">
        <f>IF(ISERROR((#REF!)/#REF!),0,(#REF!)/#REF!)</f>
        <v>0</v>
      </c>
      <c r="F204" s="159">
        <f>IF(ISERROR((#REF!)/#REF!),0,(#REF!)/#REF!)</f>
        <v>0</v>
      </c>
      <c r="G204" s="159">
        <f>IF(ISERROR((#REF!)/#REF!),0,(#REF!)/#REF!)</f>
        <v>0</v>
      </c>
      <c r="H204" s="159">
        <f>IF(ISERROR((#REF!)/#REF!),0,(#REF!)/#REF!)</f>
        <v>0</v>
      </c>
      <c r="I204" s="159">
        <f>IF(ISERROR((#REF!)/#REF!),0,(#REF!)/#REF!)</f>
        <v>0</v>
      </c>
      <c r="J204" s="159">
        <f>IF(ISERROR((#REF!)/#REF!),0,(#REF!)/#REF!)</f>
        <v>0</v>
      </c>
      <c r="K204" s="159">
        <f>IF(ISERROR((#REF!)/#REF!),0,(#REF!)/#REF!)</f>
        <v>0</v>
      </c>
      <c r="L204" s="159">
        <f>IF(ISERROR((#REF!)/#REF!),0,(#REF!)/#REF!)</f>
        <v>0</v>
      </c>
      <c r="M204" s="159">
        <f>IF(ISERROR((#REF!)/#REF!),0,(#REF!)/#REF!)</f>
        <v>0</v>
      </c>
      <c r="N204" s="159">
        <f>IF(ISERROR((#REF!)/#REF!),0,(#REF!)/#REF!)</f>
        <v>0</v>
      </c>
      <c r="O204" s="159">
        <f>IF(ISERROR((#REF!)/#REF!),0,(#REF!)/#REF!)</f>
        <v>0</v>
      </c>
      <c r="P204" s="159">
        <f>IF(ISERROR((#REF!)/#REF!),0,(#REF!)/#REF!)</f>
        <v>0</v>
      </c>
      <c r="Q204" s="159">
        <f>IF(ISERROR((#REF!)/#REF!),0,(#REF!)/#REF!)</f>
        <v>0</v>
      </c>
      <c r="R204" s="159">
        <f>IF(ISERROR((#REF!)/#REF!),0,(#REF!)/#REF!)</f>
        <v>0</v>
      </c>
      <c r="S204" s="159">
        <f>IF(ISERROR((#REF!)/#REF!),0,(#REF!)/#REF!)</f>
        <v>0</v>
      </c>
      <c r="T204" s="159">
        <f>IF(ISERROR((#REF!)/#REF!),0,(#REF!)/#REF!)</f>
        <v>0</v>
      </c>
      <c r="U204" s="160">
        <f>IF(ISERROR((#REF!)/#REF!),0,(#REF!)/#REF!)</f>
        <v>0</v>
      </c>
    </row>
    <row r="205" spans="1:21" ht="15.6">
      <c r="A205" s="487"/>
      <c r="B205" s="35" t="s">
        <v>110</v>
      </c>
      <c r="C205" s="141">
        <v>70</v>
      </c>
      <c r="D205" s="159">
        <f>IF(ISERROR((#REF!)/#REF!),0,(#REF!)/#REF!)</f>
        <v>0</v>
      </c>
      <c r="E205" s="159">
        <f>IF(ISERROR((#REF!)/#REF!),0,(#REF!)/#REF!)</f>
        <v>0</v>
      </c>
      <c r="F205" s="159">
        <f>IF(ISERROR((#REF!)/#REF!),0,(#REF!)/#REF!)</f>
        <v>0</v>
      </c>
      <c r="G205" s="159">
        <f>IF(ISERROR((#REF!)/#REF!),0,(#REF!)/#REF!)</f>
        <v>0</v>
      </c>
      <c r="H205" s="159">
        <f>IF(ISERROR((#REF!)/#REF!),0,(#REF!)/#REF!)</f>
        <v>0</v>
      </c>
      <c r="I205" s="159">
        <f>IF(ISERROR((#REF!)/#REF!),0,(#REF!)/#REF!)</f>
        <v>0</v>
      </c>
      <c r="J205" s="159">
        <f>IF(ISERROR((#REF!)/#REF!),0,(#REF!)/#REF!)</f>
        <v>0</v>
      </c>
      <c r="K205" s="159">
        <f>IF(ISERROR((#REF!)/#REF!),0,(#REF!)/#REF!)</f>
        <v>0</v>
      </c>
      <c r="L205" s="159">
        <f>IF(ISERROR((#REF!)/#REF!),0,(#REF!)/#REF!)</f>
        <v>0</v>
      </c>
      <c r="M205" s="159">
        <f>IF(ISERROR((#REF!)/#REF!),0,(#REF!)/#REF!)</f>
        <v>0</v>
      </c>
      <c r="N205" s="159">
        <f>IF(ISERROR((#REF!)/#REF!),0,(#REF!)/#REF!)</f>
        <v>0</v>
      </c>
      <c r="O205" s="159">
        <f>IF(ISERROR((#REF!)/#REF!),0,(#REF!)/#REF!)</f>
        <v>0</v>
      </c>
      <c r="P205" s="159">
        <f>IF(ISERROR((#REF!)/#REF!),0,(#REF!)/#REF!)</f>
        <v>0</v>
      </c>
      <c r="Q205" s="159">
        <f>IF(ISERROR((#REF!)/#REF!),0,(#REF!)/#REF!)</f>
        <v>0</v>
      </c>
      <c r="R205" s="159">
        <f>IF(ISERROR((#REF!)/#REF!),0,(#REF!)/#REF!)</f>
        <v>0</v>
      </c>
      <c r="S205" s="159">
        <f>IF(ISERROR((#REF!)/#REF!),0,(#REF!)/#REF!)</f>
        <v>0</v>
      </c>
      <c r="T205" s="159">
        <f>IF(ISERROR((#REF!)/#REF!),0,(#REF!)/#REF!)</f>
        <v>0</v>
      </c>
      <c r="U205" s="160">
        <f>IF(ISERROR((#REF!)/#REF!),0,(#REF!)/#REF!)</f>
        <v>0</v>
      </c>
    </row>
    <row r="206" spans="1:21" ht="15.6">
      <c r="A206" s="487"/>
      <c r="B206" s="35" t="s">
        <v>111</v>
      </c>
      <c r="C206" s="142">
        <v>30</v>
      </c>
      <c r="D206" s="159">
        <f>IF(ISERROR((#REF!)/#REF!),0,(#REF!)/#REF!)</f>
        <v>0</v>
      </c>
      <c r="E206" s="159">
        <f>IF(ISERROR((#REF!)/#REF!),0,(#REF!)/#REF!)</f>
        <v>0</v>
      </c>
      <c r="F206" s="159">
        <f>IF(ISERROR((#REF!)/#REF!),0,(#REF!)/#REF!)</f>
        <v>0</v>
      </c>
      <c r="G206" s="159">
        <f>IF(ISERROR((#REF!)/#REF!),0,(#REF!)/#REF!)</f>
        <v>0</v>
      </c>
      <c r="H206" s="159">
        <f>IF(ISERROR((#REF!)/#REF!),0,(#REF!)/#REF!)</f>
        <v>0</v>
      </c>
      <c r="I206" s="159">
        <f>IF(ISERROR((#REF!)/#REF!),0,(#REF!)/#REF!)</f>
        <v>0</v>
      </c>
      <c r="J206" s="159">
        <f>IF(ISERROR((#REF!)/#REF!),0,(#REF!)/#REF!)</f>
        <v>0</v>
      </c>
      <c r="K206" s="159">
        <f>IF(ISERROR((#REF!)/#REF!),0,(#REF!)/#REF!)</f>
        <v>0</v>
      </c>
      <c r="L206" s="159">
        <f>IF(ISERROR((#REF!)/#REF!),0,(#REF!)/#REF!)</f>
        <v>0</v>
      </c>
      <c r="M206" s="159">
        <f>IF(ISERROR((#REF!)/#REF!),0,(#REF!)/#REF!)</f>
        <v>0</v>
      </c>
      <c r="N206" s="159">
        <f>IF(ISERROR((#REF!)/#REF!),0,(#REF!)/#REF!)</f>
        <v>0</v>
      </c>
      <c r="O206" s="159">
        <f>IF(ISERROR((#REF!)/#REF!),0,(#REF!)/#REF!)</f>
        <v>0</v>
      </c>
      <c r="P206" s="159">
        <f>IF(ISERROR((#REF!)/#REF!),0,(#REF!)/#REF!)</f>
        <v>0</v>
      </c>
      <c r="Q206" s="159">
        <f>IF(ISERROR((#REF!)/#REF!),0,(#REF!)/#REF!)</f>
        <v>0</v>
      </c>
      <c r="R206" s="159">
        <f>IF(ISERROR((#REF!)/#REF!),0,(#REF!)/#REF!)</f>
        <v>0</v>
      </c>
      <c r="S206" s="159">
        <f>IF(ISERROR((#REF!)/#REF!),0,(#REF!)/#REF!)</f>
        <v>0</v>
      </c>
      <c r="T206" s="159">
        <f>IF(ISERROR((#REF!)/#REF!),0,(#REF!)/#REF!)</f>
        <v>0</v>
      </c>
      <c r="U206" s="160">
        <f>IF(ISERROR((#REF!)/#REF!),0,(#REF!)/#REF!)</f>
        <v>0</v>
      </c>
    </row>
    <row r="207" spans="1:21" ht="16.2" thickBot="1">
      <c r="A207" s="488"/>
      <c r="B207" s="161" t="s">
        <v>1</v>
      </c>
      <c r="C207" s="161"/>
      <c r="D207" s="191">
        <f t="shared" ref="D207:Q207" si="30">SUM(D202:D206)</f>
        <v>0</v>
      </c>
      <c r="E207" s="191">
        <f t="shared" si="30"/>
        <v>0</v>
      </c>
      <c r="F207" s="191">
        <f t="shared" si="30"/>
        <v>0</v>
      </c>
      <c r="G207" s="191">
        <f t="shared" si="30"/>
        <v>0</v>
      </c>
      <c r="H207" s="191">
        <f t="shared" si="30"/>
        <v>0</v>
      </c>
      <c r="I207" s="191">
        <f t="shared" si="30"/>
        <v>0</v>
      </c>
      <c r="J207" s="191">
        <f t="shared" si="30"/>
        <v>0</v>
      </c>
      <c r="K207" s="191">
        <f t="shared" si="30"/>
        <v>0</v>
      </c>
      <c r="L207" s="191">
        <f t="shared" si="30"/>
        <v>0</v>
      </c>
      <c r="M207" s="191">
        <f t="shared" si="30"/>
        <v>0</v>
      </c>
      <c r="N207" s="191">
        <f t="shared" si="30"/>
        <v>0</v>
      </c>
      <c r="O207" s="191">
        <f t="shared" si="30"/>
        <v>0</v>
      </c>
      <c r="P207" s="191">
        <f t="shared" si="30"/>
        <v>0</v>
      </c>
      <c r="Q207" s="191">
        <f t="shared" si="30"/>
        <v>0</v>
      </c>
      <c r="R207" s="191">
        <f>SUM(R202:R206)</f>
        <v>0</v>
      </c>
      <c r="S207" s="191">
        <f>SUM(S202:S206)</f>
        <v>0</v>
      </c>
      <c r="T207" s="191">
        <f>SUM(T202:T206)</f>
        <v>0</v>
      </c>
      <c r="U207" s="192">
        <f>SUM(U202:U206)</f>
        <v>0</v>
      </c>
    </row>
    <row r="208" spans="1:21" ht="15.6">
      <c r="A208" s="490" t="s">
        <v>163</v>
      </c>
      <c r="B208" s="489" t="s">
        <v>162</v>
      </c>
      <c r="C208" s="485"/>
      <c r="D208" s="202" t="s">
        <v>14</v>
      </c>
      <c r="E208" s="202" t="s">
        <v>15</v>
      </c>
      <c r="F208" s="202" t="s">
        <v>16</v>
      </c>
      <c r="G208" s="202" t="s">
        <v>23</v>
      </c>
      <c r="H208" s="202" t="s">
        <v>24</v>
      </c>
      <c r="I208" s="202" t="s">
        <v>25</v>
      </c>
      <c r="J208" s="202" t="s">
        <v>26</v>
      </c>
      <c r="K208" s="202" t="s">
        <v>27</v>
      </c>
      <c r="L208" s="202" t="s">
        <v>28</v>
      </c>
      <c r="M208" s="202" t="s">
        <v>29</v>
      </c>
      <c r="N208" s="202" t="s">
        <v>30</v>
      </c>
      <c r="O208" s="202" t="s">
        <v>31</v>
      </c>
      <c r="P208" s="202" t="s">
        <v>32</v>
      </c>
      <c r="Q208" s="202" t="s">
        <v>33</v>
      </c>
      <c r="R208" s="202" t="s">
        <v>34</v>
      </c>
      <c r="S208" s="202"/>
      <c r="T208" s="279" t="s">
        <v>35</v>
      </c>
      <c r="U208" s="280" t="s">
        <v>36</v>
      </c>
    </row>
    <row r="209" spans="1:21" ht="15.6">
      <c r="A209" s="486"/>
      <c r="B209" s="481" t="s">
        <v>167</v>
      </c>
      <c r="C209" s="482"/>
      <c r="D209" s="196" t="e">
        <f>'1 TTD'!$D$8</f>
        <v>#REF!</v>
      </c>
      <c r="E209" s="196" t="e">
        <f>'1 TTD'!$E$8</f>
        <v>#REF!</v>
      </c>
      <c r="F209" s="196" t="e">
        <f>'1 TTD'!$F$8</f>
        <v>#REF!</v>
      </c>
      <c r="G209" s="196" t="e">
        <f>'1 TTD'!$G$8</f>
        <v>#REF!</v>
      </c>
      <c r="H209" s="196" t="e">
        <f>'1 TTD'!$H$8</f>
        <v>#REF!</v>
      </c>
      <c r="I209" s="196" t="e">
        <f>'1 TTD'!$I$8</f>
        <v>#REF!</v>
      </c>
      <c r="J209" s="196" t="e">
        <f>'1 TTD'!$J$8</f>
        <v>#REF!</v>
      </c>
      <c r="K209" s="196" t="e">
        <f>'1 TTD'!$K$8</f>
        <v>#REF!</v>
      </c>
      <c r="L209" s="196" t="e">
        <f>'1 TTD'!$L$8</f>
        <v>#REF!</v>
      </c>
      <c r="M209" s="196" t="e">
        <f>'1 TTD'!$M$8</f>
        <v>#REF!</v>
      </c>
      <c r="N209" s="196" t="e">
        <f>'1 TTD'!$N$8</f>
        <v>#REF!</v>
      </c>
      <c r="O209" s="196" t="e">
        <f>'1 TTD'!$O$8</f>
        <v>#REF!</v>
      </c>
      <c r="P209" s="196" t="e">
        <f>'1 TTD'!$P$8</f>
        <v>#REF!</v>
      </c>
      <c r="Q209" s="196" t="e">
        <f>'1 TTD'!$Q$8</f>
        <v>#REF!</v>
      </c>
      <c r="R209" s="196" t="e">
        <f>'1 TTD'!$R$8</f>
        <v>#REF!</v>
      </c>
      <c r="S209" s="196"/>
      <c r="T209" s="196" t="e">
        <f>'1 TTD'!T8</f>
        <v>#REF!</v>
      </c>
      <c r="U209" s="197" t="e">
        <f>SUM($G$21:$I$21)</f>
        <v>#REF!</v>
      </c>
    </row>
    <row r="210" spans="1:21" ht="15.6">
      <c r="A210" s="486"/>
      <c r="B210" s="35" t="s">
        <v>81</v>
      </c>
      <c r="C210" s="142"/>
      <c r="D210" s="163">
        <f>IF(ISERROR((#REF!)/#REF!),0,(#REF!)/#REF!)</f>
        <v>0</v>
      </c>
      <c r="E210" s="163">
        <f>IF(ISERROR((#REF!)/#REF!),0,(#REF!)/#REF!)</f>
        <v>0</v>
      </c>
      <c r="F210" s="163">
        <f>IF(ISERROR((#REF!)/#REF!),0,(#REF!)/#REF!)</f>
        <v>0</v>
      </c>
      <c r="G210" s="163">
        <f>IF(ISERROR((#REF!)/#REF!),0,(#REF!)/#REF!)</f>
        <v>0</v>
      </c>
      <c r="H210" s="163">
        <f>IF(ISERROR((#REF!)/#REF!),0,(#REF!)/#REF!)</f>
        <v>0</v>
      </c>
      <c r="I210" s="163">
        <f>IF(ISERROR((#REF!)/#REF!),0,(#REF!)/#REF!)</f>
        <v>0</v>
      </c>
      <c r="J210" s="163">
        <f>IF(ISERROR((#REF!)/#REF!),0,(#REF!)/#REF!)</f>
        <v>0</v>
      </c>
      <c r="K210" s="163">
        <f>IF(ISERROR((#REF!)/#REF!),0,(#REF!)/#REF!)</f>
        <v>0</v>
      </c>
      <c r="L210" s="163">
        <f>IF(ISERROR((#REF!)/#REF!),0,(#REF!)/#REF!)</f>
        <v>0</v>
      </c>
      <c r="M210" s="163">
        <f>IF(ISERROR((#REF!)/#REF!),0,(#REF!)/#REF!)</f>
        <v>0</v>
      </c>
      <c r="N210" s="163">
        <f>IF(ISERROR((#REF!)/#REF!),0,(#REF!)/#REF!)</f>
        <v>0</v>
      </c>
      <c r="O210" s="163">
        <f>IF(ISERROR((#REF!)/#REF!),0,(#REF!)/#REF!)</f>
        <v>0</v>
      </c>
      <c r="P210" s="163">
        <f>IF(ISERROR((#REF!)/#REF!),0,(#REF!)/#REF!)</f>
        <v>0</v>
      </c>
      <c r="Q210" s="163">
        <f>IF(ISERROR((#REF!)/#REF!),0,(#REF!)/#REF!)</f>
        <v>0</v>
      </c>
      <c r="R210" s="163">
        <f>IF(ISERROR((#REF!)/#REF!),0,(#REF!)/#REF!)</f>
        <v>0</v>
      </c>
      <c r="S210" s="163"/>
      <c r="T210" s="163">
        <f>IF(ISERROR((#REF!)/#REF!),0,(#REF!)/#REF!)</f>
        <v>0</v>
      </c>
      <c r="U210" s="195">
        <f>IF(ISERROR((#REF!)/#REF!),0,(#REF!)/#REF!)</f>
        <v>0</v>
      </c>
    </row>
    <row r="211" spans="1:21" ht="15.6">
      <c r="A211" s="487"/>
      <c r="B211" s="35" t="s">
        <v>108</v>
      </c>
      <c r="C211" s="142"/>
      <c r="D211" s="163">
        <f>IF(ISERROR((#REF!)/#REF!),0,(#REF!)/#REF!)</f>
        <v>0</v>
      </c>
      <c r="E211" s="163">
        <f>IF(ISERROR((#REF!)/#REF!),0,(#REF!)/#REF!)</f>
        <v>0</v>
      </c>
      <c r="F211" s="163">
        <f>IF(ISERROR((#REF!)/#REF!),0,(#REF!)/#REF!)</f>
        <v>0</v>
      </c>
      <c r="G211" s="163">
        <f>IF(ISERROR((#REF!)/#REF!),0,(#REF!)/#REF!)</f>
        <v>0</v>
      </c>
      <c r="H211" s="163">
        <f>IF(ISERROR((#REF!)/#REF!),0,(#REF!)/#REF!)</f>
        <v>0</v>
      </c>
      <c r="I211" s="163">
        <f>IF(ISERROR((#REF!)/#REF!),0,(#REF!)/#REF!)</f>
        <v>0</v>
      </c>
      <c r="J211" s="163">
        <f>IF(ISERROR((#REF!)/#REF!),0,(#REF!)/#REF!)</f>
        <v>0</v>
      </c>
      <c r="K211" s="163">
        <f>IF(ISERROR((#REF!)/#REF!),0,(#REF!)/#REF!)</f>
        <v>0</v>
      </c>
      <c r="L211" s="163">
        <f>IF(ISERROR((#REF!)/#REF!),0,(#REF!)/#REF!)</f>
        <v>0</v>
      </c>
      <c r="M211" s="163">
        <f>IF(ISERROR((#REF!)/#REF!),0,(#REF!)/#REF!)</f>
        <v>0</v>
      </c>
      <c r="N211" s="163">
        <f>IF(ISERROR((#REF!)/#REF!),0,(#REF!)/#REF!)</f>
        <v>0</v>
      </c>
      <c r="O211" s="163">
        <f>IF(ISERROR((#REF!)/#REF!),0,(#REF!)/#REF!)</f>
        <v>0</v>
      </c>
      <c r="P211" s="163">
        <f>IF(ISERROR((#REF!)/#REF!),0,(#REF!)/#REF!)</f>
        <v>0</v>
      </c>
      <c r="Q211" s="163">
        <f>IF(ISERROR((#REF!)/#REF!),0,(#REF!)/#REF!)</f>
        <v>0</v>
      </c>
      <c r="R211" s="163">
        <f>IF(ISERROR((#REF!)/#REF!),0,(#REF!)/#REF!)</f>
        <v>0</v>
      </c>
      <c r="S211" s="163"/>
      <c r="T211" s="163">
        <f>IF(ISERROR((#REF!)/#REF!),0,(#REF!)/#REF!)</f>
        <v>0</v>
      </c>
      <c r="U211" s="195">
        <f>IF(ISERROR((#REF!)/#REF!),0,(#REF!)/#REF!)</f>
        <v>0</v>
      </c>
    </row>
    <row r="212" spans="1:21" ht="15.6">
      <c r="A212" s="487"/>
      <c r="B212" s="35" t="s">
        <v>109</v>
      </c>
      <c r="C212" s="142"/>
      <c r="D212" s="163">
        <f>IF(ISERROR((#REF!)/#REF!),0,(#REF!)/#REF!)</f>
        <v>0</v>
      </c>
      <c r="E212" s="163">
        <f>IF(ISERROR((#REF!)/#REF!),0,(#REF!)/#REF!)</f>
        <v>0</v>
      </c>
      <c r="F212" s="163">
        <f>IF(ISERROR((#REF!)/#REF!),0,(#REF!)/#REF!)</f>
        <v>0</v>
      </c>
      <c r="G212" s="163">
        <f>IF(ISERROR((#REF!)/#REF!),0,(#REF!)/#REF!)</f>
        <v>0</v>
      </c>
      <c r="H212" s="163">
        <f>IF(ISERROR((#REF!)/#REF!),0,(#REF!)/#REF!)</f>
        <v>0</v>
      </c>
      <c r="I212" s="163">
        <f>IF(ISERROR((#REF!)/#REF!),0,(#REF!)/#REF!)</f>
        <v>0</v>
      </c>
      <c r="J212" s="163">
        <f>IF(ISERROR((#REF!)/#REF!),0,(#REF!)/#REF!)</f>
        <v>0</v>
      </c>
      <c r="K212" s="163">
        <f>IF(ISERROR((#REF!)/#REF!),0,(#REF!)/#REF!)</f>
        <v>0</v>
      </c>
      <c r="L212" s="163">
        <f>IF(ISERROR((#REF!)/#REF!),0,(#REF!)/#REF!)</f>
        <v>0</v>
      </c>
      <c r="M212" s="163">
        <f>IF(ISERROR((#REF!)/#REF!),0,(#REF!)/#REF!)</f>
        <v>0</v>
      </c>
      <c r="N212" s="163">
        <f>IF(ISERROR((#REF!)/#REF!),0,(#REF!)/#REF!)</f>
        <v>0</v>
      </c>
      <c r="O212" s="163">
        <f>IF(ISERROR((#REF!)/#REF!),0,(#REF!)/#REF!)</f>
        <v>0</v>
      </c>
      <c r="P212" s="163">
        <f>IF(ISERROR((#REF!)/#REF!),0,(#REF!)/#REF!)</f>
        <v>0</v>
      </c>
      <c r="Q212" s="163">
        <f>IF(ISERROR((#REF!)/#REF!),0,(#REF!)/#REF!)</f>
        <v>0</v>
      </c>
      <c r="R212" s="163">
        <f>IF(ISERROR((#REF!)/#REF!),0,(#REF!)/#REF!)</f>
        <v>0</v>
      </c>
      <c r="S212" s="163"/>
      <c r="T212" s="163">
        <f>IF(ISERROR((#REF!)/#REF!),0,(#REF!)/#REF!)</f>
        <v>0</v>
      </c>
      <c r="U212" s="195">
        <f>IF(ISERROR((#REF!)/#REF!),0,(#REF!)/#REF!)</f>
        <v>0</v>
      </c>
    </row>
    <row r="213" spans="1:21" ht="15.6">
      <c r="A213" s="487"/>
      <c r="B213" s="35" t="s">
        <v>110</v>
      </c>
      <c r="C213" s="141"/>
      <c r="D213" s="163">
        <f>IF(ISERROR((#REF!)/#REF!),0,(#REF!)/#REF!)</f>
        <v>0</v>
      </c>
      <c r="E213" s="163">
        <f>IF(ISERROR((#REF!)/#REF!),0,(#REF!)/#REF!)</f>
        <v>0</v>
      </c>
      <c r="F213" s="163">
        <f>IF(ISERROR((#REF!)/#REF!),0,(#REF!)/#REF!)</f>
        <v>0</v>
      </c>
      <c r="G213" s="163">
        <f>IF(ISERROR((#REF!)/#REF!),0,(#REF!)/#REF!)</f>
        <v>0</v>
      </c>
      <c r="H213" s="163">
        <f>IF(ISERROR((#REF!)/#REF!),0,(#REF!)/#REF!)</f>
        <v>0</v>
      </c>
      <c r="I213" s="163">
        <f>IF(ISERROR((#REF!)/#REF!),0,(#REF!)/#REF!)</f>
        <v>0</v>
      </c>
      <c r="J213" s="163">
        <f>IF(ISERROR((#REF!)/#REF!),0,(#REF!)/#REF!)</f>
        <v>0</v>
      </c>
      <c r="K213" s="163">
        <f>IF(ISERROR((#REF!)/#REF!),0,(#REF!)/#REF!)</f>
        <v>0</v>
      </c>
      <c r="L213" s="163">
        <f>IF(ISERROR((#REF!)/#REF!),0,(#REF!)/#REF!)</f>
        <v>0</v>
      </c>
      <c r="M213" s="163">
        <f>IF(ISERROR((#REF!)/#REF!),0,(#REF!)/#REF!)</f>
        <v>0</v>
      </c>
      <c r="N213" s="163">
        <f>IF(ISERROR((#REF!)/#REF!),0,(#REF!)/#REF!)</f>
        <v>0</v>
      </c>
      <c r="O213" s="163">
        <f>IF(ISERROR((#REF!)/#REF!),0,(#REF!)/#REF!)</f>
        <v>0</v>
      </c>
      <c r="P213" s="163">
        <f>IF(ISERROR((#REF!)/#REF!),0,(#REF!)/#REF!)</f>
        <v>0</v>
      </c>
      <c r="Q213" s="163">
        <f>IF(ISERROR((#REF!)/#REF!),0,(#REF!)/#REF!)</f>
        <v>0</v>
      </c>
      <c r="R213" s="163">
        <f>IF(ISERROR((#REF!)/#REF!),0,(#REF!)/#REF!)</f>
        <v>0</v>
      </c>
      <c r="S213" s="163"/>
      <c r="T213" s="163">
        <f>IF(ISERROR((#REF!)/#REF!),0,(#REF!)/#REF!)</f>
        <v>0</v>
      </c>
      <c r="U213" s="195">
        <f>IF(ISERROR((#REF!)/#REF!),0,(#REF!)/#REF!)</f>
        <v>0</v>
      </c>
    </row>
    <row r="214" spans="1:21" ht="15.6">
      <c r="A214" s="487"/>
      <c r="B214" s="35" t="s">
        <v>111</v>
      </c>
      <c r="C214" s="142"/>
      <c r="D214" s="163">
        <f>IF(ISERROR((#REF!)/#REF!),0,(#REF!)/#REF!)</f>
        <v>0</v>
      </c>
      <c r="E214" s="163">
        <f>IF(ISERROR((#REF!)/#REF!),0,(#REF!)/#REF!)</f>
        <v>0</v>
      </c>
      <c r="F214" s="163">
        <f>IF(ISERROR((#REF!)/#REF!),0,(#REF!)/#REF!)</f>
        <v>0</v>
      </c>
      <c r="G214" s="163">
        <f>IF(ISERROR((#REF!)/#REF!),0,(#REF!)/#REF!)</f>
        <v>0</v>
      </c>
      <c r="H214" s="163">
        <f>IF(ISERROR((#REF!)/#REF!),0,(#REF!)/#REF!)</f>
        <v>0</v>
      </c>
      <c r="I214" s="163">
        <f>IF(ISERROR((#REF!)/#REF!),0,(#REF!)/#REF!)</f>
        <v>0</v>
      </c>
      <c r="J214" s="163">
        <f>IF(ISERROR((#REF!)/#REF!),0,(#REF!)/#REF!)</f>
        <v>0</v>
      </c>
      <c r="K214" s="163">
        <f>IF(ISERROR((#REF!)/#REF!),0,(#REF!)/#REF!)</f>
        <v>0</v>
      </c>
      <c r="L214" s="163">
        <f>IF(ISERROR((#REF!)/#REF!),0,(#REF!)/#REF!)</f>
        <v>0</v>
      </c>
      <c r="M214" s="163">
        <f>IF(ISERROR((#REF!)/#REF!),0,(#REF!)/#REF!)</f>
        <v>0</v>
      </c>
      <c r="N214" s="163">
        <f>IF(ISERROR((#REF!)/#REF!),0,(#REF!)/#REF!)</f>
        <v>0</v>
      </c>
      <c r="O214" s="163">
        <f>IF(ISERROR((#REF!)/#REF!),0,(#REF!)/#REF!)</f>
        <v>0</v>
      </c>
      <c r="P214" s="163">
        <f>IF(ISERROR((#REF!)/#REF!),0,(#REF!)/#REF!)</f>
        <v>0</v>
      </c>
      <c r="Q214" s="163">
        <f>IF(ISERROR((#REF!)/#REF!),0,(#REF!)/#REF!)</f>
        <v>0</v>
      </c>
      <c r="R214" s="163">
        <f>IF(ISERROR((#REF!)/#REF!),0,(#REF!)/#REF!)</f>
        <v>0</v>
      </c>
      <c r="S214" s="163"/>
      <c r="T214" s="163">
        <f>IF(ISERROR((#REF!)/#REF!),0,(#REF!)/#REF!)</f>
        <v>0</v>
      </c>
      <c r="U214" s="195">
        <f>IF(ISERROR((#REF!)/#REF!),0,(#REF!)/#REF!)</f>
        <v>0</v>
      </c>
    </row>
    <row r="215" spans="1:21" ht="16.2" thickBot="1">
      <c r="A215" s="488"/>
      <c r="B215" s="161" t="s">
        <v>1</v>
      </c>
      <c r="C215" s="161"/>
      <c r="D215" s="231">
        <f>IF(ISERROR((#REF!)/#REF!),0,(#REF!)/#REF!)</f>
        <v>0</v>
      </c>
      <c r="E215" s="231">
        <f>IF(ISERROR((#REF!)/#REF!),0,(#REF!)/#REF!)</f>
        <v>0</v>
      </c>
      <c r="F215" s="231">
        <f>IF(ISERROR((#REF!)/#REF!),0,(#REF!)/#REF!)</f>
        <v>0</v>
      </c>
      <c r="G215" s="231">
        <f>IF(ISERROR((#REF!)/#REF!),0,(#REF!)/#REF!)</f>
        <v>0</v>
      </c>
      <c r="H215" s="231">
        <f>IF(ISERROR((#REF!)/#REF!),0,(#REF!)/#REF!)</f>
        <v>0</v>
      </c>
      <c r="I215" s="231">
        <f>IF(ISERROR((#REF!)/#REF!),0,(#REF!)/#REF!)</f>
        <v>0</v>
      </c>
      <c r="J215" s="231">
        <f>IF(ISERROR((#REF!)/#REF!),0,(#REF!)/#REF!)</f>
        <v>0</v>
      </c>
      <c r="K215" s="231">
        <f>IF(ISERROR((#REF!)/#REF!),0,(#REF!)/#REF!)</f>
        <v>0</v>
      </c>
      <c r="L215" s="231">
        <f>IF(ISERROR((#REF!)/#REF!),0,(#REF!)/#REF!)</f>
        <v>0</v>
      </c>
      <c r="M215" s="231">
        <f>IF(ISERROR((#REF!)/#REF!),0,(#REF!)/#REF!)</f>
        <v>0</v>
      </c>
      <c r="N215" s="231">
        <f>IF(ISERROR((#REF!)/#REF!),0,(#REF!)/#REF!)</f>
        <v>0</v>
      </c>
      <c r="O215" s="231">
        <f>IF(ISERROR((#REF!)/#REF!),0,(#REF!)/#REF!)</f>
        <v>0</v>
      </c>
      <c r="P215" s="231">
        <f>IF(ISERROR((#REF!)/#REF!),0,(#REF!)/#REF!)</f>
        <v>0</v>
      </c>
      <c r="Q215" s="231">
        <f>IF(ISERROR((#REF!)/#REF!),0,(#REF!)/#REF!)</f>
        <v>0</v>
      </c>
      <c r="R215" s="231">
        <f>IF(ISERROR((#REF!)/#REF!),0,(#REF!)/#REF!)</f>
        <v>0</v>
      </c>
      <c r="S215" s="231"/>
      <c r="T215" s="231">
        <f>IF(ISERROR((#REF!)/#REF!),0,(#REF!)/#REF!)</f>
        <v>0</v>
      </c>
      <c r="U215" s="232">
        <f>IF(ISERROR((#REF!)/#REF!),0,(#REF!)/#REF!)</f>
        <v>0</v>
      </c>
    </row>
    <row r="217" spans="1:21" ht="16.2" thickBot="1">
      <c r="A217" s="153" t="str">
        <f>'2 Stability'!A27</f>
        <v>08_profession</v>
      </c>
      <c r="B217" s="153"/>
      <c r="C217" s="153"/>
      <c r="D217" s="201"/>
      <c r="E217" s="201"/>
      <c r="F217" s="201"/>
      <c r="G217" s="201"/>
      <c r="H217" s="201"/>
      <c r="I217" s="201"/>
      <c r="J217" s="201"/>
      <c r="K217" s="201"/>
      <c r="L217" s="201"/>
      <c r="M217" s="201"/>
      <c r="N217" s="201"/>
      <c r="O217" s="201"/>
      <c r="P217" s="201"/>
      <c r="Q217" s="201"/>
      <c r="R217" s="201"/>
      <c r="S217" s="201"/>
      <c r="T217" s="201"/>
      <c r="U217" s="201"/>
    </row>
    <row r="218" spans="1:21" ht="16.5" customHeight="1">
      <c r="A218" s="490" t="s">
        <v>164</v>
      </c>
      <c r="B218" s="489" t="s">
        <v>162</v>
      </c>
      <c r="C218" s="485"/>
      <c r="D218" s="202" t="s">
        <v>14</v>
      </c>
      <c r="E218" s="202" t="s">
        <v>15</v>
      </c>
      <c r="F218" s="202" t="s">
        <v>16</v>
      </c>
      <c r="G218" s="202" t="s">
        <v>23</v>
      </c>
      <c r="H218" s="202" t="s">
        <v>24</v>
      </c>
      <c r="I218" s="202" t="s">
        <v>25</v>
      </c>
      <c r="J218" s="202" t="s">
        <v>26</v>
      </c>
      <c r="K218" s="202" t="s">
        <v>27</v>
      </c>
      <c r="L218" s="202" t="s">
        <v>28</v>
      </c>
      <c r="M218" s="202" t="s">
        <v>29</v>
      </c>
      <c r="N218" s="202" t="s">
        <v>30</v>
      </c>
      <c r="O218" s="202" t="s">
        <v>31</v>
      </c>
      <c r="P218" s="202" t="s">
        <v>32</v>
      </c>
      <c r="Q218" s="202" t="s">
        <v>33</v>
      </c>
      <c r="R218" s="202" t="s">
        <v>34</v>
      </c>
      <c r="S218" s="203" t="s">
        <v>17</v>
      </c>
      <c r="T218" s="279" t="s">
        <v>35</v>
      </c>
      <c r="U218" s="280" t="s">
        <v>36</v>
      </c>
    </row>
    <row r="219" spans="1:21" ht="15.6">
      <c r="A219" s="486"/>
      <c r="B219" s="481" t="s">
        <v>165</v>
      </c>
      <c r="C219" s="482"/>
      <c r="D219" s="211" t="e">
        <f>'1 TTD'!$D$7</f>
        <v>#REF!</v>
      </c>
      <c r="E219" s="211" t="e">
        <f>'1 TTD'!$E$7</f>
        <v>#REF!</v>
      </c>
      <c r="F219" s="211" t="e">
        <f>'1 TTD'!$F$7</f>
        <v>#REF!</v>
      </c>
      <c r="G219" s="211" t="e">
        <f>'1 TTD'!$G$7</f>
        <v>#REF!</v>
      </c>
      <c r="H219" s="211" t="e">
        <f>'1 TTD'!$H$7</f>
        <v>#REF!</v>
      </c>
      <c r="I219" s="211" t="e">
        <f>'1 TTD'!$I$7</f>
        <v>#REF!</v>
      </c>
      <c r="J219" s="211" t="e">
        <f>'1 TTD'!$J$7</f>
        <v>#REF!</v>
      </c>
      <c r="K219" s="211" t="e">
        <f>'1 TTD'!$K$7</f>
        <v>#REF!</v>
      </c>
      <c r="L219" s="211" t="e">
        <f>'1 TTD'!$L$7</f>
        <v>#REF!</v>
      </c>
      <c r="M219" s="211" t="e">
        <f>'1 TTD'!$M$7</f>
        <v>#REF!</v>
      </c>
      <c r="N219" s="211" t="e">
        <f>'1 TTD'!$N$7</f>
        <v>#REF!</v>
      </c>
      <c r="O219" s="211" t="e">
        <f>'1 TTD'!$O$7</f>
        <v>#REF!</v>
      </c>
      <c r="P219" s="211" t="e">
        <f>'1 TTD'!$P$7</f>
        <v>#REF!</v>
      </c>
      <c r="Q219" s="211" t="e">
        <f>'1 TTD'!$Q$7</f>
        <v>#REF!</v>
      </c>
      <c r="R219" s="211" t="e">
        <f>'1 TTD'!$R$7</f>
        <v>#REF!</v>
      </c>
      <c r="S219" s="211"/>
      <c r="T219" s="211" t="e">
        <f>'1 TTD'!$T$7</f>
        <v>#REF!</v>
      </c>
      <c r="U219" s="212" t="e">
        <f>SUM('4 Univariable Analysis'!$G$12:$I$12)</f>
        <v>#REF!</v>
      </c>
    </row>
    <row r="220" spans="1:21" ht="15.6">
      <c r="A220" s="486"/>
      <c r="B220" s="481" t="s">
        <v>43</v>
      </c>
      <c r="C220" s="482"/>
      <c r="D220" s="229" t="e">
        <f>'2 Stability'!C27</f>
        <v>#REF!</v>
      </c>
      <c r="E220" s="229" t="e">
        <f>'2 Stability'!D27</f>
        <v>#REF!</v>
      </c>
      <c r="F220" s="229" t="e">
        <f>'2 Stability'!E27</f>
        <v>#REF!</v>
      </c>
      <c r="G220" s="229" t="e">
        <f>'2 Stability'!F27</f>
        <v>#REF!</v>
      </c>
      <c r="H220" s="229" t="e">
        <f>'2 Stability'!G27</f>
        <v>#REF!</v>
      </c>
      <c r="I220" s="229" t="e">
        <f>'2 Stability'!H27</f>
        <v>#REF!</v>
      </c>
      <c r="J220" s="229" t="e">
        <f>'2 Stability'!I27</f>
        <v>#REF!</v>
      </c>
      <c r="K220" s="229" t="e">
        <f>'2 Stability'!J27</f>
        <v>#REF!</v>
      </c>
      <c r="L220" s="229" t="e">
        <f>'2 Stability'!K27</f>
        <v>#REF!</v>
      </c>
      <c r="M220" s="229" t="e">
        <f>'2 Stability'!L27</f>
        <v>#REF!</v>
      </c>
      <c r="N220" s="229" t="e">
        <f>'2 Stability'!M27</f>
        <v>#REF!</v>
      </c>
      <c r="O220" s="229" t="e">
        <f>'2 Stability'!N27</f>
        <v>#REF!</v>
      </c>
      <c r="P220" s="229" t="e">
        <f>'2 Stability'!O27</f>
        <v>#REF!</v>
      </c>
      <c r="Q220" s="229" t="e">
        <f>'2 Stability'!P27</f>
        <v>#REF!</v>
      </c>
      <c r="R220" s="229" t="e">
        <f>'2 Stability'!Q27</f>
        <v>#REF!</v>
      </c>
      <c r="S220" s="211"/>
      <c r="T220" s="229" t="e">
        <f>'2 Stability'!R27</f>
        <v>#REF!</v>
      </c>
      <c r="U220" s="229" t="e">
        <f>'2 Stability'!S27</f>
        <v>#REF!</v>
      </c>
    </row>
    <row r="221" spans="1:21" ht="15.6">
      <c r="A221" s="486"/>
      <c r="B221" s="483" t="s">
        <v>42</v>
      </c>
      <c r="C221" s="482"/>
      <c r="D221" s="214" t="e">
        <f t="shared" ref="D221:R221" si="31">(D222-$S222)*$C222+(D223-$S223)*$C223+(D224-$S224)*$C224+(D225-$S225)*$C225+(D227-$S227)*$C227</f>
        <v>#REF!</v>
      </c>
      <c r="E221" s="214" t="e">
        <f t="shared" si="31"/>
        <v>#REF!</v>
      </c>
      <c r="F221" s="214" t="e">
        <f t="shared" si="31"/>
        <v>#REF!</v>
      </c>
      <c r="G221" s="214" t="e">
        <f t="shared" si="31"/>
        <v>#REF!</v>
      </c>
      <c r="H221" s="214" t="e">
        <f t="shared" si="31"/>
        <v>#REF!</v>
      </c>
      <c r="I221" s="214" t="e">
        <f t="shared" si="31"/>
        <v>#REF!</v>
      </c>
      <c r="J221" s="214" t="e">
        <f t="shared" si="31"/>
        <v>#REF!</v>
      </c>
      <c r="K221" s="214" t="e">
        <f t="shared" si="31"/>
        <v>#REF!</v>
      </c>
      <c r="L221" s="214" t="e">
        <f t="shared" si="31"/>
        <v>#REF!</v>
      </c>
      <c r="M221" s="214" t="e">
        <f t="shared" si="31"/>
        <v>#REF!</v>
      </c>
      <c r="N221" s="214" t="e">
        <f t="shared" si="31"/>
        <v>#REF!</v>
      </c>
      <c r="O221" s="214" t="e">
        <f t="shared" si="31"/>
        <v>#REF!</v>
      </c>
      <c r="P221" s="214" t="e">
        <f t="shared" si="31"/>
        <v>#REF!</v>
      </c>
      <c r="Q221" s="214" t="e">
        <f t="shared" si="31"/>
        <v>#REF!</v>
      </c>
      <c r="R221" s="214" t="e">
        <f t="shared" si="31"/>
        <v>#REF!</v>
      </c>
      <c r="S221" s="214"/>
      <c r="T221" s="214" t="e">
        <f>(T222-$S222)*$C222+(T223-$S223)*$C223+(T224-$S224)*$C224+(T225-$S225)*$C225+(T227-$S227)*$C227</f>
        <v>#REF!</v>
      </c>
      <c r="U221" s="214" t="e">
        <f>(U222-$S222)*$C222+(U223-$S223)*$C223+(U224-$S224)*$C224+(U225-$S225)*$C225+(U227-$S227)*$C227</f>
        <v>#REF!</v>
      </c>
    </row>
    <row r="222" spans="1:21" ht="15.6">
      <c r="A222" s="487"/>
      <c r="B222" s="35" t="s">
        <v>81</v>
      </c>
      <c r="C222" s="142">
        <v>0</v>
      </c>
      <c r="D222" s="162" t="e">
        <f>#REF!</f>
        <v>#REF!</v>
      </c>
      <c r="E222" s="162" t="e">
        <f>#REF!</f>
        <v>#REF!</v>
      </c>
      <c r="F222" s="162" t="e">
        <f>#REF!</f>
        <v>#REF!</v>
      </c>
      <c r="G222" s="162" t="e">
        <f>#REF!</f>
        <v>#REF!</v>
      </c>
      <c r="H222" s="162" t="e">
        <f>#REF!</f>
        <v>#REF!</v>
      </c>
      <c r="I222" s="162" t="e">
        <f>#REF!</f>
        <v>#REF!</v>
      </c>
      <c r="J222" s="162" t="e">
        <f>#REF!</f>
        <v>#REF!</v>
      </c>
      <c r="K222" s="162" t="e">
        <f>#REF!</f>
        <v>#REF!</v>
      </c>
      <c r="L222" s="162" t="e">
        <f>#REF!</f>
        <v>#REF!</v>
      </c>
      <c r="M222" s="162" t="e">
        <f>#REF!</f>
        <v>#REF!</v>
      </c>
      <c r="N222" s="162" t="e">
        <f>#REF!</f>
        <v>#REF!</v>
      </c>
      <c r="O222" s="162" t="e">
        <f>#REF!</f>
        <v>#REF!</v>
      </c>
      <c r="P222" s="162" t="e">
        <f>#REF!</f>
        <v>#REF!</v>
      </c>
      <c r="Q222" s="162" t="e">
        <f>#REF!</f>
        <v>#REF!</v>
      </c>
      <c r="R222" s="162" t="e">
        <f>#REF!</f>
        <v>#REF!</v>
      </c>
      <c r="S222" s="162" t="e">
        <f>#REF!</f>
        <v>#REF!</v>
      </c>
      <c r="T222" s="162" t="e">
        <f>#REF!</f>
        <v>#REF!</v>
      </c>
      <c r="U222" s="193" t="e">
        <f>#REF!</f>
        <v>#REF!</v>
      </c>
    </row>
    <row r="223" spans="1:21" ht="15.6">
      <c r="A223" s="487"/>
      <c r="B223" s="342" t="s">
        <v>113</v>
      </c>
      <c r="C223" s="142">
        <v>70</v>
      </c>
      <c r="D223" s="162" t="e">
        <f>#REF!</f>
        <v>#REF!</v>
      </c>
      <c r="E223" s="162" t="e">
        <f>#REF!</f>
        <v>#REF!</v>
      </c>
      <c r="F223" s="162" t="e">
        <f>#REF!</f>
        <v>#REF!</v>
      </c>
      <c r="G223" s="162" t="e">
        <f>#REF!</f>
        <v>#REF!</v>
      </c>
      <c r="H223" s="162" t="e">
        <f>#REF!</f>
        <v>#REF!</v>
      </c>
      <c r="I223" s="162" t="e">
        <f>#REF!</f>
        <v>#REF!</v>
      </c>
      <c r="J223" s="162" t="e">
        <f>#REF!</f>
        <v>#REF!</v>
      </c>
      <c r="K223" s="162" t="e">
        <f>#REF!</f>
        <v>#REF!</v>
      </c>
      <c r="L223" s="162" t="e">
        <f>#REF!</f>
        <v>#REF!</v>
      </c>
      <c r="M223" s="162" t="e">
        <f>#REF!</f>
        <v>#REF!</v>
      </c>
      <c r="N223" s="162" t="e">
        <f>#REF!</f>
        <v>#REF!</v>
      </c>
      <c r="O223" s="162" t="e">
        <f>#REF!</f>
        <v>#REF!</v>
      </c>
      <c r="P223" s="162" t="e">
        <f>#REF!</f>
        <v>#REF!</v>
      </c>
      <c r="Q223" s="162" t="e">
        <f>#REF!</f>
        <v>#REF!</v>
      </c>
      <c r="R223" s="162" t="e">
        <f>#REF!</f>
        <v>#REF!</v>
      </c>
      <c r="S223" s="162" t="e">
        <f>#REF!</f>
        <v>#REF!</v>
      </c>
      <c r="T223" s="162" t="e">
        <f>#REF!</f>
        <v>#REF!</v>
      </c>
      <c r="U223" s="193" t="e">
        <f>#REF!</f>
        <v>#REF!</v>
      </c>
    </row>
    <row r="224" spans="1:21" ht="15.6">
      <c r="A224" s="487"/>
      <c r="B224" s="342" t="s">
        <v>114</v>
      </c>
      <c r="C224" s="142">
        <v>60</v>
      </c>
      <c r="D224" s="162" t="e">
        <f>#REF!</f>
        <v>#REF!</v>
      </c>
      <c r="E224" s="162" t="e">
        <f>#REF!</f>
        <v>#REF!</v>
      </c>
      <c r="F224" s="162" t="e">
        <f>#REF!</f>
        <v>#REF!</v>
      </c>
      <c r="G224" s="162" t="e">
        <f>#REF!</f>
        <v>#REF!</v>
      </c>
      <c r="H224" s="162" t="e">
        <f>#REF!</f>
        <v>#REF!</v>
      </c>
      <c r="I224" s="162" t="e">
        <f>#REF!</f>
        <v>#REF!</v>
      </c>
      <c r="J224" s="162" t="e">
        <f>#REF!</f>
        <v>#REF!</v>
      </c>
      <c r="K224" s="162" t="e">
        <f>#REF!</f>
        <v>#REF!</v>
      </c>
      <c r="L224" s="162" t="e">
        <f>#REF!</f>
        <v>#REF!</v>
      </c>
      <c r="M224" s="162" t="e">
        <f>#REF!</f>
        <v>#REF!</v>
      </c>
      <c r="N224" s="162" t="e">
        <f>#REF!</f>
        <v>#REF!</v>
      </c>
      <c r="O224" s="162" t="e">
        <f>#REF!</f>
        <v>#REF!</v>
      </c>
      <c r="P224" s="162" t="e">
        <f>#REF!</f>
        <v>#REF!</v>
      </c>
      <c r="Q224" s="162" t="e">
        <f>#REF!</f>
        <v>#REF!</v>
      </c>
      <c r="R224" s="162" t="e">
        <f>#REF!</f>
        <v>#REF!</v>
      </c>
      <c r="S224" s="162" t="e">
        <f>#REF!</f>
        <v>#REF!</v>
      </c>
      <c r="T224" s="162" t="e">
        <f>#REF!</f>
        <v>#REF!</v>
      </c>
      <c r="U224" s="193" t="e">
        <f>#REF!</f>
        <v>#REF!</v>
      </c>
    </row>
    <row r="225" spans="1:21" ht="15.6">
      <c r="A225" s="487"/>
      <c r="B225" s="35" t="s">
        <v>115</v>
      </c>
      <c r="C225" s="141">
        <v>50</v>
      </c>
      <c r="D225" s="162" t="e">
        <f>#REF!</f>
        <v>#REF!</v>
      </c>
      <c r="E225" s="162" t="e">
        <f>#REF!</f>
        <v>#REF!</v>
      </c>
      <c r="F225" s="162" t="e">
        <f>#REF!</f>
        <v>#REF!</v>
      </c>
      <c r="G225" s="162" t="e">
        <f>#REF!</f>
        <v>#REF!</v>
      </c>
      <c r="H225" s="162" t="e">
        <f>#REF!</f>
        <v>#REF!</v>
      </c>
      <c r="I225" s="162" t="e">
        <f>#REF!</f>
        <v>#REF!</v>
      </c>
      <c r="J225" s="162" t="e">
        <f>#REF!</f>
        <v>#REF!</v>
      </c>
      <c r="K225" s="162" t="e">
        <f>#REF!</f>
        <v>#REF!</v>
      </c>
      <c r="L225" s="162" t="e">
        <f>#REF!</f>
        <v>#REF!</v>
      </c>
      <c r="M225" s="162" t="e">
        <f>#REF!</f>
        <v>#REF!</v>
      </c>
      <c r="N225" s="162" t="e">
        <f>#REF!</f>
        <v>#REF!</v>
      </c>
      <c r="O225" s="162" t="e">
        <f>#REF!</f>
        <v>#REF!</v>
      </c>
      <c r="P225" s="162" t="e">
        <f>#REF!</f>
        <v>#REF!</v>
      </c>
      <c r="Q225" s="162" t="e">
        <f>#REF!</f>
        <v>#REF!</v>
      </c>
      <c r="R225" s="162" t="e">
        <f>#REF!</f>
        <v>#REF!</v>
      </c>
      <c r="S225" s="162" t="e">
        <f>#REF!</f>
        <v>#REF!</v>
      </c>
      <c r="T225" s="162" t="e">
        <f>#REF!</f>
        <v>#REF!</v>
      </c>
      <c r="U225" s="193" t="e">
        <f>#REF!</f>
        <v>#REF!</v>
      </c>
    </row>
    <row r="226" spans="1:21" ht="15.6">
      <c r="A226" s="487"/>
      <c r="B226" s="35" t="s">
        <v>116</v>
      </c>
      <c r="C226" s="141"/>
      <c r="D226" s="162" t="e">
        <f>#REF!</f>
        <v>#REF!</v>
      </c>
      <c r="E226" s="162" t="e">
        <f>#REF!</f>
        <v>#REF!</v>
      </c>
      <c r="F226" s="162" t="e">
        <f>#REF!</f>
        <v>#REF!</v>
      </c>
      <c r="G226" s="162" t="e">
        <f>#REF!</f>
        <v>#REF!</v>
      </c>
      <c r="H226" s="162" t="e">
        <f>#REF!</f>
        <v>#REF!</v>
      </c>
      <c r="I226" s="162" t="e">
        <f>#REF!</f>
        <v>#REF!</v>
      </c>
      <c r="J226" s="162" t="e">
        <f>#REF!</f>
        <v>#REF!</v>
      </c>
      <c r="K226" s="162" t="e">
        <f>#REF!</f>
        <v>#REF!</v>
      </c>
      <c r="L226" s="162" t="e">
        <f>#REF!</f>
        <v>#REF!</v>
      </c>
      <c r="M226" s="162" t="e">
        <f>#REF!</f>
        <v>#REF!</v>
      </c>
      <c r="N226" s="162" t="e">
        <f>#REF!</f>
        <v>#REF!</v>
      </c>
      <c r="O226" s="162" t="e">
        <f>#REF!</f>
        <v>#REF!</v>
      </c>
      <c r="P226" s="162" t="e">
        <f>#REF!</f>
        <v>#REF!</v>
      </c>
      <c r="Q226" s="162" t="e">
        <f>#REF!</f>
        <v>#REF!</v>
      </c>
      <c r="R226" s="162" t="e">
        <f>#REF!</f>
        <v>#REF!</v>
      </c>
      <c r="S226" s="162" t="e">
        <f>#REF!</f>
        <v>#REF!</v>
      </c>
      <c r="T226" s="162" t="e">
        <f>#REF!</f>
        <v>#REF!</v>
      </c>
      <c r="U226" s="193" t="e">
        <f>#REF!</f>
        <v>#REF!</v>
      </c>
    </row>
    <row r="227" spans="1:21" ht="15.6">
      <c r="A227" s="487"/>
      <c r="B227" s="35" t="s">
        <v>84</v>
      </c>
      <c r="C227" s="142">
        <v>0</v>
      </c>
      <c r="D227" s="162" t="e">
        <f>#REF!</f>
        <v>#REF!</v>
      </c>
      <c r="E227" s="162" t="e">
        <f>#REF!</f>
        <v>#REF!</v>
      </c>
      <c r="F227" s="162" t="e">
        <f>#REF!</f>
        <v>#REF!</v>
      </c>
      <c r="G227" s="162" t="e">
        <f>#REF!</f>
        <v>#REF!</v>
      </c>
      <c r="H227" s="162" t="e">
        <f>#REF!</f>
        <v>#REF!</v>
      </c>
      <c r="I227" s="162" t="e">
        <f>#REF!</f>
        <v>#REF!</v>
      </c>
      <c r="J227" s="162" t="e">
        <f>#REF!</f>
        <v>#REF!</v>
      </c>
      <c r="K227" s="162" t="e">
        <f>#REF!</f>
        <v>#REF!</v>
      </c>
      <c r="L227" s="162" t="e">
        <f>#REF!</f>
        <v>#REF!</v>
      </c>
      <c r="M227" s="162" t="e">
        <f>#REF!</f>
        <v>#REF!</v>
      </c>
      <c r="N227" s="162" t="e">
        <f>#REF!</f>
        <v>#REF!</v>
      </c>
      <c r="O227" s="162" t="e">
        <f>#REF!</f>
        <v>#REF!</v>
      </c>
      <c r="P227" s="162" t="e">
        <f>#REF!</f>
        <v>#REF!</v>
      </c>
      <c r="Q227" s="162" t="e">
        <f>#REF!</f>
        <v>#REF!</v>
      </c>
      <c r="R227" s="162" t="e">
        <f>#REF!</f>
        <v>#REF!</v>
      </c>
      <c r="S227" s="162" t="e">
        <f>#REF!</f>
        <v>#REF!</v>
      </c>
      <c r="T227" s="162" t="e">
        <f>#REF!</f>
        <v>#REF!</v>
      </c>
      <c r="U227" s="193" t="e">
        <f>#REF!</f>
        <v>#REF!</v>
      </c>
    </row>
    <row r="228" spans="1:21" ht="16.2" thickBot="1">
      <c r="A228" s="488"/>
      <c r="B228" s="161" t="s">
        <v>1</v>
      </c>
      <c r="C228" s="194"/>
      <c r="D228" s="191" t="e">
        <f t="shared" ref="D228:U228" si="32">SUM(D222:D227)</f>
        <v>#REF!</v>
      </c>
      <c r="E228" s="191" t="e">
        <f t="shared" si="32"/>
        <v>#REF!</v>
      </c>
      <c r="F228" s="191" t="e">
        <f t="shared" si="32"/>
        <v>#REF!</v>
      </c>
      <c r="G228" s="191" t="e">
        <f t="shared" si="32"/>
        <v>#REF!</v>
      </c>
      <c r="H228" s="191" t="e">
        <f t="shared" si="32"/>
        <v>#REF!</v>
      </c>
      <c r="I228" s="191" t="e">
        <f t="shared" si="32"/>
        <v>#REF!</v>
      </c>
      <c r="J228" s="191" t="e">
        <f t="shared" si="32"/>
        <v>#REF!</v>
      </c>
      <c r="K228" s="191" t="e">
        <f t="shared" si="32"/>
        <v>#REF!</v>
      </c>
      <c r="L228" s="191" t="e">
        <f t="shared" si="32"/>
        <v>#REF!</v>
      </c>
      <c r="M228" s="191" t="e">
        <f t="shared" si="32"/>
        <v>#REF!</v>
      </c>
      <c r="N228" s="191" t="e">
        <f t="shared" si="32"/>
        <v>#REF!</v>
      </c>
      <c r="O228" s="191" t="e">
        <f t="shared" si="32"/>
        <v>#REF!</v>
      </c>
      <c r="P228" s="191" t="e">
        <f t="shared" si="32"/>
        <v>#REF!</v>
      </c>
      <c r="Q228" s="191" t="e">
        <f t="shared" si="32"/>
        <v>#REF!</v>
      </c>
      <c r="R228" s="191" t="e">
        <f t="shared" si="32"/>
        <v>#REF!</v>
      </c>
      <c r="S228" s="191" t="e">
        <f t="shared" si="32"/>
        <v>#REF!</v>
      </c>
      <c r="T228" s="191" t="e">
        <f t="shared" si="32"/>
        <v>#REF!</v>
      </c>
      <c r="U228" s="192" t="e">
        <f t="shared" si="32"/>
        <v>#REF!</v>
      </c>
    </row>
    <row r="229" spans="1:21" ht="16.5" customHeight="1">
      <c r="A229" s="490" t="s">
        <v>166</v>
      </c>
      <c r="B229" s="484" t="s">
        <v>162</v>
      </c>
      <c r="C229" s="485"/>
      <c r="D229" s="202" t="s">
        <v>14</v>
      </c>
      <c r="E229" s="202" t="s">
        <v>15</v>
      </c>
      <c r="F229" s="202" t="s">
        <v>16</v>
      </c>
      <c r="G229" s="202" t="s">
        <v>23</v>
      </c>
      <c r="H229" s="202" t="s">
        <v>24</v>
      </c>
      <c r="I229" s="202" t="s">
        <v>25</v>
      </c>
      <c r="J229" s="202" t="s">
        <v>26</v>
      </c>
      <c r="K229" s="202" t="s">
        <v>27</v>
      </c>
      <c r="L229" s="202" t="s">
        <v>28</v>
      </c>
      <c r="M229" s="202" t="s">
        <v>29</v>
      </c>
      <c r="N229" s="202" t="s">
        <v>30</v>
      </c>
      <c r="O229" s="202" t="s">
        <v>31</v>
      </c>
      <c r="P229" s="202" t="s">
        <v>32</v>
      </c>
      <c r="Q229" s="202" t="s">
        <v>33</v>
      </c>
      <c r="R229" s="202" t="s">
        <v>34</v>
      </c>
      <c r="S229" s="203" t="s">
        <v>17</v>
      </c>
      <c r="T229" s="279" t="s">
        <v>35</v>
      </c>
      <c r="U229" s="280" t="s">
        <v>36</v>
      </c>
    </row>
    <row r="230" spans="1:21" ht="15.6">
      <c r="A230" s="486"/>
      <c r="B230" s="483" t="s">
        <v>167</v>
      </c>
      <c r="C230" s="482"/>
      <c r="D230" s="196" t="e">
        <f>'1 TTD'!$D$8</f>
        <v>#REF!</v>
      </c>
      <c r="E230" s="196" t="e">
        <f>'1 TTD'!$E$8</f>
        <v>#REF!</v>
      </c>
      <c r="F230" s="196" t="e">
        <f>'1 TTD'!$F$8</f>
        <v>#REF!</v>
      </c>
      <c r="G230" s="196" t="e">
        <f>'1 TTD'!$G$8</f>
        <v>#REF!</v>
      </c>
      <c r="H230" s="196" t="e">
        <f>'1 TTD'!$H$8</f>
        <v>#REF!</v>
      </c>
      <c r="I230" s="196" t="e">
        <f>'1 TTD'!$I$8</f>
        <v>#REF!</v>
      </c>
      <c r="J230" s="196" t="e">
        <f>'1 TTD'!$J$8</f>
        <v>#REF!</v>
      </c>
      <c r="K230" s="196" t="e">
        <f>'1 TTD'!$K$8</f>
        <v>#REF!</v>
      </c>
      <c r="L230" s="196" t="e">
        <f>'1 TTD'!$L$8</f>
        <v>#REF!</v>
      </c>
      <c r="M230" s="196" t="e">
        <f>'1 TTD'!$M$8</f>
        <v>#REF!</v>
      </c>
      <c r="N230" s="196" t="e">
        <f>'1 TTD'!$N$8</f>
        <v>#REF!</v>
      </c>
      <c r="O230" s="196" t="e">
        <f>'1 TTD'!$O$8</f>
        <v>#REF!</v>
      </c>
      <c r="P230" s="196" t="e">
        <f>'1 TTD'!$P$8</f>
        <v>#REF!</v>
      </c>
      <c r="Q230" s="196" t="e">
        <f>'1 TTD'!$Q$8</f>
        <v>#REF!</v>
      </c>
      <c r="R230" s="196" t="e">
        <f>'1 TTD'!$R$8</f>
        <v>#REF!</v>
      </c>
      <c r="S230" s="196"/>
      <c r="T230" s="196" t="e">
        <f>'1 TTD'!T8</f>
        <v>#REF!</v>
      </c>
      <c r="U230" s="197" t="e">
        <f>SUM($G$21:$I$21)</f>
        <v>#REF!</v>
      </c>
    </row>
    <row r="231" spans="1:21" ht="15.6">
      <c r="A231" s="486"/>
      <c r="B231" s="483" t="s">
        <v>43</v>
      </c>
      <c r="C231" s="482"/>
      <c r="D231" s="223" t="e">
        <f>'2 Stability'!C50</f>
        <v>#REF!</v>
      </c>
      <c r="E231" s="223" t="e">
        <f>'2 Stability'!D50</f>
        <v>#REF!</v>
      </c>
      <c r="F231" s="223" t="e">
        <f>'2 Stability'!E50</f>
        <v>#REF!</v>
      </c>
      <c r="G231" s="223" t="e">
        <f>'2 Stability'!F50</f>
        <v>#REF!</v>
      </c>
      <c r="H231" s="223" t="e">
        <f>'2 Stability'!G50</f>
        <v>#REF!</v>
      </c>
      <c r="I231" s="223" t="e">
        <f>'2 Stability'!H50</f>
        <v>#REF!</v>
      </c>
      <c r="J231" s="223" t="e">
        <f>'2 Stability'!I50</f>
        <v>#REF!</v>
      </c>
      <c r="K231" s="223" t="e">
        <f>'2 Stability'!J50</f>
        <v>#REF!</v>
      </c>
      <c r="L231" s="223" t="e">
        <f>'2 Stability'!K50</f>
        <v>#REF!</v>
      </c>
      <c r="M231" s="223" t="e">
        <f>'2 Stability'!L50</f>
        <v>#REF!</v>
      </c>
      <c r="N231" s="223" t="e">
        <f>'2 Stability'!M50</f>
        <v>#REF!</v>
      </c>
      <c r="O231" s="223" t="e">
        <f>'2 Stability'!N50</f>
        <v>#REF!</v>
      </c>
      <c r="P231" s="223" t="e">
        <f>'2 Stability'!O50</f>
        <v>#REF!</v>
      </c>
      <c r="Q231" s="223" t="e">
        <f>'2 Stability'!P50</f>
        <v>#REF!</v>
      </c>
      <c r="R231" s="223" t="e">
        <f>'2 Stability'!Q50</f>
        <v>#REF!</v>
      </c>
      <c r="S231" s="211"/>
      <c r="T231" s="223" t="e">
        <f>'2 Stability'!R50</f>
        <v>#REF!</v>
      </c>
      <c r="U231" s="223" t="e">
        <f>'2 Stability'!S50</f>
        <v>#REF!</v>
      </c>
    </row>
    <row r="232" spans="1:21" ht="15.6">
      <c r="A232" s="486"/>
      <c r="B232" s="483" t="s">
        <v>42</v>
      </c>
      <c r="C232" s="482"/>
      <c r="D232" s="233">
        <f>(D233-$S233)*$C233+(D234-$S234)*$C234+(D235-$S235)*$C235+(D236-$S236)*$C236+(D238-$S238)*$C238</f>
        <v>0</v>
      </c>
      <c r="E232" s="214">
        <f t="shared" ref="E232:U232" si="33">(E233-$S233)*$C233+(E234-$S234)*$C234+(E235-$S235)*$C235+(E236-$S236)*$C236+(E238-$S238)*$C238</f>
        <v>0</v>
      </c>
      <c r="F232" s="214">
        <f t="shared" si="33"/>
        <v>0</v>
      </c>
      <c r="G232" s="214">
        <f t="shared" si="33"/>
        <v>0</v>
      </c>
      <c r="H232" s="214">
        <f t="shared" si="33"/>
        <v>0</v>
      </c>
      <c r="I232" s="214">
        <f t="shared" si="33"/>
        <v>0</v>
      </c>
      <c r="J232" s="214">
        <f t="shared" si="33"/>
        <v>0</v>
      </c>
      <c r="K232" s="214">
        <f t="shared" si="33"/>
        <v>0</v>
      </c>
      <c r="L232" s="214">
        <f t="shared" si="33"/>
        <v>0</v>
      </c>
      <c r="M232" s="214">
        <f t="shared" si="33"/>
        <v>0</v>
      </c>
      <c r="N232" s="214">
        <f t="shared" si="33"/>
        <v>0</v>
      </c>
      <c r="O232" s="214">
        <f t="shared" si="33"/>
        <v>0</v>
      </c>
      <c r="P232" s="214">
        <f t="shared" si="33"/>
        <v>0</v>
      </c>
      <c r="Q232" s="214">
        <f t="shared" si="33"/>
        <v>0</v>
      </c>
      <c r="R232" s="214">
        <f t="shared" si="33"/>
        <v>0</v>
      </c>
      <c r="S232" s="214"/>
      <c r="T232" s="214">
        <f t="shared" si="33"/>
        <v>0</v>
      </c>
      <c r="U232" s="214">
        <f t="shared" si="33"/>
        <v>0</v>
      </c>
    </row>
    <row r="233" spans="1:21" ht="15.6">
      <c r="A233" s="487"/>
      <c r="B233" s="35" t="s">
        <v>81</v>
      </c>
      <c r="C233" s="142">
        <v>0</v>
      </c>
      <c r="D233" s="159">
        <f>IF(ISERROR((#REF!)/#REF!),0,(#REF!)/#REF!)</f>
        <v>0</v>
      </c>
      <c r="E233" s="159">
        <f>IF(ISERROR((#REF!)/#REF!),0,(#REF!)/#REF!)</f>
        <v>0</v>
      </c>
      <c r="F233" s="159">
        <f>IF(ISERROR((#REF!)/#REF!),0,(#REF!)/#REF!)</f>
        <v>0</v>
      </c>
      <c r="G233" s="159">
        <f>IF(ISERROR((#REF!)/#REF!),0,(#REF!)/#REF!)</f>
        <v>0</v>
      </c>
      <c r="H233" s="159">
        <f>IF(ISERROR((#REF!)/#REF!),0,(#REF!)/#REF!)</f>
        <v>0</v>
      </c>
      <c r="I233" s="159">
        <f>IF(ISERROR((#REF!)/#REF!),0,(#REF!)/#REF!)</f>
        <v>0</v>
      </c>
      <c r="J233" s="159">
        <f>IF(ISERROR((#REF!)/#REF!),0,(#REF!)/#REF!)</f>
        <v>0</v>
      </c>
      <c r="K233" s="159">
        <f>IF(ISERROR((#REF!)/#REF!),0,(#REF!)/#REF!)</f>
        <v>0</v>
      </c>
      <c r="L233" s="159">
        <f>IF(ISERROR((#REF!)/#REF!),0,(#REF!)/#REF!)</f>
        <v>0</v>
      </c>
      <c r="M233" s="159">
        <f>IF(ISERROR((#REF!)/#REF!),0,(#REF!)/#REF!)</f>
        <v>0</v>
      </c>
      <c r="N233" s="159">
        <f>IF(ISERROR((#REF!)/#REF!),0,(#REF!)/#REF!)</f>
        <v>0</v>
      </c>
      <c r="O233" s="159">
        <f>IF(ISERROR((#REF!)/#REF!),0,(#REF!)/#REF!)</f>
        <v>0</v>
      </c>
      <c r="P233" s="159">
        <f>IF(ISERROR((#REF!)/#REF!),0,(#REF!)/#REF!)</f>
        <v>0</v>
      </c>
      <c r="Q233" s="159">
        <f>IF(ISERROR((#REF!)/#REF!),0,(#REF!)/#REF!)</f>
        <v>0</v>
      </c>
      <c r="R233" s="159">
        <f>IF(ISERROR((#REF!)/#REF!),0,(#REF!)/#REF!)</f>
        <v>0</v>
      </c>
      <c r="S233" s="159">
        <f>IF(ISERROR((#REF!)/#REF!),0,(#REF!)/#REF!)</f>
        <v>0</v>
      </c>
      <c r="T233" s="159">
        <f>IF(ISERROR((#REF!)/#REF!),0,(#REF!)/#REF!)</f>
        <v>0</v>
      </c>
      <c r="U233" s="160">
        <f>IF(ISERROR((#REF!)/#REF!),0,(#REF!)/#REF!)</f>
        <v>0</v>
      </c>
    </row>
    <row r="234" spans="1:21" ht="15.6">
      <c r="A234" s="487"/>
      <c r="B234" s="342" t="s">
        <v>113</v>
      </c>
      <c r="C234" s="142">
        <v>70</v>
      </c>
      <c r="D234" s="159">
        <f>IF(ISERROR((#REF!)/#REF!),0,(#REF!)/#REF!)</f>
        <v>0</v>
      </c>
      <c r="E234" s="159">
        <f>IF(ISERROR((#REF!)/#REF!),0,(#REF!)/#REF!)</f>
        <v>0</v>
      </c>
      <c r="F234" s="159">
        <f>IF(ISERROR((#REF!)/#REF!),0,(#REF!)/#REF!)</f>
        <v>0</v>
      </c>
      <c r="G234" s="159">
        <f>IF(ISERROR((#REF!)/#REF!),0,(#REF!)/#REF!)</f>
        <v>0</v>
      </c>
      <c r="H234" s="159">
        <f>IF(ISERROR((#REF!)/#REF!),0,(#REF!)/#REF!)</f>
        <v>0</v>
      </c>
      <c r="I234" s="159">
        <f>IF(ISERROR((#REF!)/#REF!),0,(#REF!)/#REF!)</f>
        <v>0</v>
      </c>
      <c r="J234" s="159">
        <f>IF(ISERROR((#REF!)/#REF!),0,(#REF!)/#REF!)</f>
        <v>0</v>
      </c>
      <c r="K234" s="159">
        <f>IF(ISERROR((#REF!)/#REF!),0,(#REF!)/#REF!)</f>
        <v>0</v>
      </c>
      <c r="L234" s="159">
        <f>IF(ISERROR((#REF!)/#REF!),0,(#REF!)/#REF!)</f>
        <v>0</v>
      </c>
      <c r="M234" s="159">
        <f>IF(ISERROR((#REF!)/#REF!),0,(#REF!)/#REF!)</f>
        <v>0</v>
      </c>
      <c r="N234" s="159">
        <f>IF(ISERROR((#REF!)/#REF!),0,(#REF!)/#REF!)</f>
        <v>0</v>
      </c>
      <c r="O234" s="159">
        <f>IF(ISERROR((#REF!)/#REF!),0,(#REF!)/#REF!)</f>
        <v>0</v>
      </c>
      <c r="P234" s="159">
        <f>IF(ISERROR((#REF!)/#REF!),0,(#REF!)/#REF!)</f>
        <v>0</v>
      </c>
      <c r="Q234" s="159">
        <f>IF(ISERROR((#REF!)/#REF!),0,(#REF!)/#REF!)</f>
        <v>0</v>
      </c>
      <c r="R234" s="159">
        <f>IF(ISERROR((#REF!)/#REF!),0,(#REF!)/#REF!)</f>
        <v>0</v>
      </c>
      <c r="S234" s="159">
        <f>IF(ISERROR((#REF!)/#REF!),0,(#REF!)/#REF!)</f>
        <v>0</v>
      </c>
      <c r="T234" s="159">
        <f>IF(ISERROR((#REF!)/#REF!),0,(#REF!)/#REF!)</f>
        <v>0</v>
      </c>
      <c r="U234" s="160">
        <f>IF(ISERROR((#REF!)/#REF!),0,(#REF!)/#REF!)</f>
        <v>0</v>
      </c>
    </row>
    <row r="235" spans="1:21" ht="15.6">
      <c r="A235" s="487"/>
      <c r="B235" s="342" t="s">
        <v>114</v>
      </c>
      <c r="C235" s="142">
        <v>60</v>
      </c>
      <c r="D235" s="159">
        <f>IF(ISERROR((#REF!)/#REF!),0,(#REF!)/#REF!)</f>
        <v>0</v>
      </c>
      <c r="E235" s="159">
        <f>IF(ISERROR((#REF!)/#REF!),0,(#REF!)/#REF!)</f>
        <v>0</v>
      </c>
      <c r="F235" s="159">
        <f>IF(ISERROR((#REF!)/#REF!),0,(#REF!)/#REF!)</f>
        <v>0</v>
      </c>
      <c r="G235" s="159">
        <f>IF(ISERROR((#REF!)/#REF!),0,(#REF!)/#REF!)</f>
        <v>0</v>
      </c>
      <c r="H235" s="159">
        <f>IF(ISERROR((#REF!)/#REF!),0,(#REF!)/#REF!)</f>
        <v>0</v>
      </c>
      <c r="I235" s="159">
        <f>IF(ISERROR((#REF!)/#REF!),0,(#REF!)/#REF!)</f>
        <v>0</v>
      </c>
      <c r="J235" s="159">
        <f>IF(ISERROR((#REF!)/#REF!),0,(#REF!)/#REF!)</f>
        <v>0</v>
      </c>
      <c r="K235" s="159">
        <f>IF(ISERROR((#REF!)/#REF!),0,(#REF!)/#REF!)</f>
        <v>0</v>
      </c>
      <c r="L235" s="159">
        <f>IF(ISERROR((#REF!)/#REF!),0,(#REF!)/#REF!)</f>
        <v>0</v>
      </c>
      <c r="M235" s="159">
        <f>IF(ISERROR((#REF!)/#REF!),0,(#REF!)/#REF!)</f>
        <v>0</v>
      </c>
      <c r="N235" s="159">
        <f>IF(ISERROR((#REF!)/#REF!),0,(#REF!)/#REF!)</f>
        <v>0</v>
      </c>
      <c r="O235" s="159">
        <f>IF(ISERROR((#REF!)/#REF!),0,(#REF!)/#REF!)</f>
        <v>0</v>
      </c>
      <c r="P235" s="159">
        <f>IF(ISERROR((#REF!)/#REF!),0,(#REF!)/#REF!)</f>
        <v>0</v>
      </c>
      <c r="Q235" s="159">
        <f>IF(ISERROR((#REF!)/#REF!),0,(#REF!)/#REF!)</f>
        <v>0</v>
      </c>
      <c r="R235" s="159">
        <f>IF(ISERROR((#REF!)/#REF!),0,(#REF!)/#REF!)</f>
        <v>0</v>
      </c>
      <c r="S235" s="159">
        <f>IF(ISERROR((#REF!)/#REF!),0,(#REF!)/#REF!)</f>
        <v>0</v>
      </c>
      <c r="T235" s="159">
        <f>IF(ISERROR((#REF!)/#REF!),0,(#REF!)/#REF!)</f>
        <v>0</v>
      </c>
      <c r="U235" s="160">
        <f>IF(ISERROR((#REF!)/#REF!),0,(#REF!)/#REF!)</f>
        <v>0</v>
      </c>
    </row>
    <row r="236" spans="1:21" ht="15.6">
      <c r="A236" s="487"/>
      <c r="B236" s="35" t="s">
        <v>115</v>
      </c>
      <c r="C236" s="141">
        <v>50</v>
      </c>
      <c r="D236" s="159">
        <f>IF(ISERROR((#REF!)/#REF!),0,(#REF!)/#REF!)</f>
        <v>0</v>
      </c>
      <c r="E236" s="159">
        <f>IF(ISERROR((#REF!)/#REF!),0,(#REF!)/#REF!)</f>
        <v>0</v>
      </c>
      <c r="F236" s="159">
        <f>IF(ISERROR((#REF!)/#REF!),0,(#REF!)/#REF!)</f>
        <v>0</v>
      </c>
      <c r="G236" s="159">
        <f>IF(ISERROR((#REF!)/#REF!),0,(#REF!)/#REF!)</f>
        <v>0</v>
      </c>
      <c r="H236" s="159">
        <f>IF(ISERROR((#REF!)/#REF!),0,(#REF!)/#REF!)</f>
        <v>0</v>
      </c>
      <c r="I236" s="159">
        <f>IF(ISERROR((#REF!)/#REF!),0,(#REF!)/#REF!)</f>
        <v>0</v>
      </c>
      <c r="J236" s="159">
        <f>IF(ISERROR((#REF!)/#REF!),0,(#REF!)/#REF!)</f>
        <v>0</v>
      </c>
      <c r="K236" s="159">
        <f>IF(ISERROR((#REF!)/#REF!),0,(#REF!)/#REF!)</f>
        <v>0</v>
      </c>
      <c r="L236" s="159">
        <f>IF(ISERROR((#REF!)/#REF!),0,(#REF!)/#REF!)</f>
        <v>0</v>
      </c>
      <c r="M236" s="159">
        <f>IF(ISERROR((#REF!)/#REF!),0,(#REF!)/#REF!)</f>
        <v>0</v>
      </c>
      <c r="N236" s="159">
        <f>IF(ISERROR((#REF!)/#REF!),0,(#REF!)/#REF!)</f>
        <v>0</v>
      </c>
      <c r="O236" s="159">
        <f>IF(ISERROR((#REF!)/#REF!),0,(#REF!)/#REF!)</f>
        <v>0</v>
      </c>
      <c r="P236" s="159">
        <f>IF(ISERROR((#REF!)/#REF!),0,(#REF!)/#REF!)</f>
        <v>0</v>
      </c>
      <c r="Q236" s="159">
        <f>IF(ISERROR((#REF!)/#REF!),0,(#REF!)/#REF!)</f>
        <v>0</v>
      </c>
      <c r="R236" s="159">
        <f>IF(ISERROR((#REF!)/#REF!),0,(#REF!)/#REF!)</f>
        <v>0</v>
      </c>
      <c r="S236" s="159">
        <f>IF(ISERROR((#REF!)/#REF!),0,(#REF!)/#REF!)</f>
        <v>0</v>
      </c>
      <c r="T236" s="159">
        <f>IF(ISERROR((#REF!)/#REF!),0,(#REF!)/#REF!)</f>
        <v>0</v>
      </c>
      <c r="U236" s="160">
        <f>IF(ISERROR((#REF!)/#REF!),0,(#REF!)/#REF!)</f>
        <v>0</v>
      </c>
    </row>
    <row r="237" spans="1:21" ht="15.6">
      <c r="A237" s="487"/>
      <c r="B237" s="35" t="s">
        <v>116</v>
      </c>
      <c r="C237" s="141"/>
      <c r="D237" s="159">
        <f>IF(ISERROR((#REF!)/#REF!),0,(#REF!)/#REF!)</f>
        <v>0</v>
      </c>
      <c r="E237" s="159">
        <f>IF(ISERROR((#REF!)/#REF!),0,(#REF!)/#REF!)</f>
        <v>0</v>
      </c>
      <c r="F237" s="159">
        <f>IF(ISERROR((#REF!)/#REF!),0,(#REF!)/#REF!)</f>
        <v>0</v>
      </c>
      <c r="G237" s="159">
        <f>IF(ISERROR((#REF!)/#REF!),0,(#REF!)/#REF!)</f>
        <v>0</v>
      </c>
      <c r="H237" s="159">
        <f>IF(ISERROR((#REF!)/#REF!),0,(#REF!)/#REF!)</f>
        <v>0</v>
      </c>
      <c r="I237" s="159">
        <f>IF(ISERROR((#REF!)/#REF!),0,(#REF!)/#REF!)</f>
        <v>0</v>
      </c>
      <c r="J237" s="159">
        <f>IF(ISERROR((#REF!)/#REF!),0,(#REF!)/#REF!)</f>
        <v>0</v>
      </c>
      <c r="K237" s="159">
        <f>IF(ISERROR((#REF!)/#REF!),0,(#REF!)/#REF!)</f>
        <v>0</v>
      </c>
      <c r="L237" s="159">
        <f>IF(ISERROR((#REF!)/#REF!),0,(#REF!)/#REF!)</f>
        <v>0</v>
      </c>
      <c r="M237" s="159">
        <f>IF(ISERROR((#REF!)/#REF!),0,(#REF!)/#REF!)</f>
        <v>0</v>
      </c>
      <c r="N237" s="159">
        <f>IF(ISERROR((#REF!)/#REF!),0,(#REF!)/#REF!)</f>
        <v>0</v>
      </c>
      <c r="O237" s="159">
        <f>IF(ISERROR((#REF!)/#REF!),0,(#REF!)/#REF!)</f>
        <v>0</v>
      </c>
      <c r="P237" s="159">
        <f>IF(ISERROR((#REF!)/#REF!),0,(#REF!)/#REF!)</f>
        <v>0</v>
      </c>
      <c r="Q237" s="159">
        <f>IF(ISERROR((#REF!)/#REF!),0,(#REF!)/#REF!)</f>
        <v>0</v>
      </c>
      <c r="R237" s="159">
        <f>IF(ISERROR((#REF!)/#REF!),0,(#REF!)/#REF!)</f>
        <v>0</v>
      </c>
      <c r="S237" s="159">
        <f>IF(ISERROR((#REF!)/#REF!),0,(#REF!)/#REF!)</f>
        <v>0</v>
      </c>
      <c r="T237" s="159">
        <f>IF(ISERROR((#REF!)/#REF!),0,(#REF!)/#REF!)</f>
        <v>0</v>
      </c>
      <c r="U237" s="160">
        <f>IF(ISERROR((#REF!)/#REF!),0,(#REF!)/#REF!)</f>
        <v>0</v>
      </c>
    </row>
    <row r="238" spans="1:21" ht="15.6">
      <c r="A238" s="487"/>
      <c r="B238" s="35" t="s">
        <v>84</v>
      </c>
      <c r="C238" s="142">
        <v>0</v>
      </c>
      <c r="D238" s="159">
        <f>IF(ISERROR((#REF!)/#REF!),0,(#REF!)/#REF!)</f>
        <v>0</v>
      </c>
      <c r="E238" s="159">
        <f>IF(ISERROR((#REF!)/#REF!),0,(#REF!)/#REF!)</f>
        <v>0</v>
      </c>
      <c r="F238" s="159">
        <f>IF(ISERROR((#REF!)/#REF!),0,(#REF!)/#REF!)</f>
        <v>0</v>
      </c>
      <c r="G238" s="159">
        <f>IF(ISERROR((#REF!)/#REF!),0,(#REF!)/#REF!)</f>
        <v>0</v>
      </c>
      <c r="H238" s="159">
        <f>IF(ISERROR((#REF!)/#REF!),0,(#REF!)/#REF!)</f>
        <v>0</v>
      </c>
      <c r="I238" s="159">
        <f>IF(ISERROR((#REF!)/#REF!),0,(#REF!)/#REF!)</f>
        <v>0</v>
      </c>
      <c r="J238" s="159">
        <f>IF(ISERROR((#REF!)/#REF!),0,(#REF!)/#REF!)</f>
        <v>0</v>
      </c>
      <c r="K238" s="159">
        <f>IF(ISERROR((#REF!)/#REF!),0,(#REF!)/#REF!)</f>
        <v>0</v>
      </c>
      <c r="L238" s="159">
        <f>IF(ISERROR((#REF!)/#REF!),0,(#REF!)/#REF!)</f>
        <v>0</v>
      </c>
      <c r="M238" s="159">
        <f>IF(ISERROR((#REF!)/#REF!),0,(#REF!)/#REF!)</f>
        <v>0</v>
      </c>
      <c r="N238" s="159">
        <f>IF(ISERROR((#REF!)/#REF!),0,(#REF!)/#REF!)</f>
        <v>0</v>
      </c>
      <c r="O238" s="159">
        <f>IF(ISERROR((#REF!)/#REF!),0,(#REF!)/#REF!)</f>
        <v>0</v>
      </c>
      <c r="P238" s="159">
        <f>IF(ISERROR((#REF!)/#REF!),0,(#REF!)/#REF!)</f>
        <v>0</v>
      </c>
      <c r="Q238" s="159">
        <f>IF(ISERROR((#REF!)/#REF!),0,(#REF!)/#REF!)</f>
        <v>0</v>
      </c>
      <c r="R238" s="159">
        <f>IF(ISERROR((#REF!)/#REF!),0,(#REF!)/#REF!)</f>
        <v>0</v>
      </c>
      <c r="S238" s="159">
        <f>IF(ISERROR((#REF!)/#REF!),0,(#REF!)/#REF!)</f>
        <v>0</v>
      </c>
      <c r="T238" s="159">
        <f>IF(ISERROR((#REF!)/#REF!),0,(#REF!)/#REF!)</f>
        <v>0</v>
      </c>
      <c r="U238" s="160">
        <f>IF(ISERROR((#REF!)/#REF!),0,(#REF!)/#REF!)</f>
        <v>0</v>
      </c>
    </row>
    <row r="239" spans="1:21" ht="16.2" thickBot="1">
      <c r="A239" s="488"/>
      <c r="B239" s="161" t="s">
        <v>1</v>
      </c>
      <c r="C239" s="161"/>
      <c r="D239" s="191">
        <f t="shared" ref="D239:R239" si="34">SUM(D233:D238)</f>
        <v>0</v>
      </c>
      <c r="E239" s="191">
        <f t="shared" si="34"/>
        <v>0</v>
      </c>
      <c r="F239" s="191">
        <f t="shared" si="34"/>
        <v>0</v>
      </c>
      <c r="G239" s="191">
        <f t="shared" si="34"/>
        <v>0</v>
      </c>
      <c r="H239" s="191">
        <f t="shared" si="34"/>
        <v>0</v>
      </c>
      <c r="I239" s="191">
        <f t="shared" si="34"/>
        <v>0</v>
      </c>
      <c r="J239" s="191">
        <f t="shared" si="34"/>
        <v>0</v>
      </c>
      <c r="K239" s="191">
        <f t="shared" si="34"/>
        <v>0</v>
      </c>
      <c r="L239" s="191">
        <f t="shared" si="34"/>
        <v>0</v>
      </c>
      <c r="M239" s="191">
        <f t="shared" si="34"/>
        <v>0</v>
      </c>
      <c r="N239" s="191">
        <f t="shared" si="34"/>
        <v>0</v>
      </c>
      <c r="O239" s="191">
        <f t="shared" si="34"/>
        <v>0</v>
      </c>
      <c r="P239" s="191">
        <f t="shared" si="34"/>
        <v>0</v>
      </c>
      <c r="Q239" s="191">
        <f t="shared" si="34"/>
        <v>0</v>
      </c>
      <c r="R239" s="191">
        <f t="shared" si="34"/>
        <v>0</v>
      </c>
      <c r="S239" s="191">
        <f>SUM(S233:S238)</f>
        <v>0</v>
      </c>
      <c r="T239" s="191">
        <f>SUM(T233:T238)</f>
        <v>0</v>
      </c>
      <c r="U239" s="192">
        <f>SUM(U233:U238)</f>
        <v>0</v>
      </c>
    </row>
    <row r="240" spans="1:21" ht="15.6">
      <c r="A240" s="490" t="s">
        <v>163</v>
      </c>
      <c r="B240" s="489" t="s">
        <v>162</v>
      </c>
      <c r="C240" s="485"/>
      <c r="D240" s="202" t="s">
        <v>14</v>
      </c>
      <c r="E240" s="202" t="s">
        <v>15</v>
      </c>
      <c r="F240" s="202" t="s">
        <v>16</v>
      </c>
      <c r="G240" s="202" t="s">
        <v>23</v>
      </c>
      <c r="H240" s="202" t="s">
        <v>24</v>
      </c>
      <c r="I240" s="202" t="s">
        <v>25</v>
      </c>
      <c r="J240" s="202" t="s">
        <v>26</v>
      </c>
      <c r="K240" s="202" t="s">
        <v>27</v>
      </c>
      <c r="L240" s="202" t="s">
        <v>28</v>
      </c>
      <c r="M240" s="202" t="s">
        <v>29</v>
      </c>
      <c r="N240" s="202" t="s">
        <v>30</v>
      </c>
      <c r="O240" s="202" t="s">
        <v>31</v>
      </c>
      <c r="P240" s="202" t="s">
        <v>32</v>
      </c>
      <c r="Q240" s="202" t="s">
        <v>33</v>
      </c>
      <c r="R240" s="202" t="s">
        <v>34</v>
      </c>
      <c r="S240" s="202"/>
      <c r="T240" s="279" t="s">
        <v>35</v>
      </c>
      <c r="U240" s="280" t="s">
        <v>36</v>
      </c>
    </row>
    <row r="241" spans="1:21" ht="15.6">
      <c r="A241" s="486"/>
      <c r="B241" s="481" t="s">
        <v>167</v>
      </c>
      <c r="C241" s="482"/>
      <c r="D241" s="196" t="e">
        <f>'1 TTD'!$D$8</f>
        <v>#REF!</v>
      </c>
      <c r="E241" s="196" t="e">
        <f>'1 TTD'!$E$8</f>
        <v>#REF!</v>
      </c>
      <c r="F241" s="196" t="e">
        <f>'1 TTD'!$F$8</f>
        <v>#REF!</v>
      </c>
      <c r="G241" s="196" t="e">
        <f>'1 TTD'!$G$8</f>
        <v>#REF!</v>
      </c>
      <c r="H241" s="196" t="e">
        <f>'1 TTD'!$H$8</f>
        <v>#REF!</v>
      </c>
      <c r="I241" s="196" t="e">
        <f>'1 TTD'!$I$8</f>
        <v>#REF!</v>
      </c>
      <c r="J241" s="196" t="e">
        <f>'1 TTD'!$J$8</f>
        <v>#REF!</v>
      </c>
      <c r="K241" s="196" t="e">
        <f>'1 TTD'!$K$8</f>
        <v>#REF!</v>
      </c>
      <c r="L241" s="196" t="e">
        <f>'1 TTD'!$L$8</f>
        <v>#REF!</v>
      </c>
      <c r="M241" s="196" t="e">
        <f>'1 TTD'!$M$8</f>
        <v>#REF!</v>
      </c>
      <c r="N241" s="196" t="e">
        <f>'1 TTD'!$N$8</f>
        <v>#REF!</v>
      </c>
      <c r="O241" s="196" t="e">
        <f>'1 TTD'!$O$8</f>
        <v>#REF!</v>
      </c>
      <c r="P241" s="196" t="e">
        <f>'1 TTD'!$P$8</f>
        <v>#REF!</v>
      </c>
      <c r="Q241" s="196" t="e">
        <f>'1 TTD'!$Q$8</f>
        <v>#REF!</v>
      </c>
      <c r="R241" s="196" t="e">
        <f>'1 TTD'!$R$8</f>
        <v>#REF!</v>
      </c>
      <c r="S241" s="196"/>
      <c r="T241" s="196" t="e">
        <f>'1 TTD'!T8</f>
        <v>#REF!</v>
      </c>
      <c r="U241" s="197" t="e">
        <f>SUM($G$21:$I$21)</f>
        <v>#REF!</v>
      </c>
    </row>
    <row r="242" spans="1:21" ht="15.6">
      <c r="A242" s="486"/>
      <c r="B242" s="35" t="s">
        <v>81</v>
      </c>
      <c r="C242" s="142"/>
      <c r="D242" s="163">
        <f>IF(ISERROR((#REF!)/#REF!),0,(#REF!)/#REF!)</f>
        <v>0</v>
      </c>
      <c r="E242" s="163">
        <f>IF(ISERROR((#REF!)/#REF!),0,(#REF!)/#REF!)</f>
        <v>0</v>
      </c>
      <c r="F242" s="163">
        <f>IF(ISERROR((#REF!)/#REF!),0,(#REF!)/#REF!)</f>
        <v>0</v>
      </c>
      <c r="G242" s="163">
        <f>IF(ISERROR((#REF!)/#REF!),0,(#REF!)/#REF!)</f>
        <v>0</v>
      </c>
      <c r="H242" s="163">
        <f>IF(ISERROR((#REF!)/#REF!),0,(#REF!)/#REF!)</f>
        <v>0</v>
      </c>
      <c r="I242" s="163">
        <f>IF(ISERROR((#REF!)/#REF!),0,(#REF!)/#REF!)</f>
        <v>0</v>
      </c>
      <c r="J242" s="163">
        <f>IF(ISERROR((#REF!)/#REF!),0,(#REF!)/#REF!)</f>
        <v>0</v>
      </c>
      <c r="K242" s="163">
        <f>IF(ISERROR((#REF!)/#REF!),0,(#REF!)/#REF!)</f>
        <v>0</v>
      </c>
      <c r="L242" s="163">
        <f>IF(ISERROR((#REF!)/#REF!),0,(#REF!)/#REF!)</f>
        <v>0</v>
      </c>
      <c r="M242" s="163">
        <f>IF(ISERROR((#REF!)/#REF!),0,(#REF!)/#REF!)</f>
        <v>0</v>
      </c>
      <c r="N242" s="163">
        <f>IF(ISERROR((#REF!)/#REF!),0,(#REF!)/#REF!)</f>
        <v>0</v>
      </c>
      <c r="O242" s="163">
        <f>IF(ISERROR((#REF!)/#REF!),0,(#REF!)/#REF!)</f>
        <v>0</v>
      </c>
      <c r="P242" s="163">
        <f>IF(ISERROR((#REF!)/#REF!),0,(#REF!)/#REF!)</f>
        <v>0</v>
      </c>
      <c r="Q242" s="163">
        <f>IF(ISERROR((#REF!)/#REF!),0,(#REF!)/#REF!)</f>
        <v>0</v>
      </c>
      <c r="R242" s="163">
        <f>IF(ISERROR((#REF!)/#REF!),0,(#REF!)/#REF!)</f>
        <v>0</v>
      </c>
      <c r="S242" s="163"/>
      <c r="T242" s="163">
        <f>IF(ISERROR((#REF!)/#REF!),0,(#REF!)/#REF!)</f>
        <v>0</v>
      </c>
      <c r="U242" s="195">
        <f>IF(ISERROR((#REF!)/#REF!),0,(#REF!)/#REF!)</f>
        <v>0</v>
      </c>
    </row>
    <row r="243" spans="1:21" ht="15.6">
      <c r="A243" s="487"/>
      <c r="B243" s="342" t="s">
        <v>113</v>
      </c>
      <c r="C243" s="142"/>
      <c r="D243" s="163">
        <f>IF(ISERROR((#REF!)/#REF!),0,(#REF!)/#REF!)</f>
        <v>0</v>
      </c>
      <c r="E243" s="163">
        <f>IF(ISERROR((#REF!)/#REF!),0,(#REF!)/#REF!)</f>
        <v>0</v>
      </c>
      <c r="F243" s="163">
        <f>IF(ISERROR((#REF!)/#REF!),0,(#REF!)/#REF!)</f>
        <v>0</v>
      </c>
      <c r="G243" s="163">
        <f>IF(ISERROR((#REF!)/#REF!),0,(#REF!)/#REF!)</f>
        <v>0</v>
      </c>
      <c r="H243" s="163">
        <f>IF(ISERROR((#REF!)/#REF!),0,(#REF!)/#REF!)</f>
        <v>0</v>
      </c>
      <c r="I243" s="163">
        <f>IF(ISERROR((#REF!)/#REF!),0,(#REF!)/#REF!)</f>
        <v>0</v>
      </c>
      <c r="J243" s="163">
        <f>IF(ISERROR((#REF!)/#REF!),0,(#REF!)/#REF!)</f>
        <v>0</v>
      </c>
      <c r="K243" s="163">
        <f>IF(ISERROR((#REF!)/#REF!),0,(#REF!)/#REF!)</f>
        <v>0</v>
      </c>
      <c r="L243" s="163">
        <f>IF(ISERROR((#REF!)/#REF!),0,(#REF!)/#REF!)</f>
        <v>0</v>
      </c>
      <c r="M243" s="163">
        <f>IF(ISERROR((#REF!)/#REF!),0,(#REF!)/#REF!)</f>
        <v>0</v>
      </c>
      <c r="N243" s="163">
        <f>IF(ISERROR((#REF!)/#REF!),0,(#REF!)/#REF!)</f>
        <v>0</v>
      </c>
      <c r="O243" s="163">
        <f>IF(ISERROR((#REF!)/#REF!),0,(#REF!)/#REF!)</f>
        <v>0</v>
      </c>
      <c r="P243" s="163">
        <f>IF(ISERROR((#REF!)/#REF!),0,(#REF!)/#REF!)</f>
        <v>0</v>
      </c>
      <c r="Q243" s="163">
        <f>IF(ISERROR((#REF!)/#REF!),0,(#REF!)/#REF!)</f>
        <v>0</v>
      </c>
      <c r="R243" s="163">
        <f>IF(ISERROR((#REF!)/#REF!),0,(#REF!)/#REF!)</f>
        <v>0</v>
      </c>
      <c r="S243" s="163"/>
      <c r="T243" s="163">
        <f>IF(ISERROR((#REF!)/#REF!),0,(#REF!)/#REF!)</f>
        <v>0</v>
      </c>
      <c r="U243" s="195">
        <f>IF(ISERROR((#REF!)/#REF!),0,(#REF!)/#REF!)</f>
        <v>0</v>
      </c>
    </row>
    <row r="244" spans="1:21" ht="16.5" customHeight="1">
      <c r="A244" s="487"/>
      <c r="B244" s="342" t="s">
        <v>114</v>
      </c>
      <c r="C244" s="142"/>
      <c r="D244" s="163">
        <f>IF(ISERROR((#REF!)/#REF!),0,(#REF!)/#REF!)</f>
        <v>0</v>
      </c>
      <c r="E244" s="163">
        <f>IF(ISERROR((#REF!)/#REF!),0,(#REF!)/#REF!)</f>
        <v>0</v>
      </c>
      <c r="F244" s="163">
        <f>IF(ISERROR((#REF!)/#REF!),0,(#REF!)/#REF!)</f>
        <v>0</v>
      </c>
      <c r="G244" s="163">
        <f>IF(ISERROR((#REF!)/#REF!),0,(#REF!)/#REF!)</f>
        <v>0</v>
      </c>
      <c r="H244" s="163">
        <f>IF(ISERROR((#REF!)/#REF!),0,(#REF!)/#REF!)</f>
        <v>0</v>
      </c>
      <c r="I244" s="163">
        <f>IF(ISERROR((#REF!)/#REF!),0,(#REF!)/#REF!)</f>
        <v>0</v>
      </c>
      <c r="J244" s="163">
        <f>IF(ISERROR((#REF!)/#REF!),0,(#REF!)/#REF!)</f>
        <v>0</v>
      </c>
      <c r="K244" s="163">
        <f>IF(ISERROR((#REF!)/#REF!),0,(#REF!)/#REF!)</f>
        <v>0</v>
      </c>
      <c r="L244" s="163">
        <f>IF(ISERROR((#REF!)/#REF!),0,(#REF!)/#REF!)</f>
        <v>0</v>
      </c>
      <c r="M244" s="163">
        <f>IF(ISERROR((#REF!)/#REF!),0,(#REF!)/#REF!)</f>
        <v>0</v>
      </c>
      <c r="N244" s="163">
        <f>IF(ISERROR((#REF!)/#REF!),0,(#REF!)/#REF!)</f>
        <v>0</v>
      </c>
      <c r="O244" s="163">
        <f>IF(ISERROR((#REF!)/#REF!),0,(#REF!)/#REF!)</f>
        <v>0</v>
      </c>
      <c r="P244" s="163">
        <f>IF(ISERROR((#REF!)/#REF!),0,(#REF!)/#REF!)</f>
        <v>0</v>
      </c>
      <c r="Q244" s="163">
        <f>IF(ISERROR((#REF!)/#REF!),0,(#REF!)/#REF!)</f>
        <v>0</v>
      </c>
      <c r="R244" s="163">
        <f>IF(ISERROR((#REF!)/#REF!),0,(#REF!)/#REF!)</f>
        <v>0</v>
      </c>
      <c r="S244" s="163"/>
      <c r="T244" s="163">
        <f>IF(ISERROR((#REF!)/#REF!),0,(#REF!)/#REF!)</f>
        <v>0</v>
      </c>
      <c r="U244" s="195">
        <f>IF(ISERROR((#REF!)/#REF!),0,(#REF!)/#REF!)</f>
        <v>0</v>
      </c>
    </row>
    <row r="245" spans="1:21" ht="15.6">
      <c r="A245" s="487"/>
      <c r="B245" s="35" t="s">
        <v>115</v>
      </c>
      <c r="C245" s="141"/>
      <c r="D245" s="163">
        <f>IF(ISERROR((#REF!)/#REF!),0,(#REF!)/#REF!)</f>
        <v>0</v>
      </c>
      <c r="E245" s="163">
        <f>IF(ISERROR((#REF!)/#REF!),0,(#REF!)/#REF!)</f>
        <v>0</v>
      </c>
      <c r="F245" s="163">
        <f>IF(ISERROR((#REF!)/#REF!),0,(#REF!)/#REF!)</f>
        <v>0</v>
      </c>
      <c r="G245" s="163">
        <f>IF(ISERROR((#REF!)/#REF!),0,(#REF!)/#REF!)</f>
        <v>0</v>
      </c>
      <c r="H245" s="163">
        <f>IF(ISERROR((#REF!)/#REF!),0,(#REF!)/#REF!)</f>
        <v>0</v>
      </c>
      <c r="I245" s="163">
        <f>IF(ISERROR((#REF!)/#REF!),0,(#REF!)/#REF!)</f>
        <v>0</v>
      </c>
      <c r="J245" s="163">
        <f>IF(ISERROR((#REF!)/#REF!),0,(#REF!)/#REF!)</f>
        <v>0</v>
      </c>
      <c r="K245" s="163">
        <f>IF(ISERROR((#REF!)/#REF!),0,(#REF!)/#REF!)</f>
        <v>0</v>
      </c>
      <c r="L245" s="163">
        <f>IF(ISERROR((#REF!)/#REF!),0,(#REF!)/#REF!)</f>
        <v>0</v>
      </c>
      <c r="M245" s="163">
        <f>IF(ISERROR((#REF!)/#REF!),0,(#REF!)/#REF!)</f>
        <v>0</v>
      </c>
      <c r="N245" s="163">
        <f>IF(ISERROR((#REF!)/#REF!),0,(#REF!)/#REF!)</f>
        <v>0</v>
      </c>
      <c r="O245" s="163">
        <f>IF(ISERROR((#REF!)/#REF!),0,(#REF!)/#REF!)</f>
        <v>0</v>
      </c>
      <c r="P245" s="163">
        <f>IF(ISERROR((#REF!)/#REF!),0,(#REF!)/#REF!)</f>
        <v>0</v>
      </c>
      <c r="Q245" s="163">
        <f>IF(ISERROR((#REF!)/#REF!),0,(#REF!)/#REF!)</f>
        <v>0</v>
      </c>
      <c r="R245" s="163">
        <f>IF(ISERROR((#REF!)/#REF!),0,(#REF!)/#REF!)</f>
        <v>0</v>
      </c>
      <c r="S245" s="163"/>
      <c r="T245" s="163">
        <f>IF(ISERROR((#REF!)/#REF!),0,(#REF!)/#REF!)</f>
        <v>0</v>
      </c>
      <c r="U245" s="195">
        <f>IF(ISERROR((#REF!)/#REF!),0,(#REF!)/#REF!)</f>
        <v>0</v>
      </c>
    </row>
    <row r="246" spans="1:21" ht="15.6">
      <c r="A246" s="487"/>
      <c r="B246" s="35" t="s">
        <v>116</v>
      </c>
      <c r="C246" s="141"/>
      <c r="D246" s="163">
        <f>IF(ISERROR((#REF!)/#REF!),0,(#REF!)/#REF!)</f>
        <v>0</v>
      </c>
      <c r="E246" s="163">
        <f>IF(ISERROR((#REF!)/#REF!),0,(#REF!)/#REF!)</f>
        <v>0</v>
      </c>
      <c r="F246" s="163">
        <f>IF(ISERROR((#REF!)/#REF!),0,(#REF!)/#REF!)</f>
        <v>0</v>
      </c>
      <c r="G246" s="163">
        <f>IF(ISERROR((#REF!)/#REF!),0,(#REF!)/#REF!)</f>
        <v>0</v>
      </c>
      <c r="H246" s="163">
        <f>IF(ISERROR((#REF!)/#REF!),0,(#REF!)/#REF!)</f>
        <v>0</v>
      </c>
      <c r="I246" s="163">
        <f>IF(ISERROR((#REF!)/#REF!),0,(#REF!)/#REF!)</f>
        <v>0</v>
      </c>
      <c r="J246" s="163">
        <f>IF(ISERROR((#REF!)/#REF!),0,(#REF!)/#REF!)</f>
        <v>0</v>
      </c>
      <c r="K246" s="163">
        <f>IF(ISERROR((#REF!)/#REF!),0,(#REF!)/#REF!)</f>
        <v>0</v>
      </c>
      <c r="L246" s="163">
        <f>IF(ISERROR((#REF!)/#REF!),0,(#REF!)/#REF!)</f>
        <v>0</v>
      </c>
      <c r="M246" s="163">
        <f>IF(ISERROR((#REF!)/#REF!),0,(#REF!)/#REF!)</f>
        <v>0</v>
      </c>
      <c r="N246" s="163">
        <f>IF(ISERROR((#REF!)/#REF!),0,(#REF!)/#REF!)</f>
        <v>0</v>
      </c>
      <c r="O246" s="163">
        <f>IF(ISERROR((#REF!)/#REF!),0,(#REF!)/#REF!)</f>
        <v>0</v>
      </c>
      <c r="P246" s="163">
        <f>IF(ISERROR((#REF!)/#REF!),0,(#REF!)/#REF!)</f>
        <v>0</v>
      </c>
      <c r="Q246" s="163">
        <f>IF(ISERROR((#REF!)/#REF!),0,(#REF!)/#REF!)</f>
        <v>0</v>
      </c>
      <c r="R246" s="163">
        <f>IF(ISERROR((#REF!)/#REF!),0,(#REF!)/#REF!)</f>
        <v>0</v>
      </c>
      <c r="S246" s="163"/>
      <c r="T246" s="163">
        <f>IF(ISERROR((#REF!)/#REF!),0,(#REF!)/#REF!)</f>
        <v>0</v>
      </c>
      <c r="U246" s="195">
        <f>IF(ISERROR((#REF!)/#REF!),0,(#REF!)/#REF!)</f>
        <v>0</v>
      </c>
    </row>
    <row r="247" spans="1:21" ht="15.6">
      <c r="A247" s="487"/>
      <c r="B247" s="35" t="s">
        <v>84</v>
      </c>
      <c r="C247" s="142"/>
      <c r="D247" s="163">
        <f>IF(ISERROR((#REF!)/#REF!),0,(#REF!)/#REF!)</f>
        <v>0</v>
      </c>
      <c r="E247" s="163">
        <f>IF(ISERROR((#REF!)/#REF!),0,(#REF!)/#REF!)</f>
        <v>0</v>
      </c>
      <c r="F247" s="163">
        <f>IF(ISERROR((#REF!)/#REF!),0,(#REF!)/#REF!)</f>
        <v>0</v>
      </c>
      <c r="G247" s="163">
        <f>IF(ISERROR((#REF!)/#REF!),0,(#REF!)/#REF!)</f>
        <v>0</v>
      </c>
      <c r="H247" s="163">
        <f>IF(ISERROR((#REF!)/#REF!),0,(#REF!)/#REF!)</f>
        <v>0</v>
      </c>
      <c r="I247" s="163">
        <f>IF(ISERROR((#REF!)/#REF!),0,(#REF!)/#REF!)</f>
        <v>0</v>
      </c>
      <c r="J247" s="163">
        <f>IF(ISERROR((#REF!)/#REF!),0,(#REF!)/#REF!)</f>
        <v>0</v>
      </c>
      <c r="K247" s="163">
        <f>IF(ISERROR((#REF!)/#REF!),0,(#REF!)/#REF!)</f>
        <v>0</v>
      </c>
      <c r="L247" s="163">
        <f>IF(ISERROR((#REF!)/#REF!),0,(#REF!)/#REF!)</f>
        <v>0</v>
      </c>
      <c r="M247" s="163">
        <f>IF(ISERROR((#REF!)/#REF!),0,(#REF!)/#REF!)</f>
        <v>0</v>
      </c>
      <c r="N247" s="163">
        <f>IF(ISERROR((#REF!)/#REF!),0,(#REF!)/#REF!)</f>
        <v>0</v>
      </c>
      <c r="O247" s="163">
        <f>IF(ISERROR((#REF!)/#REF!),0,(#REF!)/#REF!)</f>
        <v>0</v>
      </c>
      <c r="P247" s="163">
        <f>IF(ISERROR((#REF!)/#REF!),0,(#REF!)/#REF!)</f>
        <v>0</v>
      </c>
      <c r="Q247" s="163">
        <f>IF(ISERROR((#REF!)/#REF!),0,(#REF!)/#REF!)</f>
        <v>0</v>
      </c>
      <c r="R247" s="163">
        <f>IF(ISERROR((#REF!)/#REF!),0,(#REF!)/#REF!)</f>
        <v>0</v>
      </c>
      <c r="S247" s="163"/>
      <c r="T247" s="163">
        <f>IF(ISERROR((#REF!)/#REF!),0,(#REF!)/#REF!)</f>
        <v>0</v>
      </c>
      <c r="U247" s="195">
        <f>IF(ISERROR((#REF!)/#REF!),0,(#REF!)/#REF!)</f>
        <v>0</v>
      </c>
    </row>
    <row r="248" spans="1:21" ht="16.2" thickBot="1">
      <c r="A248" s="488"/>
      <c r="B248" s="161" t="s">
        <v>1</v>
      </c>
      <c r="C248" s="161"/>
      <c r="D248" s="191">
        <f t="shared" ref="D248:U248" si="35">SUM(D242:D247)</f>
        <v>0</v>
      </c>
      <c r="E248" s="191">
        <f t="shared" si="35"/>
        <v>0</v>
      </c>
      <c r="F248" s="191">
        <f t="shared" si="35"/>
        <v>0</v>
      </c>
      <c r="G248" s="191">
        <f t="shared" si="35"/>
        <v>0</v>
      </c>
      <c r="H248" s="191">
        <f t="shared" si="35"/>
        <v>0</v>
      </c>
      <c r="I248" s="191">
        <f t="shared" si="35"/>
        <v>0</v>
      </c>
      <c r="J248" s="191">
        <f t="shared" si="35"/>
        <v>0</v>
      </c>
      <c r="K248" s="191">
        <f t="shared" si="35"/>
        <v>0</v>
      </c>
      <c r="L248" s="191">
        <f t="shared" si="35"/>
        <v>0</v>
      </c>
      <c r="M248" s="191">
        <f t="shared" si="35"/>
        <v>0</v>
      </c>
      <c r="N248" s="191">
        <f t="shared" si="35"/>
        <v>0</v>
      </c>
      <c r="O248" s="191">
        <f t="shared" si="35"/>
        <v>0</v>
      </c>
      <c r="P248" s="191">
        <f t="shared" si="35"/>
        <v>0</v>
      </c>
      <c r="Q248" s="191">
        <f t="shared" si="35"/>
        <v>0</v>
      </c>
      <c r="R248" s="191">
        <f t="shared" si="35"/>
        <v>0</v>
      </c>
      <c r="S248" s="191"/>
      <c r="T248" s="191">
        <f t="shared" si="35"/>
        <v>0</v>
      </c>
      <c r="U248" s="192">
        <f t="shared" si="35"/>
        <v>0</v>
      </c>
    </row>
    <row r="250" spans="1:21" ht="16.2" thickBot="1">
      <c r="A250" s="153" t="str">
        <f>'2 Stability'!A28</f>
        <v>09_percent_down_payment</v>
      </c>
      <c r="B250" s="153"/>
      <c r="C250" s="153"/>
      <c r="D250" s="201"/>
      <c r="E250" s="201"/>
      <c r="F250" s="201"/>
      <c r="G250" s="201"/>
      <c r="H250" s="201"/>
      <c r="I250" s="201"/>
      <c r="J250" s="201"/>
      <c r="K250" s="201"/>
      <c r="L250" s="201"/>
      <c r="M250" s="201"/>
      <c r="N250" s="201"/>
      <c r="O250" s="201"/>
      <c r="P250" s="201"/>
      <c r="Q250" s="201"/>
      <c r="R250" s="201"/>
      <c r="S250" s="201"/>
      <c r="T250" s="201"/>
      <c r="U250" s="201"/>
    </row>
    <row r="251" spans="1:21" ht="16.5" customHeight="1">
      <c r="A251" s="490" t="s">
        <v>164</v>
      </c>
      <c r="B251" s="489" t="s">
        <v>162</v>
      </c>
      <c r="C251" s="485"/>
      <c r="D251" s="202" t="s">
        <v>14</v>
      </c>
      <c r="E251" s="202" t="s">
        <v>15</v>
      </c>
      <c r="F251" s="202" t="s">
        <v>16</v>
      </c>
      <c r="G251" s="202" t="s">
        <v>23</v>
      </c>
      <c r="H251" s="202" t="s">
        <v>24</v>
      </c>
      <c r="I251" s="202" t="s">
        <v>25</v>
      </c>
      <c r="J251" s="202" t="s">
        <v>26</v>
      </c>
      <c r="K251" s="202" t="s">
        <v>27</v>
      </c>
      <c r="L251" s="202" t="s">
        <v>28</v>
      </c>
      <c r="M251" s="202" t="s">
        <v>29</v>
      </c>
      <c r="N251" s="202" t="s">
        <v>30</v>
      </c>
      <c r="O251" s="202" t="s">
        <v>31</v>
      </c>
      <c r="P251" s="202" t="s">
        <v>32</v>
      </c>
      <c r="Q251" s="202" t="s">
        <v>33</v>
      </c>
      <c r="R251" s="202" t="s">
        <v>34</v>
      </c>
      <c r="S251" s="203" t="s">
        <v>17</v>
      </c>
      <c r="T251" s="279" t="s">
        <v>35</v>
      </c>
      <c r="U251" s="280" t="s">
        <v>36</v>
      </c>
    </row>
    <row r="252" spans="1:21" ht="15.6">
      <c r="A252" s="486"/>
      <c r="B252" s="481" t="s">
        <v>165</v>
      </c>
      <c r="C252" s="482"/>
      <c r="D252" s="211" t="e">
        <f>'1 TTD'!$D$7</f>
        <v>#REF!</v>
      </c>
      <c r="E252" s="211" t="e">
        <f>'1 TTD'!$E$7</f>
        <v>#REF!</v>
      </c>
      <c r="F252" s="211" t="e">
        <f>'1 TTD'!$F$7</f>
        <v>#REF!</v>
      </c>
      <c r="G252" s="211" t="e">
        <f>'1 TTD'!$G$7</f>
        <v>#REF!</v>
      </c>
      <c r="H252" s="211" t="e">
        <f>'1 TTD'!$H$7</f>
        <v>#REF!</v>
      </c>
      <c r="I252" s="211" t="e">
        <f>'1 TTD'!$I$7</f>
        <v>#REF!</v>
      </c>
      <c r="J252" s="196" t="e">
        <f>'1 TTD'!$J$7</f>
        <v>#REF!</v>
      </c>
      <c r="K252" s="196" t="e">
        <f>'1 TTD'!$K$7</f>
        <v>#REF!</v>
      </c>
      <c r="L252" s="196" t="e">
        <f>'1 TTD'!$L$7</f>
        <v>#REF!</v>
      </c>
      <c r="M252" s="196" t="e">
        <f>'1 TTD'!$M$7</f>
        <v>#REF!</v>
      </c>
      <c r="N252" s="196" t="e">
        <f>'1 TTD'!$N$7</f>
        <v>#REF!</v>
      </c>
      <c r="O252" s="196" t="e">
        <f>'1 TTD'!$O$7</f>
        <v>#REF!</v>
      </c>
      <c r="P252" s="196" t="e">
        <f>'1 TTD'!$P$7</f>
        <v>#REF!</v>
      </c>
      <c r="Q252" s="196" t="e">
        <f>'1 TTD'!$Q$7</f>
        <v>#REF!</v>
      </c>
      <c r="R252" s="196" t="e">
        <f>'1 TTD'!$R$7</f>
        <v>#REF!</v>
      </c>
      <c r="S252" s="211"/>
      <c r="T252" s="211" t="e">
        <f>'1 TTD'!$T$7</f>
        <v>#REF!</v>
      </c>
      <c r="U252" s="212" t="e">
        <f>SUM('4 Univariable Analysis'!$G$12:$I$12)</f>
        <v>#REF!</v>
      </c>
    </row>
    <row r="253" spans="1:21" ht="15.6">
      <c r="A253" s="486"/>
      <c r="B253" s="481" t="s">
        <v>43</v>
      </c>
      <c r="C253" s="482"/>
      <c r="D253" s="222" t="e">
        <f>'2 Stability'!C28</f>
        <v>#REF!</v>
      </c>
      <c r="E253" s="222" t="e">
        <f>'2 Stability'!D28</f>
        <v>#REF!</v>
      </c>
      <c r="F253" s="222" t="e">
        <f>'2 Stability'!E28</f>
        <v>#REF!</v>
      </c>
      <c r="G253" s="222" t="e">
        <f>'2 Stability'!F28</f>
        <v>#REF!</v>
      </c>
      <c r="H253" s="222" t="e">
        <f>'2 Stability'!G28</f>
        <v>#REF!</v>
      </c>
      <c r="I253" s="222" t="e">
        <f>'2 Stability'!H28</f>
        <v>#REF!</v>
      </c>
      <c r="J253" s="222" t="e">
        <f>'2 Stability'!I28</f>
        <v>#REF!</v>
      </c>
      <c r="K253" s="222" t="e">
        <f>'2 Stability'!J28</f>
        <v>#REF!</v>
      </c>
      <c r="L253" s="222" t="e">
        <f>'2 Stability'!K28</f>
        <v>#REF!</v>
      </c>
      <c r="M253" s="222" t="e">
        <f>'2 Stability'!L28</f>
        <v>#REF!</v>
      </c>
      <c r="N253" s="222" t="e">
        <f>'2 Stability'!M28</f>
        <v>#REF!</v>
      </c>
      <c r="O253" s="222" t="e">
        <f>'2 Stability'!N28</f>
        <v>#REF!</v>
      </c>
      <c r="P253" s="222" t="e">
        <f>'2 Stability'!O28</f>
        <v>#REF!</v>
      </c>
      <c r="Q253" s="222" t="e">
        <f>'2 Stability'!P28</f>
        <v>#REF!</v>
      </c>
      <c r="R253" s="222" t="e">
        <f>'2 Stability'!Q28</f>
        <v>#REF!</v>
      </c>
      <c r="S253" s="211"/>
      <c r="T253" s="222" t="e">
        <f>'2 Stability'!R28</f>
        <v>#REF!</v>
      </c>
      <c r="U253" s="224" t="e">
        <f>'2 Stability'!S28</f>
        <v>#REF!</v>
      </c>
    </row>
    <row r="254" spans="1:21" ht="15.6">
      <c r="A254" s="486"/>
      <c r="B254" s="483" t="s">
        <v>42</v>
      </c>
      <c r="C254" s="482"/>
      <c r="D254" s="214" t="e">
        <f>(D255-$S255)*$C255+(D256-$S256)*$C256+(D258-$S258)*$C258</f>
        <v>#REF!</v>
      </c>
      <c r="E254" s="214" t="e">
        <f t="shared" ref="E254:U254" si="36">(E255-$S255)*$C255+(E256-$S256)*$C256+(E258-$S258)*$C258</f>
        <v>#REF!</v>
      </c>
      <c r="F254" s="214" t="e">
        <f t="shared" si="36"/>
        <v>#REF!</v>
      </c>
      <c r="G254" s="214" t="e">
        <f t="shared" si="36"/>
        <v>#REF!</v>
      </c>
      <c r="H254" s="214" t="e">
        <f>(H255-$S255)*$C255+(H256-$S256)*$C256+(H258-$S258)*$C258</f>
        <v>#REF!</v>
      </c>
      <c r="I254" s="214" t="e">
        <f t="shared" si="36"/>
        <v>#REF!</v>
      </c>
      <c r="J254" s="214" t="e">
        <f t="shared" si="36"/>
        <v>#REF!</v>
      </c>
      <c r="K254" s="214" t="e">
        <f t="shared" si="36"/>
        <v>#REF!</v>
      </c>
      <c r="L254" s="214" t="e">
        <f t="shared" si="36"/>
        <v>#REF!</v>
      </c>
      <c r="M254" s="214" t="e">
        <f t="shared" si="36"/>
        <v>#REF!</v>
      </c>
      <c r="N254" s="214" t="e">
        <f t="shared" si="36"/>
        <v>#REF!</v>
      </c>
      <c r="O254" s="214" t="e">
        <f t="shared" si="36"/>
        <v>#REF!</v>
      </c>
      <c r="P254" s="214" t="e">
        <f t="shared" si="36"/>
        <v>#REF!</v>
      </c>
      <c r="Q254" s="214" t="e">
        <f t="shared" si="36"/>
        <v>#REF!</v>
      </c>
      <c r="R254" s="214" t="e">
        <f t="shared" si="36"/>
        <v>#REF!</v>
      </c>
      <c r="S254" s="214"/>
      <c r="T254" s="214" t="e">
        <f t="shared" si="36"/>
        <v>#REF!</v>
      </c>
      <c r="U254" s="219" t="e">
        <f t="shared" si="36"/>
        <v>#REF!</v>
      </c>
    </row>
    <row r="255" spans="1:21" ht="15.6">
      <c r="A255" s="487"/>
      <c r="B255" s="42" t="s">
        <v>81</v>
      </c>
      <c r="C255" s="142">
        <v>80</v>
      </c>
      <c r="D255" s="162" t="e">
        <f>#REF!</f>
        <v>#REF!</v>
      </c>
      <c r="E255" s="162" t="e">
        <f>#REF!</f>
        <v>#REF!</v>
      </c>
      <c r="F255" s="162" t="e">
        <f>#REF!</f>
        <v>#REF!</v>
      </c>
      <c r="G255" s="162" t="e">
        <f>#REF!</f>
        <v>#REF!</v>
      </c>
      <c r="H255" s="162" t="e">
        <f>#REF!</f>
        <v>#REF!</v>
      </c>
      <c r="I255" s="162" t="e">
        <f>#REF!</f>
        <v>#REF!</v>
      </c>
      <c r="J255" s="162" t="e">
        <f>#REF!</f>
        <v>#REF!</v>
      </c>
      <c r="K255" s="162" t="e">
        <f>#REF!</f>
        <v>#REF!</v>
      </c>
      <c r="L255" s="162" t="e">
        <f>#REF!</f>
        <v>#REF!</v>
      </c>
      <c r="M255" s="162" t="e">
        <f>#REF!</f>
        <v>#REF!</v>
      </c>
      <c r="N255" s="162" t="e">
        <f>#REF!</f>
        <v>#REF!</v>
      </c>
      <c r="O255" s="162" t="e">
        <f>#REF!</f>
        <v>#REF!</v>
      </c>
      <c r="P255" s="162" t="e">
        <f>#REF!</f>
        <v>#REF!</v>
      </c>
      <c r="Q255" s="162" t="e">
        <f>#REF!</f>
        <v>#REF!</v>
      </c>
      <c r="R255" s="162" t="e">
        <f>#REF!</f>
        <v>#REF!</v>
      </c>
      <c r="S255" s="162" t="e">
        <f>#REF!</f>
        <v>#REF!</v>
      </c>
      <c r="T255" s="162" t="e">
        <f>#REF!</f>
        <v>#REF!</v>
      </c>
      <c r="U255" s="193" t="e">
        <f>#REF!</f>
        <v>#REF!</v>
      </c>
    </row>
    <row r="256" spans="1:21" ht="15.6">
      <c r="A256" s="487"/>
      <c r="B256" s="43" t="s">
        <v>118</v>
      </c>
      <c r="C256" s="142">
        <v>60</v>
      </c>
      <c r="D256" s="162" t="e">
        <f>#REF!</f>
        <v>#REF!</v>
      </c>
      <c r="E256" s="162" t="e">
        <f>#REF!</f>
        <v>#REF!</v>
      </c>
      <c r="F256" s="162" t="e">
        <f>#REF!</f>
        <v>#REF!</v>
      </c>
      <c r="G256" s="162" t="e">
        <f>#REF!</f>
        <v>#REF!</v>
      </c>
      <c r="H256" s="162" t="e">
        <f>#REF!</f>
        <v>#REF!</v>
      </c>
      <c r="I256" s="162" t="e">
        <f>#REF!</f>
        <v>#REF!</v>
      </c>
      <c r="J256" s="162" t="e">
        <f>#REF!</f>
        <v>#REF!</v>
      </c>
      <c r="K256" s="162" t="e">
        <f>#REF!</f>
        <v>#REF!</v>
      </c>
      <c r="L256" s="162" t="e">
        <f>#REF!</f>
        <v>#REF!</v>
      </c>
      <c r="M256" s="162" t="e">
        <f>#REF!</f>
        <v>#REF!</v>
      </c>
      <c r="N256" s="162" t="e">
        <f>#REF!</f>
        <v>#REF!</v>
      </c>
      <c r="O256" s="162" t="e">
        <f>#REF!</f>
        <v>#REF!</v>
      </c>
      <c r="P256" s="162" t="e">
        <f>#REF!</f>
        <v>#REF!</v>
      </c>
      <c r="Q256" s="162" t="e">
        <f>#REF!</f>
        <v>#REF!</v>
      </c>
      <c r="R256" s="162" t="e">
        <f>#REF!</f>
        <v>#REF!</v>
      </c>
      <c r="S256" s="162" t="e">
        <f>#REF!</f>
        <v>#REF!</v>
      </c>
      <c r="T256" s="162" t="e">
        <f>#REF!</f>
        <v>#REF!</v>
      </c>
      <c r="U256" s="193" t="e">
        <f>#REF!</f>
        <v>#REF!</v>
      </c>
    </row>
    <row r="257" spans="1:21" ht="15.6">
      <c r="A257" s="487"/>
      <c r="B257" s="43" t="s">
        <v>119</v>
      </c>
      <c r="C257" s="142"/>
      <c r="D257" s="162" t="e">
        <f>#REF!</f>
        <v>#REF!</v>
      </c>
      <c r="E257" s="162" t="e">
        <f>#REF!</f>
        <v>#REF!</v>
      </c>
      <c r="F257" s="162" t="e">
        <f>#REF!</f>
        <v>#REF!</v>
      </c>
      <c r="G257" s="162" t="e">
        <f>#REF!</f>
        <v>#REF!</v>
      </c>
      <c r="H257" s="162" t="e">
        <f>#REF!</f>
        <v>#REF!</v>
      </c>
      <c r="I257" s="162" t="e">
        <f>#REF!</f>
        <v>#REF!</v>
      </c>
      <c r="J257" s="162" t="e">
        <f>#REF!</f>
        <v>#REF!</v>
      </c>
      <c r="K257" s="162" t="e">
        <f>#REF!</f>
        <v>#REF!</v>
      </c>
      <c r="L257" s="162" t="e">
        <f>#REF!</f>
        <v>#REF!</v>
      </c>
      <c r="M257" s="162" t="e">
        <f>#REF!</f>
        <v>#REF!</v>
      </c>
      <c r="N257" s="162" t="e">
        <f>#REF!</f>
        <v>#REF!</v>
      </c>
      <c r="O257" s="162" t="e">
        <f>#REF!</f>
        <v>#REF!</v>
      </c>
      <c r="P257" s="162" t="e">
        <f>#REF!</f>
        <v>#REF!</v>
      </c>
      <c r="Q257" s="162" t="e">
        <f>#REF!</f>
        <v>#REF!</v>
      </c>
      <c r="R257" s="162" t="e">
        <f>#REF!</f>
        <v>#REF!</v>
      </c>
      <c r="S257" s="162" t="e">
        <f>#REF!</f>
        <v>#REF!</v>
      </c>
      <c r="T257" s="162" t="e">
        <f>#REF!</f>
        <v>#REF!</v>
      </c>
      <c r="U257" s="193" t="e">
        <f>#REF!</f>
        <v>#REF!</v>
      </c>
    </row>
    <row r="258" spans="1:21" ht="15.6">
      <c r="A258" s="487"/>
      <c r="B258" s="43" t="s">
        <v>120</v>
      </c>
      <c r="C258" s="142">
        <v>50</v>
      </c>
      <c r="D258" s="162" t="e">
        <f>#REF!</f>
        <v>#REF!</v>
      </c>
      <c r="E258" s="162" t="e">
        <f>#REF!</f>
        <v>#REF!</v>
      </c>
      <c r="F258" s="162" t="e">
        <f>#REF!</f>
        <v>#REF!</v>
      </c>
      <c r="G258" s="162" t="e">
        <f>#REF!</f>
        <v>#REF!</v>
      </c>
      <c r="H258" s="162" t="e">
        <f>#REF!</f>
        <v>#REF!</v>
      </c>
      <c r="I258" s="162" t="e">
        <f>#REF!</f>
        <v>#REF!</v>
      </c>
      <c r="J258" s="162" t="e">
        <f>#REF!</f>
        <v>#REF!</v>
      </c>
      <c r="K258" s="162" t="e">
        <f>#REF!</f>
        <v>#REF!</v>
      </c>
      <c r="L258" s="162" t="e">
        <f>#REF!</f>
        <v>#REF!</v>
      </c>
      <c r="M258" s="162" t="e">
        <f>#REF!</f>
        <v>#REF!</v>
      </c>
      <c r="N258" s="162" t="e">
        <f>#REF!</f>
        <v>#REF!</v>
      </c>
      <c r="O258" s="162" t="e">
        <f>#REF!</f>
        <v>#REF!</v>
      </c>
      <c r="P258" s="162" t="e">
        <f>#REF!</f>
        <v>#REF!</v>
      </c>
      <c r="Q258" s="162" t="e">
        <f>#REF!</f>
        <v>#REF!</v>
      </c>
      <c r="R258" s="162" t="e">
        <f>#REF!</f>
        <v>#REF!</v>
      </c>
      <c r="S258" s="162" t="e">
        <f>#REF!</f>
        <v>#REF!</v>
      </c>
      <c r="T258" s="162" t="e">
        <f>#REF!</f>
        <v>#REF!</v>
      </c>
      <c r="U258" s="193" t="e">
        <f>#REF!</f>
        <v>#REF!</v>
      </c>
    </row>
    <row r="259" spans="1:21" ht="16.2" thickBot="1">
      <c r="A259" s="487"/>
      <c r="B259" s="206" t="s">
        <v>1</v>
      </c>
      <c r="C259" s="207"/>
      <c r="D259" s="208" t="e">
        <f t="shared" ref="D259:R259" si="37">SUM(D255:D258)</f>
        <v>#REF!</v>
      </c>
      <c r="E259" s="208" t="e">
        <f t="shared" si="37"/>
        <v>#REF!</v>
      </c>
      <c r="F259" s="208" t="e">
        <f t="shared" si="37"/>
        <v>#REF!</v>
      </c>
      <c r="G259" s="208" t="e">
        <f t="shared" si="37"/>
        <v>#REF!</v>
      </c>
      <c r="H259" s="208" t="e">
        <f t="shared" si="37"/>
        <v>#REF!</v>
      </c>
      <c r="I259" s="208" t="e">
        <f t="shared" si="37"/>
        <v>#REF!</v>
      </c>
      <c r="J259" s="208" t="e">
        <f t="shared" si="37"/>
        <v>#REF!</v>
      </c>
      <c r="K259" s="208" t="e">
        <f t="shared" si="37"/>
        <v>#REF!</v>
      </c>
      <c r="L259" s="208" t="e">
        <f t="shared" si="37"/>
        <v>#REF!</v>
      </c>
      <c r="M259" s="208" t="e">
        <f t="shared" si="37"/>
        <v>#REF!</v>
      </c>
      <c r="N259" s="208" t="e">
        <f t="shared" si="37"/>
        <v>#REF!</v>
      </c>
      <c r="O259" s="208" t="e">
        <f t="shared" si="37"/>
        <v>#REF!</v>
      </c>
      <c r="P259" s="208" t="e">
        <f t="shared" si="37"/>
        <v>#REF!</v>
      </c>
      <c r="Q259" s="208" t="e">
        <f t="shared" si="37"/>
        <v>#REF!</v>
      </c>
      <c r="R259" s="208" t="e">
        <f t="shared" si="37"/>
        <v>#REF!</v>
      </c>
      <c r="S259" s="208" t="e">
        <f>SUM(S255:S258)</f>
        <v>#REF!</v>
      </c>
      <c r="T259" s="208" t="e">
        <f>SUM(T255:T258)</f>
        <v>#REF!</v>
      </c>
      <c r="U259" s="209" t="e">
        <f>SUM(U255:U258)</f>
        <v>#REF!</v>
      </c>
    </row>
    <row r="260" spans="1:21" ht="15.6">
      <c r="A260" s="490" t="s">
        <v>166</v>
      </c>
      <c r="B260" s="484" t="s">
        <v>162</v>
      </c>
      <c r="C260" s="485"/>
      <c r="D260" s="202" t="s">
        <v>14</v>
      </c>
      <c r="E260" s="202" t="s">
        <v>15</v>
      </c>
      <c r="F260" s="202" t="s">
        <v>16</v>
      </c>
      <c r="G260" s="202" t="s">
        <v>23</v>
      </c>
      <c r="H260" s="202" t="s">
        <v>24</v>
      </c>
      <c r="I260" s="202" t="s">
        <v>25</v>
      </c>
      <c r="J260" s="202" t="s">
        <v>26</v>
      </c>
      <c r="K260" s="202" t="s">
        <v>27</v>
      </c>
      <c r="L260" s="202" t="s">
        <v>28</v>
      </c>
      <c r="M260" s="202" t="s">
        <v>29</v>
      </c>
      <c r="N260" s="202" t="s">
        <v>30</v>
      </c>
      <c r="O260" s="202" t="s">
        <v>31</v>
      </c>
      <c r="P260" s="202" t="s">
        <v>32</v>
      </c>
      <c r="Q260" s="202" t="s">
        <v>33</v>
      </c>
      <c r="R260" s="202" t="s">
        <v>34</v>
      </c>
      <c r="S260" s="203" t="s">
        <v>17</v>
      </c>
      <c r="T260" s="279" t="s">
        <v>35</v>
      </c>
      <c r="U260" s="280" t="s">
        <v>36</v>
      </c>
    </row>
    <row r="261" spans="1:21" ht="15.6">
      <c r="A261" s="486"/>
      <c r="B261" s="483" t="s">
        <v>167</v>
      </c>
      <c r="C261" s="482"/>
      <c r="D261" s="196" t="e">
        <f>'1 TTD'!$D$8</f>
        <v>#REF!</v>
      </c>
      <c r="E261" s="196" t="e">
        <f>'1 TTD'!$E$8</f>
        <v>#REF!</v>
      </c>
      <c r="F261" s="196" t="e">
        <f>'1 TTD'!$F$8</f>
        <v>#REF!</v>
      </c>
      <c r="G261" s="196" t="e">
        <f>'1 TTD'!$G$8</f>
        <v>#REF!</v>
      </c>
      <c r="H261" s="196" t="e">
        <f>'1 TTD'!$H$8</f>
        <v>#REF!</v>
      </c>
      <c r="I261" s="196" t="e">
        <f>'1 TTD'!$I$8</f>
        <v>#REF!</v>
      </c>
      <c r="J261" s="196" t="e">
        <f>'1 TTD'!$J$8</f>
        <v>#REF!</v>
      </c>
      <c r="K261" s="196" t="e">
        <f>'1 TTD'!$K$8</f>
        <v>#REF!</v>
      </c>
      <c r="L261" s="196" t="e">
        <f>'1 TTD'!$L$8</f>
        <v>#REF!</v>
      </c>
      <c r="M261" s="196" t="e">
        <f>'1 TTD'!$M$8</f>
        <v>#REF!</v>
      </c>
      <c r="N261" s="196" t="e">
        <f>'1 TTD'!$N$8</f>
        <v>#REF!</v>
      </c>
      <c r="O261" s="196" t="e">
        <f>'1 TTD'!$O$8</f>
        <v>#REF!</v>
      </c>
      <c r="P261" s="196" t="e">
        <f>'1 TTD'!$P$8</f>
        <v>#REF!</v>
      </c>
      <c r="Q261" s="196" t="e">
        <f>'1 TTD'!$Q$8</f>
        <v>#REF!</v>
      </c>
      <c r="R261" s="196" t="e">
        <f>'1 TTD'!$R$8</f>
        <v>#REF!</v>
      </c>
      <c r="S261" s="196"/>
      <c r="T261" s="196" t="e">
        <f>'1 TTD'!T8</f>
        <v>#REF!</v>
      </c>
      <c r="U261" s="197" t="e">
        <f>SUM($G$21:$I$21)</f>
        <v>#REF!</v>
      </c>
    </row>
    <row r="262" spans="1:21" ht="15.6">
      <c r="A262" s="486"/>
      <c r="B262" s="483" t="s">
        <v>43</v>
      </c>
      <c r="C262" s="482"/>
      <c r="D262" s="223" t="e">
        <f>'2 Stability'!C51</f>
        <v>#REF!</v>
      </c>
      <c r="E262" s="223" t="e">
        <f>'2 Stability'!D51</f>
        <v>#REF!</v>
      </c>
      <c r="F262" s="223" t="e">
        <f>'2 Stability'!E51</f>
        <v>#REF!</v>
      </c>
      <c r="G262" s="223" t="e">
        <f>'2 Stability'!F51</f>
        <v>#REF!</v>
      </c>
      <c r="H262" s="223" t="e">
        <f>'2 Stability'!G51</f>
        <v>#REF!</v>
      </c>
      <c r="I262" s="223" t="e">
        <f>'2 Stability'!H51</f>
        <v>#REF!</v>
      </c>
      <c r="J262" s="223" t="e">
        <f>'2 Stability'!I51</f>
        <v>#REF!</v>
      </c>
      <c r="K262" s="223" t="e">
        <f>'2 Stability'!J51</f>
        <v>#REF!</v>
      </c>
      <c r="L262" s="223" t="e">
        <f>'2 Stability'!K51</f>
        <v>#REF!</v>
      </c>
      <c r="M262" s="223" t="e">
        <f>'2 Stability'!L51</f>
        <v>#REF!</v>
      </c>
      <c r="N262" s="223" t="e">
        <f>'2 Stability'!M51</f>
        <v>#REF!</v>
      </c>
      <c r="O262" s="223" t="e">
        <f>'2 Stability'!N51</f>
        <v>#REF!</v>
      </c>
      <c r="P262" s="223" t="e">
        <f>'2 Stability'!O51</f>
        <v>#REF!</v>
      </c>
      <c r="Q262" s="223" t="e">
        <f>'2 Stability'!P51</f>
        <v>#REF!</v>
      </c>
      <c r="R262" s="223" t="e">
        <f>'2 Stability'!Q51</f>
        <v>#REF!</v>
      </c>
      <c r="S262" s="196"/>
      <c r="T262" s="223" t="e">
        <f>'2 Stability'!R51</f>
        <v>#REF!</v>
      </c>
      <c r="U262" s="225" t="e">
        <f>'2 Stability'!S51</f>
        <v>#REF!</v>
      </c>
    </row>
    <row r="263" spans="1:21" ht="15.6">
      <c r="A263" s="486"/>
      <c r="B263" s="483" t="s">
        <v>42</v>
      </c>
      <c r="C263" s="482"/>
      <c r="D263" s="214">
        <f>(D264-$S264)*$C264+(D265-$S265)*$C265+(D267-$S267)*$C267</f>
        <v>0</v>
      </c>
      <c r="E263" s="214">
        <f t="shared" ref="E263:U263" si="38">(E264-$S264)*$C264+(E265-$S265)*$C265+(E267-$S267)*$C267</f>
        <v>0</v>
      </c>
      <c r="F263" s="214">
        <f t="shared" si="38"/>
        <v>0</v>
      </c>
      <c r="G263" s="214">
        <f t="shared" si="38"/>
        <v>0</v>
      </c>
      <c r="H263" s="214">
        <f t="shared" si="38"/>
        <v>0</v>
      </c>
      <c r="I263" s="214">
        <f>(I264-$S264)*$C264+(I265-$S265)*$C265+(I267-$S267)*$C267</f>
        <v>0</v>
      </c>
      <c r="J263" s="214">
        <f t="shared" si="38"/>
        <v>0</v>
      </c>
      <c r="K263" s="214">
        <f t="shared" si="38"/>
        <v>0</v>
      </c>
      <c r="L263" s="214">
        <f t="shared" si="38"/>
        <v>0</v>
      </c>
      <c r="M263" s="214">
        <f t="shared" si="38"/>
        <v>0</v>
      </c>
      <c r="N263" s="214">
        <f t="shared" si="38"/>
        <v>0</v>
      </c>
      <c r="O263" s="214">
        <f t="shared" si="38"/>
        <v>0</v>
      </c>
      <c r="P263" s="214">
        <f t="shared" si="38"/>
        <v>0</v>
      </c>
      <c r="Q263" s="214">
        <f t="shared" si="38"/>
        <v>0</v>
      </c>
      <c r="R263" s="214">
        <f t="shared" si="38"/>
        <v>0</v>
      </c>
      <c r="S263" s="214"/>
      <c r="T263" s="214">
        <f>(T264-$S264)*$C264+(T265-$S265)*$C265+(T267-$S267)*$C267</f>
        <v>0</v>
      </c>
      <c r="U263" s="219">
        <f t="shared" si="38"/>
        <v>0</v>
      </c>
    </row>
    <row r="264" spans="1:21" ht="15.6">
      <c r="A264" s="487"/>
      <c r="B264" s="42" t="s">
        <v>81</v>
      </c>
      <c r="C264" s="142">
        <v>80</v>
      </c>
      <c r="D264" s="159">
        <f>IF(ISERROR((#REF!)/#REF!),0,(#REF!)/#REF!)</f>
        <v>0</v>
      </c>
      <c r="E264" s="159">
        <f>IF(ISERROR((#REF!)/#REF!),0,(#REF!)/#REF!)</f>
        <v>0</v>
      </c>
      <c r="F264" s="159">
        <f>IF(ISERROR((#REF!)/#REF!),0,(#REF!)/#REF!)</f>
        <v>0</v>
      </c>
      <c r="G264" s="159">
        <f>IF(ISERROR((#REF!)/#REF!),0,(#REF!)/#REF!)</f>
        <v>0</v>
      </c>
      <c r="H264" s="159">
        <f>IF(ISERROR((#REF!)/#REF!),0,(#REF!)/#REF!)</f>
        <v>0</v>
      </c>
      <c r="I264" s="159">
        <f>IF(ISERROR((#REF!)/#REF!),0,(#REF!)/#REF!)</f>
        <v>0</v>
      </c>
      <c r="J264" s="159">
        <f>IF(ISERROR((#REF!)/#REF!),0,(#REF!)/#REF!)</f>
        <v>0</v>
      </c>
      <c r="K264" s="159">
        <f>IF(ISERROR((#REF!)/#REF!),0,(#REF!)/#REF!)</f>
        <v>0</v>
      </c>
      <c r="L264" s="159">
        <f>IF(ISERROR((#REF!)/#REF!),0,(#REF!)/#REF!)</f>
        <v>0</v>
      </c>
      <c r="M264" s="159">
        <f>IF(ISERROR((#REF!)/#REF!),0,(#REF!)/#REF!)</f>
        <v>0</v>
      </c>
      <c r="N264" s="159">
        <f>IF(ISERROR((#REF!)/#REF!),0,(#REF!)/#REF!)</f>
        <v>0</v>
      </c>
      <c r="O264" s="159">
        <f>IF(ISERROR((#REF!)/#REF!),0,(#REF!)/#REF!)</f>
        <v>0</v>
      </c>
      <c r="P264" s="159">
        <f>IF(ISERROR((#REF!)/#REF!),0,(#REF!)/#REF!)</f>
        <v>0</v>
      </c>
      <c r="Q264" s="159">
        <f>IF(ISERROR((#REF!)/#REF!),0,(#REF!)/#REF!)</f>
        <v>0</v>
      </c>
      <c r="R264" s="159">
        <f>IF(ISERROR((#REF!)/#REF!),0,(#REF!)/#REF!)</f>
        <v>0</v>
      </c>
      <c r="S264" s="159">
        <f>IF(ISERROR((#REF!)/#REF!),0,(#REF!)/#REF!)</f>
        <v>0</v>
      </c>
      <c r="T264" s="159">
        <f>IF(ISERROR((#REF!)/#REF!),0,(#REF!)/#REF!)</f>
        <v>0</v>
      </c>
      <c r="U264" s="160">
        <f>IF(ISERROR((#REF!)/#REF!),0,(#REF!)/#REF!)</f>
        <v>0</v>
      </c>
    </row>
    <row r="265" spans="1:21" ht="15.6">
      <c r="A265" s="487"/>
      <c r="B265" s="43" t="s">
        <v>118</v>
      </c>
      <c r="C265" s="142">
        <v>60</v>
      </c>
      <c r="D265" s="159">
        <f>IF(ISERROR((#REF!)/#REF!),0,(#REF!)/#REF!)</f>
        <v>0</v>
      </c>
      <c r="E265" s="159">
        <f>IF(ISERROR((#REF!)/#REF!),0,(#REF!)/#REF!)</f>
        <v>0</v>
      </c>
      <c r="F265" s="159">
        <f>IF(ISERROR((#REF!)/#REF!),0,(#REF!)/#REF!)</f>
        <v>0</v>
      </c>
      <c r="G265" s="159">
        <f>IF(ISERROR((#REF!)/#REF!),0,(#REF!)/#REF!)</f>
        <v>0</v>
      </c>
      <c r="H265" s="159">
        <f>IF(ISERROR((#REF!)/#REF!),0,(#REF!)/#REF!)</f>
        <v>0</v>
      </c>
      <c r="I265" s="159">
        <f>IF(ISERROR((#REF!)/#REF!),0,(#REF!)/#REF!)</f>
        <v>0</v>
      </c>
      <c r="J265" s="159">
        <f>IF(ISERROR((#REF!)/#REF!),0,(#REF!)/#REF!)</f>
        <v>0</v>
      </c>
      <c r="K265" s="159">
        <f>IF(ISERROR((#REF!)/#REF!),0,(#REF!)/#REF!)</f>
        <v>0</v>
      </c>
      <c r="L265" s="159">
        <f>IF(ISERROR((#REF!)/#REF!),0,(#REF!)/#REF!)</f>
        <v>0</v>
      </c>
      <c r="M265" s="159">
        <f>IF(ISERROR((#REF!)/#REF!),0,(#REF!)/#REF!)</f>
        <v>0</v>
      </c>
      <c r="N265" s="159">
        <f>IF(ISERROR((#REF!)/#REF!),0,(#REF!)/#REF!)</f>
        <v>0</v>
      </c>
      <c r="O265" s="159">
        <f>IF(ISERROR((#REF!)/#REF!),0,(#REF!)/#REF!)</f>
        <v>0</v>
      </c>
      <c r="P265" s="159">
        <f>IF(ISERROR((#REF!)/#REF!),0,(#REF!)/#REF!)</f>
        <v>0</v>
      </c>
      <c r="Q265" s="159">
        <f>IF(ISERROR((#REF!)/#REF!),0,(#REF!)/#REF!)</f>
        <v>0</v>
      </c>
      <c r="R265" s="159">
        <f>IF(ISERROR((#REF!)/#REF!),0,(#REF!)/#REF!)</f>
        <v>0</v>
      </c>
      <c r="S265" s="159">
        <f>IF(ISERROR((#REF!)/#REF!),0,(#REF!)/#REF!)</f>
        <v>0</v>
      </c>
      <c r="T265" s="159">
        <f>IF(ISERROR((#REF!)/#REF!),0,(#REF!)/#REF!)</f>
        <v>0</v>
      </c>
      <c r="U265" s="160">
        <f>IF(ISERROR((#REF!)/#REF!),0,(#REF!)/#REF!)</f>
        <v>0</v>
      </c>
    </row>
    <row r="266" spans="1:21" ht="15.6">
      <c r="A266" s="487"/>
      <c r="B266" s="43" t="s">
        <v>119</v>
      </c>
      <c r="C266" s="142"/>
      <c r="D266" s="159">
        <f>IF(ISERROR((#REF!)/#REF!),0,(#REF!)/#REF!)</f>
        <v>0</v>
      </c>
      <c r="E266" s="159">
        <f>IF(ISERROR((#REF!)/#REF!),0,(#REF!)/#REF!)</f>
        <v>0</v>
      </c>
      <c r="F266" s="159">
        <f>IF(ISERROR((#REF!)/#REF!),0,(#REF!)/#REF!)</f>
        <v>0</v>
      </c>
      <c r="G266" s="159">
        <f>IF(ISERROR((#REF!)/#REF!),0,(#REF!)/#REF!)</f>
        <v>0</v>
      </c>
      <c r="H266" s="159">
        <f>IF(ISERROR((#REF!)/#REF!),0,(#REF!)/#REF!)</f>
        <v>0</v>
      </c>
      <c r="I266" s="159">
        <f>IF(ISERROR((#REF!)/#REF!),0,(#REF!)/#REF!)</f>
        <v>0</v>
      </c>
      <c r="J266" s="159">
        <f>IF(ISERROR((#REF!)/#REF!),0,(#REF!)/#REF!)</f>
        <v>0</v>
      </c>
      <c r="K266" s="159">
        <f>IF(ISERROR((#REF!)/#REF!),0,(#REF!)/#REF!)</f>
        <v>0</v>
      </c>
      <c r="L266" s="159">
        <f>IF(ISERROR((#REF!)/#REF!),0,(#REF!)/#REF!)</f>
        <v>0</v>
      </c>
      <c r="M266" s="159">
        <f>IF(ISERROR((#REF!)/#REF!),0,(#REF!)/#REF!)</f>
        <v>0</v>
      </c>
      <c r="N266" s="159">
        <f>IF(ISERROR((#REF!)/#REF!),0,(#REF!)/#REF!)</f>
        <v>0</v>
      </c>
      <c r="O266" s="159">
        <f>IF(ISERROR((#REF!)/#REF!),0,(#REF!)/#REF!)</f>
        <v>0</v>
      </c>
      <c r="P266" s="159">
        <f>IF(ISERROR((#REF!)/#REF!),0,(#REF!)/#REF!)</f>
        <v>0</v>
      </c>
      <c r="Q266" s="159">
        <f>IF(ISERROR((#REF!)/#REF!),0,(#REF!)/#REF!)</f>
        <v>0</v>
      </c>
      <c r="R266" s="159">
        <f>IF(ISERROR((#REF!)/#REF!),0,(#REF!)/#REF!)</f>
        <v>0</v>
      </c>
      <c r="S266" s="159">
        <f>IF(ISERROR((#REF!)/#REF!),0,(#REF!)/#REF!)</f>
        <v>0</v>
      </c>
      <c r="T266" s="159">
        <f>IF(ISERROR((#REF!)/#REF!),0,(#REF!)/#REF!)</f>
        <v>0</v>
      </c>
      <c r="U266" s="160">
        <f>IF(ISERROR((#REF!)/#REF!),0,(#REF!)/#REF!)</f>
        <v>0</v>
      </c>
    </row>
    <row r="267" spans="1:21" ht="15.6">
      <c r="A267" s="487"/>
      <c r="B267" s="43" t="s">
        <v>120</v>
      </c>
      <c r="C267" s="142">
        <v>50</v>
      </c>
      <c r="D267" s="159">
        <f>IF(ISERROR((#REF!)/#REF!),0,(#REF!)/#REF!)</f>
        <v>0</v>
      </c>
      <c r="E267" s="159">
        <f>IF(ISERROR((#REF!)/#REF!),0,(#REF!)/#REF!)</f>
        <v>0</v>
      </c>
      <c r="F267" s="159">
        <f>IF(ISERROR((#REF!)/#REF!),0,(#REF!)/#REF!)</f>
        <v>0</v>
      </c>
      <c r="G267" s="159">
        <f>IF(ISERROR((#REF!)/#REF!),0,(#REF!)/#REF!)</f>
        <v>0</v>
      </c>
      <c r="H267" s="159">
        <f>IF(ISERROR((#REF!)/#REF!),0,(#REF!)/#REF!)</f>
        <v>0</v>
      </c>
      <c r="I267" s="159">
        <f>IF(ISERROR((#REF!)/#REF!),0,(#REF!)/#REF!)</f>
        <v>0</v>
      </c>
      <c r="J267" s="159">
        <f>IF(ISERROR((#REF!)/#REF!),0,(#REF!)/#REF!)</f>
        <v>0</v>
      </c>
      <c r="K267" s="159">
        <f>IF(ISERROR((#REF!)/#REF!),0,(#REF!)/#REF!)</f>
        <v>0</v>
      </c>
      <c r="L267" s="159">
        <f>IF(ISERROR((#REF!)/#REF!),0,(#REF!)/#REF!)</f>
        <v>0</v>
      </c>
      <c r="M267" s="159">
        <f>IF(ISERROR((#REF!)/#REF!),0,(#REF!)/#REF!)</f>
        <v>0</v>
      </c>
      <c r="N267" s="159">
        <f>IF(ISERROR((#REF!)/#REF!),0,(#REF!)/#REF!)</f>
        <v>0</v>
      </c>
      <c r="O267" s="159">
        <f>IF(ISERROR((#REF!)/#REF!),0,(#REF!)/#REF!)</f>
        <v>0</v>
      </c>
      <c r="P267" s="159">
        <f>IF(ISERROR((#REF!)/#REF!),0,(#REF!)/#REF!)</f>
        <v>0</v>
      </c>
      <c r="Q267" s="159">
        <f>IF(ISERROR((#REF!)/#REF!),0,(#REF!)/#REF!)</f>
        <v>0</v>
      </c>
      <c r="R267" s="159">
        <f>IF(ISERROR((#REF!)/#REF!),0,(#REF!)/#REF!)</f>
        <v>0</v>
      </c>
      <c r="S267" s="159">
        <f>IF(ISERROR((#REF!)/#REF!),0,(#REF!)/#REF!)</f>
        <v>0</v>
      </c>
      <c r="T267" s="159">
        <f>IF(ISERROR((#REF!)/#REF!),0,(#REF!)/#REF!)</f>
        <v>0</v>
      </c>
      <c r="U267" s="160">
        <f>IF(ISERROR((#REF!)/#REF!),0,(#REF!)/#REF!)</f>
        <v>0</v>
      </c>
    </row>
    <row r="268" spans="1:21" ht="16.2" thickBot="1">
      <c r="A268" s="488"/>
      <c r="B268" s="161" t="s">
        <v>1</v>
      </c>
      <c r="C268" s="161"/>
      <c r="D268" s="191">
        <f t="shared" ref="D268:R268" si="39">SUM(D264:D267)</f>
        <v>0</v>
      </c>
      <c r="E268" s="191">
        <f t="shared" si="39"/>
        <v>0</v>
      </c>
      <c r="F268" s="191">
        <f t="shared" si="39"/>
        <v>0</v>
      </c>
      <c r="G268" s="191">
        <f t="shared" si="39"/>
        <v>0</v>
      </c>
      <c r="H268" s="191">
        <f t="shared" si="39"/>
        <v>0</v>
      </c>
      <c r="I268" s="191">
        <f t="shared" si="39"/>
        <v>0</v>
      </c>
      <c r="J268" s="191">
        <f t="shared" si="39"/>
        <v>0</v>
      </c>
      <c r="K268" s="191">
        <f t="shared" si="39"/>
        <v>0</v>
      </c>
      <c r="L268" s="191">
        <f t="shared" si="39"/>
        <v>0</v>
      </c>
      <c r="M268" s="191">
        <f t="shared" si="39"/>
        <v>0</v>
      </c>
      <c r="N268" s="191">
        <f t="shared" si="39"/>
        <v>0</v>
      </c>
      <c r="O268" s="191">
        <f t="shared" si="39"/>
        <v>0</v>
      </c>
      <c r="P268" s="191">
        <f t="shared" si="39"/>
        <v>0</v>
      </c>
      <c r="Q268" s="191">
        <f t="shared" si="39"/>
        <v>0</v>
      </c>
      <c r="R268" s="191">
        <f t="shared" si="39"/>
        <v>0</v>
      </c>
      <c r="S268" s="191">
        <f>SUM(S264:S267)</f>
        <v>0</v>
      </c>
      <c r="T268" s="191">
        <f>SUM(T264:T267)</f>
        <v>0</v>
      </c>
      <c r="U268" s="192">
        <f>SUM(U264:U267)</f>
        <v>0</v>
      </c>
    </row>
    <row r="269" spans="1:21" ht="15.6">
      <c r="A269" s="490" t="s">
        <v>163</v>
      </c>
      <c r="B269" s="489" t="s">
        <v>162</v>
      </c>
      <c r="C269" s="485"/>
      <c r="D269" s="202" t="s">
        <v>14</v>
      </c>
      <c r="E269" s="202" t="s">
        <v>15</v>
      </c>
      <c r="F269" s="202" t="s">
        <v>16</v>
      </c>
      <c r="G269" s="202" t="s">
        <v>23</v>
      </c>
      <c r="H269" s="202" t="s">
        <v>24</v>
      </c>
      <c r="I269" s="202" t="s">
        <v>25</v>
      </c>
      <c r="J269" s="202" t="s">
        <v>26</v>
      </c>
      <c r="K269" s="202" t="s">
        <v>27</v>
      </c>
      <c r="L269" s="202" t="s">
        <v>28</v>
      </c>
      <c r="M269" s="202" t="s">
        <v>29</v>
      </c>
      <c r="N269" s="202" t="s">
        <v>30</v>
      </c>
      <c r="O269" s="202" t="s">
        <v>31</v>
      </c>
      <c r="P269" s="202" t="s">
        <v>32</v>
      </c>
      <c r="Q269" s="202" t="s">
        <v>33</v>
      </c>
      <c r="R269" s="202" t="s">
        <v>34</v>
      </c>
      <c r="S269" s="202"/>
      <c r="T269" s="279" t="s">
        <v>35</v>
      </c>
      <c r="U269" s="280" t="s">
        <v>36</v>
      </c>
    </row>
    <row r="270" spans="1:21" ht="15.6">
      <c r="A270" s="486"/>
      <c r="B270" s="481" t="s">
        <v>167</v>
      </c>
      <c r="C270" s="482"/>
      <c r="D270" s="196" t="e">
        <f>'1 TTD'!$D$8</f>
        <v>#REF!</v>
      </c>
      <c r="E270" s="196" t="e">
        <f>'1 TTD'!$E$8</f>
        <v>#REF!</v>
      </c>
      <c r="F270" s="196" t="e">
        <f>'1 TTD'!$F$8</f>
        <v>#REF!</v>
      </c>
      <c r="G270" s="196" t="e">
        <f>'1 TTD'!$G$8</f>
        <v>#REF!</v>
      </c>
      <c r="H270" s="196" t="e">
        <f>'1 TTD'!$H$8</f>
        <v>#REF!</v>
      </c>
      <c r="I270" s="196" t="e">
        <f>'1 TTD'!$I$8</f>
        <v>#REF!</v>
      </c>
      <c r="J270" s="196" t="e">
        <f>'1 TTD'!$J$8</f>
        <v>#REF!</v>
      </c>
      <c r="K270" s="196" t="e">
        <f>'1 TTD'!$K$8</f>
        <v>#REF!</v>
      </c>
      <c r="L270" s="196" t="e">
        <f>'1 TTD'!$L$8</f>
        <v>#REF!</v>
      </c>
      <c r="M270" s="196" t="e">
        <f>'1 TTD'!$M$8</f>
        <v>#REF!</v>
      </c>
      <c r="N270" s="196" t="e">
        <f>'1 TTD'!$N$8</f>
        <v>#REF!</v>
      </c>
      <c r="O270" s="196" t="e">
        <f>'1 TTD'!$O$8</f>
        <v>#REF!</v>
      </c>
      <c r="P270" s="196" t="e">
        <f>'1 TTD'!$P$8</f>
        <v>#REF!</v>
      </c>
      <c r="Q270" s="196" t="e">
        <f>'1 TTD'!$Q$8</f>
        <v>#REF!</v>
      </c>
      <c r="R270" s="196" t="e">
        <f>'1 TTD'!$R$8</f>
        <v>#REF!</v>
      </c>
      <c r="S270" s="196"/>
      <c r="T270" s="196" t="e">
        <f>'1 TTD'!T8</f>
        <v>#REF!</v>
      </c>
      <c r="U270" s="197" t="e">
        <f>SUM($G$21:$I$21)</f>
        <v>#REF!</v>
      </c>
    </row>
    <row r="271" spans="1:21" ht="16.5" customHeight="1">
      <c r="A271" s="486"/>
      <c r="B271" s="42" t="s">
        <v>81</v>
      </c>
      <c r="C271" s="142"/>
      <c r="D271" s="163">
        <f>IF(ISERROR((#REF!)/#REF!),0,(#REF!)/#REF!)</f>
        <v>0</v>
      </c>
      <c r="E271" s="163">
        <f>IF(ISERROR((#REF!)/#REF!),0,(#REF!)/#REF!)</f>
        <v>0</v>
      </c>
      <c r="F271" s="163">
        <f>IF(ISERROR((#REF!)/#REF!),0,(#REF!)/#REF!)</f>
        <v>0</v>
      </c>
      <c r="G271" s="163">
        <f>IF(ISERROR((#REF!)/#REF!),0,(#REF!)/#REF!)</f>
        <v>0</v>
      </c>
      <c r="H271" s="163">
        <f>IF(ISERROR((#REF!)/#REF!),0,(#REF!)/#REF!)</f>
        <v>0</v>
      </c>
      <c r="I271" s="163">
        <f>IF(ISERROR((#REF!)/#REF!),0,(#REF!)/#REF!)</f>
        <v>0</v>
      </c>
      <c r="J271" s="163">
        <f>IF(ISERROR((#REF!)/#REF!),0,(#REF!)/#REF!)</f>
        <v>0</v>
      </c>
      <c r="K271" s="163">
        <f>IF(ISERROR((#REF!)/#REF!),0,(#REF!)/#REF!)</f>
        <v>0</v>
      </c>
      <c r="L271" s="163">
        <f>IF(ISERROR((#REF!)/#REF!),0,(#REF!)/#REF!)</f>
        <v>0</v>
      </c>
      <c r="M271" s="163">
        <f>IF(ISERROR((#REF!)/#REF!),0,(#REF!)/#REF!)</f>
        <v>0</v>
      </c>
      <c r="N271" s="163">
        <f>IF(ISERROR((#REF!)/#REF!),0,(#REF!)/#REF!)</f>
        <v>0</v>
      </c>
      <c r="O271" s="163">
        <f>IF(ISERROR((#REF!)/#REF!),0,(#REF!)/#REF!)</f>
        <v>0</v>
      </c>
      <c r="P271" s="163">
        <f>IF(ISERROR((#REF!)/#REF!),0,(#REF!)/#REF!)</f>
        <v>0</v>
      </c>
      <c r="Q271" s="163">
        <f>IF(ISERROR((#REF!)/#REF!),0,(#REF!)/#REF!)</f>
        <v>0</v>
      </c>
      <c r="R271" s="163">
        <f>IF(ISERROR((#REF!)/#REF!),0,(#REF!)/#REF!)</f>
        <v>0</v>
      </c>
      <c r="S271" s="163">
        <f>IF(ISERROR((#REF!)/#REF!),0,(#REF!)/#REF!)</f>
        <v>0</v>
      </c>
      <c r="T271" s="163">
        <f>IF(ISERROR((#REF!)/#REF!),0,(#REF!)/#REF!)</f>
        <v>0</v>
      </c>
      <c r="U271" s="195">
        <f>IF(ISERROR((#REF!)/#REF!),0,(#REF!)/#REF!)</f>
        <v>0</v>
      </c>
    </row>
    <row r="272" spans="1:21" ht="15.6">
      <c r="A272" s="487"/>
      <c r="B272" s="43" t="s">
        <v>118</v>
      </c>
      <c r="C272" s="142"/>
      <c r="D272" s="163">
        <f>IF(ISERROR((#REF!)/#REF!),0,(#REF!)/#REF!)</f>
        <v>0</v>
      </c>
      <c r="E272" s="163">
        <f>IF(ISERROR((#REF!)/#REF!),0,(#REF!)/#REF!)</f>
        <v>0</v>
      </c>
      <c r="F272" s="163">
        <f>IF(ISERROR((#REF!)/#REF!),0,(#REF!)/#REF!)</f>
        <v>0</v>
      </c>
      <c r="G272" s="163">
        <f>IF(ISERROR((#REF!)/#REF!),0,(#REF!)/#REF!)</f>
        <v>0</v>
      </c>
      <c r="H272" s="163">
        <f>IF(ISERROR((#REF!)/#REF!),0,(#REF!)/#REF!)</f>
        <v>0</v>
      </c>
      <c r="I272" s="163">
        <f>IF(ISERROR((#REF!)/#REF!),0,(#REF!)/#REF!)</f>
        <v>0</v>
      </c>
      <c r="J272" s="163">
        <f>IF(ISERROR((#REF!)/#REF!),0,(#REF!)/#REF!)</f>
        <v>0</v>
      </c>
      <c r="K272" s="163">
        <f>IF(ISERROR((#REF!)/#REF!),0,(#REF!)/#REF!)</f>
        <v>0</v>
      </c>
      <c r="L272" s="163">
        <f>IF(ISERROR((#REF!)/#REF!),0,(#REF!)/#REF!)</f>
        <v>0</v>
      </c>
      <c r="M272" s="163">
        <f>IF(ISERROR((#REF!)/#REF!),0,(#REF!)/#REF!)</f>
        <v>0</v>
      </c>
      <c r="N272" s="163">
        <f>IF(ISERROR((#REF!)/#REF!),0,(#REF!)/#REF!)</f>
        <v>0</v>
      </c>
      <c r="O272" s="163">
        <f>IF(ISERROR((#REF!)/#REF!),0,(#REF!)/#REF!)</f>
        <v>0</v>
      </c>
      <c r="P272" s="163">
        <f>IF(ISERROR((#REF!)/#REF!),0,(#REF!)/#REF!)</f>
        <v>0</v>
      </c>
      <c r="Q272" s="163">
        <f>IF(ISERROR((#REF!)/#REF!),0,(#REF!)/#REF!)</f>
        <v>0</v>
      </c>
      <c r="R272" s="163">
        <f>IF(ISERROR((#REF!)/#REF!),0,(#REF!)/#REF!)</f>
        <v>0</v>
      </c>
      <c r="S272" s="163">
        <f>IF(ISERROR((#REF!)/#REF!),0,(#REF!)/#REF!)</f>
        <v>0</v>
      </c>
      <c r="T272" s="163">
        <f>IF(ISERROR((#REF!)/#REF!),0,(#REF!)/#REF!)</f>
        <v>0</v>
      </c>
      <c r="U272" s="195">
        <f>IF(ISERROR((#REF!)/#REF!),0,(#REF!)/#REF!)</f>
        <v>0</v>
      </c>
    </row>
    <row r="273" spans="1:21" ht="15.6">
      <c r="A273" s="487"/>
      <c r="B273" s="43" t="s">
        <v>119</v>
      </c>
      <c r="C273" s="142"/>
      <c r="D273" s="163">
        <f>IF(ISERROR((#REF!)/#REF!),0,(#REF!)/#REF!)</f>
        <v>0</v>
      </c>
      <c r="E273" s="163">
        <f>IF(ISERROR((#REF!)/#REF!),0,(#REF!)/#REF!)</f>
        <v>0</v>
      </c>
      <c r="F273" s="163">
        <f>IF(ISERROR((#REF!)/#REF!),0,(#REF!)/#REF!)</f>
        <v>0</v>
      </c>
      <c r="G273" s="163">
        <f>IF(ISERROR((#REF!)/#REF!),0,(#REF!)/#REF!)</f>
        <v>0</v>
      </c>
      <c r="H273" s="163">
        <f>IF(ISERROR((#REF!)/#REF!),0,(#REF!)/#REF!)</f>
        <v>0</v>
      </c>
      <c r="I273" s="163">
        <f>IF(ISERROR((#REF!)/#REF!),0,(#REF!)/#REF!)</f>
        <v>0</v>
      </c>
      <c r="J273" s="163">
        <f>IF(ISERROR((#REF!)/#REF!),0,(#REF!)/#REF!)</f>
        <v>0</v>
      </c>
      <c r="K273" s="163">
        <f>IF(ISERROR((#REF!)/#REF!),0,(#REF!)/#REF!)</f>
        <v>0</v>
      </c>
      <c r="L273" s="163">
        <f>IF(ISERROR((#REF!)/#REF!),0,(#REF!)/#REF!)</f>
        <v>0</v>
      </c>
      <c r="M273" s="163">
        <f>IF(ISERROR((#REF!)/#REF!),0,(#REF!)/#REF!)</f>
        <v>0</v>
      </c>
      <c r="N273" s="163">
        <f>IF(ISERROR((#REF!)/#REF!),0,(#REF!)/#REF!)</f>
        <v>0</v>
      </c>
      <c r="O273" s="163">
        <f>IF(ISERROR((#REF!)/#REF!),0,(#REF!)/#REF!)</f>
        <v>0</v>
      </c>
      <c r="P273" s="163">
        <f>IF(ISERROR((#REF!)/#REF!),0,(#REF!)/#REF!)</f>
        <v>0</v>
      </c>
      <c r="Q273" s="163">
        <f>IF(ISERROR((#REF!)/#REF!),0,(#REF!)/#REF!)</f>
        <v>0</v>
      </c>
      <c r="R273" s="163">
        <f>IF(ISERROR((#REF!)/#REF!),0,(#REF!)/#REF!)</f>
        <v>0</v>
      </c>
      <c r="S273" s="163">
        <f>IF(ISERROR((#REF!)/#REF!),0,(#REF!)/#REF!)</f>
        <v>0</v>
      </c>
      <c r="T273" s="163">
        <f>IF(ISERROR((#REF!)/#REF!),0,(#REF!)/#REF!)</f>
        <v>0</v>
      </c>
      <c r="U273" s="195">
        <f>IF(ISERROR((#REF!)/#REF!),0,(#REF!)/#REF!)</f>
        <v>0</v>
      </c>
    </row>
    <row r="274" spans="1:21" ht="15.6">
      <c r="A274" s="487"/>
      <c r="B274" s="43" t="s">
        <v>120</v>
      </c>
      <c r="C274" s="142"/>
      <c r="D274" s="163">
        <f>IF(ISERROR((#REF!)/#REF!),0,(#REF!)/#REF!)</f>
        <v>0</v>
      </c>
      <c r="E274" s="163">
        <f>IF(ISERROR((#REF!)/#REF!),0,(#REF!)/#REF!)</f>
        <v>0</v>
      </c>
      <c r="F274" s="163">
        <f>IF(ISERROR((#REF!)/#REF!),0,(#REF!)/#REF!)</f>
        <v>0</v>
      </c>
      <c r="G274" s="163">
        <f>IF(ISERROR((#REF!)/#REF!),0,(#REF!)/#REF!)</f>
        <v>0</v>
      </c>
      <c r="H274" s="163">
        <f>IF(ISERROR((#REF!)/#REF!),0,(#REF!)/#REF!)</f>
        <v>0</v>
      </c>
      <c r="I274" s="163">
        <f>IF(ISERROR((#REF!)/#REF!),0,(#REF!)/#REF!)</f>
        <v>0</v>
      </c>
      <c r="J274" s="163">
        <f>IF(ISERROR((#REF!)/#REF!),0,(#REF!)/#REF!)</f>
        <v>0</v>
      </c>
      <c r="K274" s="163">
        <f>IF(ISERROR((#REF!)/#REF!),0,(#REF!)/#REF!)</f>
        <v>0</v>
      </c>
      <c r="L274" s="163">
        <f>IF(ISERROR((#REF!)/#REF!),0,(#REF!)/#REF!)</f>
        <v>0</v>
      </c>
      <c r="M274" s="163">
        <f>IF(ISERROR((#REF!)/#REF!),0,(#REF!)/#REF!)</f>
        <v>0</v>
      </c>
      <c r="N274" s="163">
        <f>IF(ISERROR((#REF!)/#REF!),0,(#REF!)/#REF!)</f>
        <v>0</v>
      </c>
      <c r="O274" s="163">
        <f>IF(ISERROR((#REF!)/#REF!),0,(#REF!)/#REF!)</f>
        <v>0</v>
      </c>
      <c r="P274" s="163">
        <f>IF(ISERROR((#REF!)/#REF!),0,(#REF!)/#REF!)</f>
        <v>0</v>
      </c>
      <c r="Q274" s="163">
        <f>IF(ISERROR((#REF!)/#REF!),0,(#REF!)/#REF!)</f>
        <v>0</v>
      </c>
      <c r="R274" s="163">
        <f>IF(ISERROR((#REF!)/#REF!),0,(#REF!)/#REF!)</f>
        <v>0</v>
      </c>
      <c r="S274" s="163">
        <f>IF(ISERROR((#REF!)/#REF!),0,(#REF!)/#REF!)</f>
        <v>0</v>
      </c>
      <c r="T274" s="163">
        <f>IF(ISERROR((#REF!)/#REF!),0,(#REF!)/#REF!)</f>
        <v>0</v>
      </c>
      <c r="U274" s="195">
        <f>IF(ISERROR((#REF!)/#REF!),0,(#REF!)/#REF!)</f>
        <v>0</v>
      </c>
    </row>
    <row r="275" spans="1:21" ht="16.2" thickBot="1">
      <c r="A275" s="488"/>
      <c r="B275" s="161" t="s">
        <v>1</v>
      </c>
      <c r="C275" s="161"/>
      <c r="D275" s="163">
        <f>IF(ISERROR((#REF!)/#REF!),0,(#REF!)/#REF!)</f>
        <v>0</v>
      </c>
      <c r="E275" s="163">
        <f>IF(ISERROR((#REF!)/#REF!),0,(#REF!)/#REF!)</f>
        <v>0</v>
      </c>
      <c r="F275" s="163">
        <f>IF(ISERROR((#REF!)/#REF!),0,(#REF!)/#REF!)</f>
        <v>0</v>
      </c>
      <c r="G275" s="163">
        <f>IF(ISERROR((#REF!)/#REF!),0,(#REF!)/#REF!)</f>
        <v>0</v>
      </c>
      <c r="H275" s="163">
        <f>IF(ISERROR((#REF!)/#REF!),0,(#REF!)/#REF!)</f>
        <v>0</v>
      </c>
      <c r="I275" s="163">
        <f>IF(ISERROR((#REF!)/#REF!),0,(#REF!)/#REF!)</f>
        <v>0</v>
      </c>
      <c r="J275" s="163">
        <f>IF(ISERROR((#REF!)/#REF!),0,(#REF!)/#REF!)</f>
        <v>0</v>
      </c>
      <c r="K275" s="163">
        <f>IF(ISERROR((#REF!)/#REF!),0,(#REF!)/#REF!)</f>
        <v>0</v>
      </c>
      <c r="L275" s="163">
        <f>IF(ISERROR((#REF!)/#REF!),0,(#REF!)/#REF!)</f>
        <v>0</v>
      </c>
      <c r="M275" s="163">
        <f>IF(ISERROR((#REF!)/#REF!),0,(#REF!)/#REF!)</f>
        <v>0</v>
      </c>
      <c r="N275" s="163">
        <f>IF(ISERROR((#REF!)/#REF!),0,(#REF!)/#REF!)</f>
        <v>0</v>
      </c>
      <c r="O275" s="163">
        <f>IF(ISERROR((#REF!)/#REF!),0,(#REF!)/#REF!)</f>
        <v>0</v>
      </c>
      <c r="P275" s="163">
        <f>IF(ISERROR((#REF!)/#REF!),0,(#REF!)/#REF!)</f>
        <v>0</v>
      </c>
      <c r="Q275" s="163">
        <f>IF(ISERROR((#REF!)/#REF!),0,(#REF!)/#REF!)</f>
        <v>0</v>
      </c>
      <c r="R275" s="163">
        <f>IF(ISERROR((#REF!)/#REF!),0,(#REF!)/#REF!)</f>
        <v>0</v>
      </c>
      <c r="S275" s="163">
        <f>IF(ISERROR((#REF!)/#REF!),0,(#REF!)/#REF!)</f>
        <v>0</v>
      </c>
      <c r="T275" s="163">
        <f>IF(ISERROR((#REF!)/#REF!),0,(#REF!)/#REF!)</f>
        <v>0</v>
      </c>
      <c r="U275" s="195">
        <f>IF(ISERROR((#REF!)/#REF!),0,(#REF!)/#REF!)</f>
        <v>0</v>
      </c>
    </row>
    <row r="276" spans="1:21" ht="15.6">
      <c r="A276" s="152"/>
      <c r="B276" s="152"/>
      <c r="C276" s="152"/>
    </row>
  </sheetData>
  <mergeCells count="117">
    <mergeCell ref="B68:C68"/>
    <mergeCell ref="B69:C69"/>
    <mergeCell ref="B70:C70"/>
    <mergeCell ref="A86:A92"/>
    <mergeCell ref="B86:C86"/>
    <mergeCell ref="B137:C137"/>
    <mergeCell ref="B260:C260"/>
    <mergeCell ref="A269:A275"/>
    <mergeCell ref="A188:A197"/>
    <mergeCell ref="B188:C188"/>
    <mergeCell ref="A198:A207"/>
    <mergeCell ref="B198:C198"/>
    <mergeCell ref="A208:A215"/>
    <mergeCell ref="B208:C208"/>
    <mergeCell ref="A125:A136"/>
    <mergeCell ref="B125:C125"/>
    <mergeCell ref="A137:A148"/>
    <mergeCell ref="A105:A114"/>
    <mergeCell ref="B105:C105"/>
    <mergeCell ref="A115:A122"/>
    <mergeCell ref="B115:C115"/>
    <mergeCell ref="B149:C149"/>
    <mergeCell ref="A161:A169"/>
    <mergeCell ref="B161:C161"/>
    <mergeCell ref="B11:C11"/>
    <mergeCell ref="B20:C20"/>
    <mergeCell ref="A29:A35"/>
    <mergeCell ref="B29:C29"/>
    <mergeCell ref="A38:A47"/>
    <mergeCell ref="A11:A19"/>
    <mergeCell ref="A20:A28"/>
    <mergeCell ref="A95:A104"/>
    <mergeCell ref="B95:C95"/>
    <mergeCell ref="B41:C41"/>
    <mergeCell ref="B49:C49"/>
    <mergeCell ref="B50:C50"/>
    <mergeCell ref="B51:C51"/>
    <mergeCell ref="B71:C71"/>
    <mergeCell ref="B30:C30"/>
    <mergeCell ref="B59:C59"/>
    <mergeCell ref="B87:C87"/>
    <mergeCell ref="A68:A76"/>
    <mergeCell ref="A77:A85"/>
    <mergeCell ref="B38:C38"/>
    <mergeCell ref="A48:A57"/>
    <mergeCell ref="B48:C48"/>
    <mergeCell ref="A58:A65"/>
    <mergeCell ref="B58:C58"/>
    <mergeCell ref="A179:A185"/>
    <mergeCell ref="B179:C179"/>
    <mergeCell ref="A149:A158"/>
    <mergeCell ref="B269:C269"/>
    <mergeCell ref="A218:A228"/>
    <mergeCell ref="B218:C218"/>
    <mergeCell ref="A229:A239"/>
    <mergeCell ref="B229:C229"/>
    <mergeCell ref="A240:A248"/>
    <mergeCell ref="B240:C240"/>
    <mergeCell ref="A251:A259"/>
    <mergeCell ref="B251:C251"/>
    <mergeCell ref="A260:A268"/>
    <mergeCell ref="B263:C263"/>
    <mergeCell ref="B232:C232"/>
    <mergeCell ref="B252:C252"/>
    <mergeCell ref="B253:C253"/>
    <mergeCell ref="B254:C254"/>
    <mergeCell ref="B261:C261"/>
    <mergeCell ref="B262:C262"/>
    <mergeCell ref="B241:C241"/>
    <mergeCell ref="B219:C219"/>
    <mergeCell ref="A170:A178"/>
    <mergeCell ref="B170:C170"/>
    <mergeCell ref="B116:C116"/>
    <mergeCell ref="B150:C150"/>
    <mergeCell ref="B180:C180"/>
    <mergeCell ref="B209:C209"/>
    <mergeCell ref="B270:C270"/>
    <mergeCell ref="B13:C13"/>
    <mergeCell ref="B12:C12"/>
    <mergeCell ref="B14:C14"/>
    <mergeCell ref="B21:C21"/>
    <mergeCell ref="B22:C22"/>
    <mergeCell ref="B23:C23"/>
    <mergeCell ref="B39:C39"/>
    <mergeCell ref="B40:C40"/>
    <mergeCell ref="B77:C77"/>
    <mergeCell ref="B78:C78"/>
    <mergeCell ref="B79:C79"/>
    <mergeCell ref="B80:C80"/>
    <mergeCell ref="B96:C96"/>
    <mergeCell ref="B97:C97"/>
    <mergeCell ref="B98:C98"/>
    <mergeCell ref="B106:C106"/>
    <mergeCell ref="B107:C107"/>
    <mergeCell ref="B108:C108"/>
    <mergeCell ref="B126:C126"/>
    <mergeCell ref="B220:C220"/>
    <mergeCell ref="B221:C221"/>
    <mergeCell ref="B230:C230"/>
    <mergeCell ref="B231:C231"/>
    <mergeCell ref="B127:C127"/>
    <mergeCell ref="B140:C140"/>
    <mergeCell ref="B201:C201"/>
    <mergeCell ref="B162:C162"/>
    <mergeCell ref="B163:C163"/>
    <mergeCell ref="B164:C164"/>
    <mergeCell ref="B171:C171"/>
    <mergeCell ref="B172:C172"/>
    <mergeCell ref="B173:C173"/>
    <mergeCell ref="B189:C189"/>
    <mergeCell ref="B190:C190"/>
    <mergeCell ref="B191:C191"/>
    <mergeCell ref="B199:C199"/>
    <mergeCell ref="B200:C200"/>
    <mergeCell ref="B138:C138"/>
    <mergeCell ref="B139:C139"/>
    <mergeCell ref="B128:C128"/>
  </mergeCells>
  <phoneticPr fontId="12" type="noConversion"/>
  <conditionalFormatting sqref="D13:U13">
    <cfRule type="cellIs" dxfId="25" priority="26" stopIfTrue="1" operator="greaterThan">
      <formula>0.15</formula>
    </cfRule>
  </conditionalFormatting>
  <conditionalFormatting sqref="D22:U22">
    <cfRule type="cellIs" dxfId="24" priority="25" stopIfTrue="1" operator="greaterThan">
      <formula>0.15</formula>
    </cfRule>
  </conditionalFormatting>
  <conditionalFormatting sqref="D40:U40">
    <cfRule type="cellIs" dxfId="23" priority="24" stopIfTrue="1" operator="greaterThan">
      <formula>0.15</formula>
    </cfRule>
  </conditionalFormatting>
  <conditionalFormatting sqref="D50:U50">
    <cfRule type="cellIs" dxfId="22" priority="23" stopIfTrue="1" operator="greaterThan">
      <formula>0.15</formula>
    </cfRule>
  </conditionalFormatting>
  <conditionalFormatting sqref="D70:R70 T70:U70">
    <cfRule type="cellIs" dxfId="21" priority="22" stopIfTrue="1" operator="greaterThan">
      <formula>0.15</formula>
    </cfRule>
  </conditionalFormatting>
  <conditionalFormatting sqref="D79:R79 T79:U79">
    <cfRule type="cellIs" dxfId="20" priority="21" stopIfTrue="1" operator="greaterThan">
      <formula>0.15</formula>
    </cfRule>
  </conditionalFormatting>
  <conditionalFormatting sqref="D97:U97">
    <cfRule type="cellIs" dxfId="19" priority="20" stopIfTrue="1" operator="greaterThan">
      <formula>0.15</formula>
    </cfRule>
  </conditionalFormatting>
  <conditionalFormatting sqref="D107:U107">
    <cfRule type="cellIs" dxfId="18" priority="19" stopIfTrue="1" operator="greaterThan">
      <formula>0.15</formula>
    </cfRule>
  </conditionalFormatting>
  <conditionalFormatting sqref="D127:U127">
    <cfRule type="cellIs" dxfId="17" priority="18" stopIfTrue="1" operator="greaterThan">
      <formula>0.15</formula>
    </cfRule>
  </conditionalFormatting>
  <conditionalFormatting sqref="D139:U139">
    <cfRule type="cellIs" dxfId="16" priority="17" stopIfTrue="1" operator="greaterThan">
      <formula>0.15</formula>
    </cfRule>
  </conditionalFormatting>
  <conditionalFormatting sqref="D163:U163">
    <cfRule type="cellIs" dxfId="15" priority="16" stopIfTrue="1" operator="greaterThan">
      <formula>0.15</formula>
    </cfRule>
  </conditionalFormatting>
  <conditionalFormatting sqref="D172:U172">
    <cfRule type="cellIs" dxfId="14" priority="15" stopIfTrue="1" operator="greaterThan">
      <formula>0.15</formula>
    </cfRule>
  </conditionalFormatting>
  <conditionalFormatting sqref="D190:U190">
    <cfRule type="cellIs" dxfId="13" priority="14" stopIfTrue="1" operator="greaterThan">
      <formula>0.15</formula>
    </cfRule>
  </conditionalFormatting>
  <conditionalFormatting sqref="D200:U200">
    <cfRule type="cellIs" dxfId="12" priority="13" stopIfTrue="1" operator="greaterThan">
      <formula>0.15</formula>
    </cfRule>
  </conditionalFormatting>
  <conditionalFormatting sqref="D220:U220">
    <cfRule type="cellIs" dxfId="11" priority="12" stopIfTrue="1" operator="greaterThan">
      <formula>0.15</formula>
    </cfRule>
  </conditionalFormatting>
  <conditionalFormatting sqref="D231:U231">
    <cfRule type="cellIs" dxfId="10" priority="11" stopIfTrue="1" operator="greaterThan">
      <formula>0.15</formula>
    </cfRule>
  </conditionalFormatting>
  <conditionalFormatting sqref="D253:U253">
    <cfRule type="cellIs" dxfId="9" priority="10" stopIfTrue="1" operator="greaterThan">
      <formula>0.15</formula>
    </cfRule>
  </conditionalFormatting>
  <conditionalFormatting sqref="D262:U262">
    <cfRule type="cellIs" dxfId="8" priority="9" stopIfTrue="1" operator="greaterThan">
      <formula>0.15</formula>
    </cfRule>
  </conditionalFormatting>
  <conditionalFormatting sqref="D13:T13">
    <cfRule type="cellIs" dxfId="7" priority="8" stopIfTrue="1" operator="greaterThan">
      <formula>0.1</formula>
    </cfRule>
  </conditionalFormatting>
  <conditionalFormatting sqref="D22:T22">
    <cfRule type="cellIs" dxfId="6" priority="7" stopIfTrue="1" operator="greaterThan">
      <formula>0.1</formula>
    </cfRule>
  </conditionalFormatting>
  <conditionalFormatting sqref="D40:T40">
    <cfRule type="cellIs" dxfId="5" priority="6" stopIfTrue="1" operator="greaterThan">
      <formula>0.1</formula>
    </cfRule>
  </conditionalFormatting>
  <conditionalFormatting sqref="D50:T50">
    <cfRule type="cellIs" dxfId="4" priority="5" stopIfTrue="1" operator="greaterThan">
      <formula>0.1</formula>
    </cfRule>
  </conditionalFormatting>
  <conditionalFormatting sqref="D70:T70 D79:T79">
    <cfRule type="cellIs" dxfId="3" priority="4" stopIfTrue="1" operator="greaterThan">
      <formula>0.1</formula>
    </cfRule>
  </conditionalFormatting>
  <conditionalFormatting sqref="D97:T97 D107:T107 D127:T127 D139:T139">
    <cfRule type="cellIs" dxfId="2" priority="3" stopIfTrue="1" operator="greaterThan">
      <formula>0.1</formula>
    </cfRule>
  </conditionalFormatting>
  <conditionalFormatting sqref="D163:T163 D172:T172">
    <cfRule type="cellIs" dxfId="1" priority="2" stopIfTrue="1" operator="greaterThan">
      <formula>0.1</formula>
    </cfRule>
  </conditionalFormatting>
  <conditionalFormatting sqref="D13:U13 D22:U22 D40:U40 D50:U50 D70:U70 D79:U79 D97:U97 D107:U107 D127:U127 D139:U139 D163:U163 D172:U172 D190:U190 D200:U200 D220:U220 E231:U231 E253:U253 D262:U262">
    <cfRule type="cellIs" dxfId="0" priority="1" stopIfTrue="1" operator="greaterThan">
      <formula>0.1</formula>
    </cfRule>
  </conditionalFormatting>
  <printOptions horizontalCentered="1"/>
  <pageMargins left="0.19685039370078741" right="0.19685039370078741" top="0.59055118110236227" bottom="0.59055118110236227" header="0.39370078740157483" footer="0.39370078740157483"/>
  <pageSetup scale="34" pageOrder="overThenDown" orientation="landscape" r:id="rId1"/>
  <headerFooter alignWithMargins="0">
    <oddFooter>&amp;L&amp;F / &amp;A&amp;R&amp;"Arial,標準"&amp;P</oddFooter>
  </headerFooter>
  <rowBreaks count="5" manualBreakCount="5">
    <brk id="65" max="20" man="1"/>
    <brk id="122" max="20" man="1"/>
    <brk id="158" max="20" man="1"/>
    <brk id="185" max="20" man="1"/>
    <brk id="248" max="20"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27214-53DC-4843-BB1F-AE336FC23BEE}">
  <dimension ref="A1:D46"/>
  <sheetViews>
    <sheetView topLeftCell="A31" workbookViewId="0">
      <selection activeCell="D11" sqref="D11"/>
    </sheetView>
  </sheetViews>
  <sheetFormatPr defaultRowHeight="15"/>
  <cols>
    <col min="1" max="1" width="21.6640625" bestFit="1" customWidth="1"/>
    <col min="2" max="2" width="35.21875" customWidth="1"/>
  </cols>
  <sheetData>
    <row r="1" spans="1:4" ht="15.6" thickBot="1">
      <c r="A1" s="344" t="s">
        <v>175</v>
      </c>
      <c r="B1" s="345" t="s">
        <v>176</v>
      </c>
      <c r="C1" s="346" t="s">
        <v>177</v>
      </c>
    </row>
    <row r="2" spans="1:4">
      <c r="A2" s="347" t="s">
        <v>178</v>
      </c>
      <c r="B2" s="348" t="s">
        <v>179</v>
      </c>
      <c r="C2" s="349">
        <v>615</v>
      </c>
    </row>
    <row r="3" spans="1:4">
      <c r="A3" s="350" t="s">
        <v>180</v>
      </c>
      <c r="B3" s="351" t="s">
        <v>81</v>
      </c>
      <c r="C3" s="352">
        <v>0</v>
      </c>
    </row>
    <row r="4" spans="1:4">
      <c r="A4" s="350" t="s">
        <v>180</v>
      </c>
      <c r="B4" s="351" t="s">
        <v>82</v>
      </c>
      <c r="C4" s="352">
        <v>8</v>
      </c>
    </row>
    <row r="5" spans="1:4">
      <c r="A5" s="350" t="s">
        <v>180</v>
      </c>
      <c r="B5" s="351" t="s">
        <v>83</v>
      </c>
      <c r="C5" s="352">
        <v>-3</v>
      </c>
    </row>
    <row r="6" spans="1:4">
      <c r="A6" s="350" t="s">
        <v>180</v>
      </c>
      <c r="B6" s="351" t="s">
        <v>84</v>
      </c>
      <c r="C6" s="352">
        <v>0</v>
      </c>
    </row>
    <row r="7" spans="1:4">
      <c r="A7" s="350" t="s">
        <v>181</v>
      </c>
      <c r="B7" s="351" t="s">
        <v>81</v>
      </c>
      <c r="C7" s="352">
        <v>0</v>
      </c>
    </row>
    <row r="8" spans="1:4">
      <c r="A8" s="350" t="s">
        <v>181</v>
      </c>
      <c r="B8" s="351" t="s">
        <v>86</v>
      </c>
      <c r="C8" s="352">
        <v>21</v>
      </c>
    </row>
    <row r="9" spans="1:4">
      <c r="A9" s="350" t="s">
        <v>181</v>
      </c>
      <c r="B9" s="351" t="s">
        <v>87</v>
      </c>
      <c r="C9" s="352">
        <v>16</v>
      </c>
    </row>
    <row r="10" spans="1:4">
      <c r="A10" s="350" t="s">
        <v>181</v>
      </c>
      <c r="B10" s="351" t="s">
        <v>88</v>
      </c>
      <c r="C10" s="352">
        <v>-2</v>
      </c>
    </row>
    <row r="11" spans="1:4">
      <c r="A11" s="350" t="s">
        <v>181</v>
      </c>
      <c r="B11" s="351" t="s">
        <v>89</v>
      </c>
      <c r="C11" s="352">
        <v>-13</v>
      </c>
      <c r="D11" s="359"/>
    </row>
    <row r="12" spans="1:4">
      <c r="A12" s="350" t="s">
        <v>182</v>
      </c>
      <c r="B12" s="351" t="s">
        <v>81</v>
      </c>
      <c r="C12" s="352">
        <v>0</v>
      </c>
    </row>
    <row r="13" spans="1:4">
      <c r="A13" s="350" t="s">
        <v>182</v>
      </c>
      <c r="B13" s="351" t="s">
        <v>91</v>
      </c>
      <c r="C13" s="352">
        <v>4</v>
      </c>
    </row>
    <row r="14" spans="1:4">
      <c r="A14" s="350" t="s">
        <v>182</v>
      </c>
      <c r="B14" s="351" t="s">
        <v>92</v>
      </c>
      <c r="C14" s="352">
        <v>-12</v>
      </c>
    </row>
    <row r="15" spans="1:4">
      <c r="A15" s="350" t="s">
        <v>182</v>
      </c>
      <c r="B15" s="351" t="s">
        <v>93</v>
      </c>
      <c r="C15" s="352">
        <v>-14</v>
      </c>
    </row>
    <row r="16" spans="1:4">
      <c r="A16" s="350" t="s">
        <v>183</v>
      </c>
      <c r="B16" s="351" t="s">
        <v>81</v>
      </c>
      <c r="C16" s="352">
        <v>0</v>
      </c>
    </row>
    <row r="17" spans="1:3">
      <c r="A17" s="350" t="s">
        <v>183</v>
      </c>
      <c r="B17" s="351" t="s">
        <v>122</v>
      </c>
      <c r="C17" s="352">
        <v>40</v>
      </c>
    </row>
    <row r="18" spans="1:3">
      <c r="A18" s="350" t="s">
        <v>183</v>
      </c>
      <c r="B18" s="351" t="s">
        <v>95</v>
      </c>
      <c r="C18" s="352">
        <v>17</v>
      </c>
    </row>
    <row r="19" spans="1:3">
      <c r="A19" s="350" t="s">
        <v>183</v>
      </c>
      <c r="B19" s="351" t="s">
        <v>96</v>
      </c>
      <c r="C19" s="352">
        <v>-4</v>
      </c>
    </row>
    <row r="20" spans="1:3">
      <c r="A20" s="350" t="s">
        <v>183</v>
      </c>
      <c r="B20" s="351" t="s">
        <v>84</v>
      </c>
      <c r="C20" s="352">
        <v>0</v>
      </c>
    </row>
    <row r="21" spans="1:3">
      <c r="A21" s="350" t="s">
        <v>184</v>
      </c>
      <c r="B21" s="356" t="s">
        <v>81</v>
      </c>
      <c r="C21" s="357">
        <v>0</v>
      </c>
    </row>
    <row r="22" spans="1:3">
      <c r="A22" s="350" t="s">
        <v>184</v>
      </c>
      <c r="B22" s="356" t="s">
        <v>99</v>
      </c>
      <c r="C22" s="357">
        <v>0</v>
      </c>
    </row>
    <row r="23" spans="1:3">
      <c r="A23" s="350" t="s">
        <v>184</v>
      </c>
      <c r="B23" s="356" t="s">
        <v>100</v>
      </c>
      <c r="C23" s="357">
        <v>-3</v>
      </c>
    </row>
    <row r="24" spans="1:3">
      <c r="A24" s="350" t="s">
        <v>184</v>
      </c>
      <c r="B24" s="356" t="s">
        <v>101</v>
      </c>
      <c r="C24" s="357">
        <v>-4</v>
      </c>
    </row>
    <row r="25" spans="1:3">
      <c r="A25" s="350" t="s">
        <v>184</v>
      </c>
      <c r="B25" s="356" t="s">
        <v>102</v>
      </c>
      <c r="C25" s="357">
        <v>-12</v>
      </c>
    </row>
    <row r="26" spans="1:3">
      <c r="A26" s="350" t="s">
        <v>184</v>
      </c>
      <c r="B26" s="356" t="s">
        <v>103</v>
      </c>
      <c r="C26" s="357">
        <v>-1</v>
      </c>
    </row>
    <row r="27" spans="1:3">
      <c r="A27" s="350" t="s">
        <v>184</v>
      </c>
      <c r="B27" s="356" t="s">
        <v>84</v>
      </c>
      <c r="C27" s="357">
        <v>0</v>
      </c>
    </row>
    <row r="28" spans="1:3">
      <c r="A28" s="350" t="s">
        <v>185</v>
      </c>
      <c r="B28" s="351" t="s">
        <v>81</v>
      </c>
      <c r="C28" s="352">
        <v>0</v>
      </c>
    </row>
    <row r="29" spans="1:3">
      <c r="A29" s="350" t="s">
        <v>185</v>
      </c>
      <c r="B29" s="351" t="s">
        <v>105</v>
      </c>
      <c r="C29" s="352">
        <v>52</v>
      </c>
    </row>
    <row r="30" spans="1:3">
      <c r="A30" s="350" t="s">
        <v>185</v>
      </c>
      <c r="B30" s="351" t="s">
        <v>106</v>
      </c>
      <c r="C30" s="352">
        <v>-2</v>
      </c>
    </row>
    <row r="31" spans="1:3">
      <c r="A31" s="350" t="s">
        <v>185</v>
      </c>
      <c r="B31" s="351" t="s">
        <v>107</v>
      </c>
      <c r="C31" s="352">
        <v>-66</v>
      </c>
    </row>
    <row r="32" spans="1:3">
      <c r="A32" s="350" t="s">
        <v>186</v>
      </c>
      <c r="B32" s="356" t="s">
        <v>81</v>
      </c>
      <c r="C32" s="357">
        <v>0</v>
      </c>
    </row>
    <row r="33" spans="1:3">
      <c r="A33" s="350" t="s">
        <v>186</v>
      </c>
      <c r="B33" s="356" t="s">
        <v>108</v>
      </c>
      <c r="C33" s="357">
        <v>19</v>
      </c>
    </row>
    <row r="34" spans="1:3">
      <c r="A34" s="350" t="s">
        <v>186</v>
      </c>
      <c r="B34" s="356" t="s">
        <v>109</v>
      </c>
      <c r="C34" s="357">
        <v>11</v>
      </c>
    </row>
    <row r="35" spans="1:3">
      <c r="A35" s="350" t="s">
        <v>186</v>
      </c>
      <c r="B35" s="356" t="s">
        <v>110</v>
      </c>
      <c r="C35" s="357">
        <v>-11</v>
      </c>
    </row>
    <row r="36" spans="1:3">
      <c r="A36" s="350" t="s">
        <v>186</v>
      </c>
      <c r="B36" s="356" t="s">
        <v>111</v>
      </c>
      <c r="C36" s="357">
        <v>-32</v>
      </c>
    </row>
    <row r="37" spans="1:3">
      <c r="A37" s="350" t="s">
        <v>187</v>
      </c>
      <c r="B37" s="351" t="s">
        <v>81</v>
      </c>
      <c r="C37" s="352">
        <v>0</v>
      </c>
    </row>
    <row r="38" spans="1:3">
      <c r="A38" s="350" t="s">
        <v>187</v>
      </c>
      <c r="B38" s="351" t="s">
        <v>113</v>
      </c>
      <c r="C38" s="352">
        <v>1</v>
      </c>
    </row>
    <row r="39" spans="1:3">
      <c r="A39" s="350" t="s">
        <v>187</v>
      </c>
      <c r="B39" s="351" t="s">
        <v>114</v>
      </c>
      <c r="C39" s="352">
        <v>0</v>
      </c>
    </row>
    <row r="40" spans="1:3">
      <c r="A40" s="350" t="s">
        <v>187</v>
      </c>
      <c r="B40" s="351" t="s">
        <v>115</v>
      </c>
      <c r="C40" s="352">
        <v>0</v>
      </c>
    </row>
    <row r="41" spans="1:3">
      <c r="A41" s="350" t="s">
        <v>187</v>
      </c>
      <c r="B41" s="351" t="s">
        <v>116</v>
      </c>
      <c r="C41" s="352">
        <v>-3</v>
      </c>
    </row>
    <row r="42" spans="1:3">
      <c r="A42" s="350" t="s">
        <v>187</v>
      </c>
      <c r="B42" s="351" t="s">
        <v>84</v>
      </c>
      <c r="C42" s="352">
        <v>0</v>
      </c>
    </row>
    <row r="43" spans="1:3">
      <c r="A43" s="350" t="s">
        <v>188</v>
      </c>
      <c r="B43" s="351" t="s">
        <v>81</v>
      </c>
      <c r="C43" s="352">
        <v>0</v>
      </c>
    </row>
    <row r="44" spans="1:3">
      <c r="A44" s="350" t="s">
        <v>189</v>
      </c>
      <c r="B44" s="351" t="s">
        <v>118</v>
      </c>
      <c r="C44" s="352">
        <v>-4</v>
      </c>
    </row>
    <row r="45" spans="1:3">
      <c r="A45" s="350" t="s">
        <v>189</v>
      </c>
      <c r="B45" s="351" t="s">
        <v>119</v>
      </c>
      <c r="C45" s="352">
        <v>12</v>
      </c>
    </row>
    <row r="46" spans="1:3" ht="15.6" thickBot="1">
      <c r="A46" s="353" t="s">
        <v>189</v>
      </c>
      <c r="B46" s="354" t="s">
        <v>120</v>
      </c>
      <c r="C46" s="355">
        <v>22</v>
      </c>
    </row>
  </sheetData>
  <phoneticPr fontId="3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1F314-2657-479C-AF02-BD4AD096A482}">
  <dimension ref="B1:M715"/>
  <sheetViews>
    <sheetView zoomScale="55" zoomScaleNormal="55" workbookViewId="0">
      <selection activeCell="R704" sqref="R704"/>
    </sheetView>
  </sheetViews>
  <sheetFormatPr defaultRowHeight="17.399999999999999"/>
  <cols>
    <col min="1" max="1" width="8.88671875" style="398"/>
    <col min="2" max="2" width="31.5546875" style="398" bestFit="1" customWidth="1"/>
    <col min="3" max="3" width="22.21875" style="398" bestFit="1" customWidth="1"/>
    <col min="4" max="4" width="23" style="398" bestFit="1" customWidth="1"/>
    <col min="5" max="6" width="8.88671875" style="398"/>
    <col min="7" max="7" width="20.33203125" style="398" customWidth="1"/>
    <col min="8" max="8" width="16.109375" style="398" customWidth="1"/>
    <col min="9" max="9" width="23.77734375" style="398" customWidth="1"/>
    <col min="10" max="10" width="21.44140625" style="398" customWidth="1"/>
    <col min="11" max="11" width="21.5546875" style="398" customWidth="1"/>
    <col min="12" max="12" width="28" style="398" customWidth="1"/>
    <col min="13" max="13" width="28.88671875" style="398" bestFit="1" customWidth="1"/>
    <col min="14" max="16384" width="8.88671875" style="398"/>
  </cols>
  <sheetData>
    <row r="1" spans="2:2" ht="20.399999999999999">
      <c r="B1" s="407" t="s">
        <v>216</v>
      </c>
    </row>
    <row r="2" spans="2:2" ht="20.399999999999999">
      <c r="B2" s="409" t="s">
        <v>899</v>
      </c>
    </row>
    <row r="152" spans="2:13" s="433" customFormat="1">
      <c r="B152" s="433" t="s">
        <v>344</v>
      </c>
      <c r="G152" s="433" t="s">
        <v>777</v>
      </c>
    </row>
    <row r="154" spans="2:13">
      <c r="B154" s="169" t="s">
        <v>778</v>
      </c>
    </row>
    <row r="155" spans="2:13">
      <c r="B155" s="393" t="s">
        <v>778</v>
      </c>
      <c r="C155" s="393" t="s">
        <v>779</v>
      </c>
      <c r="D155" s="393" t="s">
        <v>780</v>
      </c>
      <c r="G155" s="393" t="s">
        <v>778</v>
      </c>
      <c r="H155" s="393" t="s">
        <v>856</v>
      </c>
      <c r="I155" s="393" t="s">
        <v>782</v>
      </c>
      <c r="J155" s="393" t="s">
        <v>783</v>
      </c>
      <c r="K155" s="393" t="s">
        <v>855</v>
      </c>
      <c r="L155" s="393" t="s">
        <v>784</v>
      </c>
      <c r="M155" s="393" t="s">
        <v>785</v>
      </c>
    </row>
    <row r="156" spans="2:13">
      <c r="B156" s="399" t="s">
        <v>345</v>
      </c>
      <c r="C156" s="399">
        <v>2664</v>
      </c>
      <c r="D156" s="396">
        <f>C156/C$187</f>
        <v>0.1624093153691398</v>
      </c>
      <c r="G156" s="399" t="s">
        <v>345</v>
      </c>
      <c r="H156" s="399">
        <v>2044</v>
      </c>
      <c r="I156" s="397">
        <v>158678480.52000001</v>
      </c>
      <c r="J156" s="397">
        <v>151216798.93000001</v>
      </c>
      <c r="K156" s="396">
        <f>H156/H$187</f>
        <v>0.17021985343104598</v>
      </c>
      <c r="L156" s="396">
        <f t="shared" ref="L156:M171" si="0">I156/I$187</f>
        <v>0.1754029832226994</v>
      </c>
      <c r="M156" s="396">
        <f t="shared" si="0"/>
        <v>0.17515504304854052</v>
      </c>
    </row>
    <row r="157" spans="2:13">
      <c r="B157" s="399" t="s">
        <v>346</v>
      </c>
      <c r="C157" s="399">
        <v>1079</v>
      </c>
      <c r="D157" s="396">
        <f t="shared" ref="D157:D186" si="1">C157/C$187</f>
        <v>6.5780649881119313E-2</v>
      </c>
      <c r="G157" s="399" t="s">
        <v>346</v>
      </c>
      <c r="H157" s="399">
        <v>751</v>
      </c>
      <c r="I157" s="397">
        <v>58415633.880000003</v>
      </c>
      <c r="J157" s="397">
        <v>55439944.179999903</v>
      </c>
      <c r="K157" s="396">
        <f t="shared" ref="K157:M186" si="2">H157/H$187</f>
        <v>6.2541638907395072E-2</v>
      </c>
      <c r="L157" s="396">
        <f t="shared" si="0"/>
        <v>6.4572564696985107E-2</v>
      </c>
      <c r="M157" s="396">
        <f t="shared" si="0"/>
        <v>6.4216316428915468E-2</v>
      </c>
    </row>
    <row r="158" spans="2:13">
      <c r="B158" s="399" t="s">
        <v>347</v>
      </c>
      <c r="C158" s="399">
        <v>1024</v>
      </c>
      <c r="D158" s="396">
        <f t="shared" si="1"/>
        <v>6.2427604706456134E-2</v>
      </c>
      <c r="G158" s="399" t="s">
        <v>347</v>
      </c>
      <c r="H158" s="399">
        <v>723</v>
      </c>
      <c r="I158" s="397">
        <v>55781939.509999998</v>
      </c>
      <c r="J158" s="397">
        <v>53432546.020000003</v>
      </c>
      <c r="K158" s="396">
        <f t="shared" si="2"/>
        <v>6.0209860093271152E-2</v>
      </c>
      <c r="L158" s="396">
        <f t="shared" si="0"/>
        <v>6.1661282411693726E-2</v>
      </c>
      <c r="M158" s="396">
        <f t="shared" si="0"/>
        <v>6.1891138845351454E-2</v>
      </c>
    </row>
    <row r="159" spans="2:13">
      <c r="B159" s="399" t="s">
        <v>348</v>
      </c>
      <c r="C159" s="399">
        <v>922</v>
      </c>
      <c r="D159" s="396">
        <f t="shared" si="1"/>
        <v>5.6209230018898979E-2</v>
      </c>
      <c r="G159" s="495" t="s">
        <v>348</v>
      </c>
      <c r="H159" s="495">
        <v>734</v>
      </c>
      <c r="I159" s="496">
        <v>51161295.700000003</v>
      </c>
      <c r="J159" s="496">
        <v>49014628.889999896</v>
      </c>
      <c r="K159" s="497">
        <f t="shared" si="2"/>
        <v>6.1125916055962688E-2</v>
      </c>
      <c r="L159" s="497">
        <f t="shared" si="0"/>
        <v>5.6553628834299242E-2</v>
      </c>
      <c r="M159" s="497">
        <f t="shared" si="0"/>
        <v>5.677384717825127E-2</v>
      </c>
    </row>
    <row r="160" spans="2:13">
      <c r="B160" s="399" t="s">
        <v>349</v>
      </c>
      <c r="C160" s="399">
        <v>785</v>
      </c>
      <c r="D160" s="396">
        <f t="shared" si="1"/>
        <v>4.7857099311101631E-2</v>
      </c>
      <c r="G160" s="399" t="s">
        <v>349</v>
      </c>
      <c r="H160" s="399">
        <v>591</v>
      </c>
      <c r="I160" s="397">
        <v>46916185.079999998</v>
      </c>
      <c r="J160" s="397">
        <v>44282662.43</v>
      </c>
      <c r="K160" s="396">
        <f t="shared" si="2"/>
        <v>4.9217188540972685E-2</v>
      </c>
      <c r="L160" s="396">
        <f t="shared" si="0"/>
        <v>5.1861089150164109E-2</v>
      </c>
      <c r="M160" s="396">
        <f t="shared" si="0"/>
        <v>5.1292790874518733E-2</v>
      </c>
    </row>
    <row r="161" spans="2:13">
      <c r="B161" s="399" t="s">
        <v>350</v>
      </c>
      <c r="C161" s="399">
        <v>679</v>
      </c>
      <c r="D161" s="396">
        <f t="shared" si="1"/>
        <v>4.1394866792659878E-2</v>
      </c>
      <c r="G161" s="399" t="s">
        <v>350</v>
      </c>
      <c r="H161" s="399">
        <v>529</v>
      </c>
      <c r="I161" s="397">
        <v>38824697.539999999</v>
      </c>
      <c r="J161" s="397">
        <v>37137455.2299999</v>
      </c>
      <c r="K161" s="396">
        <f t="shared" si="2"/>
        <v>4.405396402398401E-2</v>
      </c>
      <c r="L161" s="396">
        <f t="shared" si="0"/>
        <v>4.291676948832808E-2</v>
      </c>
      <c r="M161" s="396">
        <f t="shared" si="0"/>
        <v>4.301646784981232E-2</v>
      </c>
    </row>
    <row r="162" spans="2:13">
      <c r="B162" s="399" t="s">
        <v>351</v>
      </c>
      <c r="C162" s="399">
        <v>666</v>
      </c>
      <c r="D162" s="396">
        <f t="shared" si="1"/>
        <v>4.060232884228495E-2</v>
      </c>
      <c r="G162" s="399" t="s">
        <v>352</v>
      </c>
      <c r="H162" s="399">
        <v>459</v>
      </c>
      <c r="I162" s="397">
        <v>35635355.990000002</v>
      </c>
      <c r="J162" s="397">
        <v>33987935.850000001</v>
      </c>
      <c r="K162" s="396">
        <f t="shared" si="2"/>
        <v>3.8224516988674219E-2</v>
      </c>
      <c r="L162" s="396">
        <f t="shared" si="0"/>
        <v>3.9391275542628258E-2</v>
      </c>
      <c r="M162" s="396">
        <f t="shared" si="0"/>
        <v>3.9368366537725547E-2</v>
      </c>
    </row>
    <row r="163" spans="2:13">
      <c r="B163" s="399" t="s">
        <v>353</v>
      </c>
      <c r="C163" s="399">
        <v>657</v>
      </c>
      <c r="D163" s="396">
        <f t="shared" si="1"/>
        <v>4.0053648722794613E-2</v>
      </c>
      <c r="G163" s="399" t="s">
        <v>354</v>
      </c>
      <c r="H163" s="399">
        <v>453</v>
      </c>
      <c r="I163" s="397">
        <v>35439425.899999999</v>
      </c>
      <c r="J163" s="397">
        <v>33600047.759999998</v>
      </c>
      <c r="K163" s="396">
        <f t="shared" si="2"/>
        <v>3.7724850099933378E-2</v>
      </c>
      <c r="L163" s="396">
        <f t="shared" si="0"/>
        <v>3.9174694679385363E-2</v>
      </c>
      <c r="M163" s="396">
        <f t="shared" si="0"/>
        <v>3.8919074160273369E-2</v>
      </c>
    </row>
    <row r="164" spans="2:13">
      <c r="B164" s="399" t="s">
        <v>354</v>
      </c>
      <c r="C164" s="399">
        <v>637</v>
      </c>
      <c r="D164" s="396">
        <f t="shared" si="1"/>
        <v>3.883435956837164E-2</v>
      </c>
      <c r="G164" s="399" t="s">
        <v>351</v>
      </c>
      <c r="H164" s="399">
        <v>496</v>
      </c>
      <c r="I164" s="397">
        <v>35151060.630000003</v>
      </c>
      <c r="J164" s="397">
        <v>33705620.880000003</v>
      </c>
      <c r="K164" s="396">
        <f t="shared" si="2"/>
        <v>4.1305796135909394E-2</v>
      </c>
      <c r="L164" s="396">
        <f t="shared" si="0"/>
        <v>3.8855936090003464E-2</v>
      </c>
      <c r="M164" s="396">
        <f t="shared" si="0"/>
        <v>3.9041359941411551E-2</v>
      </c>
    </row>
    <row r="165" spans="2:13">
      <c r="B165" s="399" t="s">
        <v>352</v>
      </c>
      <c r="C165" s="399">
        <v>631</v>
      </c>
      <c r="D165" s="396">
        <f t="shared" si="1"/>
        <v>3.8468572822044751E-2</v>
      </c>
      <c r="G165" s="399" t="s">
        <v>356</v>
      </c>
      <c r="H165" s="399">
        <v>467</v>
      </c>
      <c r="I165" s="397">
        <v>33294369.309999999</v>
      </c>
      <c r="J165" s="397">
        <v>31847410.859999899</v>
      </c>
      <c r="K165" s="396">
        <f t="shared" si="2"/>
        <v>3.8890739506995335E-2</v>
      </c>
      <c r="L165" s="396">
        <f t="shared" si="0"/>
        <v>3.6803551952063314E-2</v>
      </c>
      <c r="M165" s="396">
        <f t="shared" si="0"/>
        <v>3.6888987596874527E-2</v>
      </c>
    </row>
    <row r="166" spans="2:13">
      <c r="B166" s="399" t="s">
        <v>355</v>
      </c>
      <c r="C166" s="399">
        <v>624</v>
      </c>
      <c r="D166" s="396">
        <f t="shared" si="1"/>
        <v>3.8041821617996706E-2</v>
      </c>
      <c r="G166" s="399" t="s">
        <v>357</v>
      </c>
      <c r="H166" s="399">
        <v>423</v>
      </c>
      <c r="I166" s="397">
        <v>32703157.030000001</v>
      </c>
      <c r="J166" s="397">
        <v>31279186.59</v>
      </c>
      <c r="K166" s="396">
        <f t="shared" si="2"/>
        <v>3.5226515656229182E-2</v>
      </c>
      <c r="L166" s="396">
        <f t="shared" si="0"/>
        <v>3.6150026676990979E-2</v>
      </c>
      <c r="M166" s="396">
        <f t="shared" si="0"/>
        <v>3.6230811076955402E-2</v>
      </c>
    </row>
    <row r="167" spans="2:13">
      <c r="B167" s="399" t="s">
        <v>357</v>
      </c>
      <c r="C167" s="399">
        <v>615</v>
      </c>
      <c r="D167" s="396">
        <f t="shared" si="1"/>
        <v>3.7493141498506369E-2</v>
      </c>
      <c r="G167" s="399" t="s">
        <v>355</v>
      </c>
      <c r="H167" s="399">
        <v>448</v>
      </c>
      <c r="I167" s="397">
        <v>32376122.399999999</v>
      </c>
      <c r="J167" s="397">
        <v>30952977.640000001</v>
      </c>
      <c r="K167" s="396">
        <f t="shared" si="2"/>
        <v>3.7308461025982675E-2</v>
      </c>
      <c r="L167" s="396">
        <f t="shared" si="0"/>
        <v>3.5788523028032718E-2</v>
      </c>
      <c r="M167" s="396">
        <f t="shared" si="0"/>
        <v>3.5852961902231639E-2</v>
      </c>
    </row>
    <row r="168" spans="2:13">
      <c r="B168" s="399" t="s">
        <v>358</v>
      </c>
      <c r="C168" s="399">
        <v>614</v>
      </c>
      <c r="D168" s="396">
        <f t="shared" si="1"/>
        <v>3.7432177040785219E-2</v>
      </c>
      <c r="G168" s="399" t="s">
        <v>353</v>
      </c>
      <c r="H168" s="399">
        <v>459</v>
      </c>
      <c r="I168" s="397">
        <v>32167623.43</v>
      </c>
      <c r="J168" s="397">
        <v>30849298.449999899</v>
      </c>
      <c r="K168" s="396">
        <f t="shared" si="2"/>
        <v>3.8224516988674219E-2</v>
      </c>
      <c r="L168" s="396">
        <f t="shared" si="0"/>
        <v>3.5558048541404076E-2</v>
      </c>
      <c r="M168" s="396">
        <f t="shared" si="0"/>
        <v>3.5732869868038322E-2</v>
      </c>
    </row>
    <row r="169" spans="2:13">
      <c r="B169" s="399" t="s">
        <v>356</v>
      </c>
      <c r="C169" s="399">
        <v>603</v>
      </c>
      <c r="D169" s="396">
        <f t="shared" si="1"/>
        <v>3.6761568005852591E-2</v>
      </c>
      <c r="G169" s="399" t="s">
        <v>358</v>
      </c>
      <c r="H169" s="399">
        <v>424</v>
      </c>
      <c r="I169" s="397">
        <v>31589605.41</v>
      </c>
      <c r="J169" s="397">
        <v>30195273.899999999</v>
      </c>
      <c r="K169" s="396">
        <f t="shared" si="2"/>
        <v>3.530979347101932E-2</v>
      </c>
      <c r="L169" s="396">
        <f t="shared" si="0"/>
        <v>3.4919108183945217E-2</v>
      </c>
      <c r="M169" s="396">
        <f t="shared" si="0"/>
        <v>3.497531052925703E-2</v>
      </c>
    </row>
    <row r="170" spans="2:13">
      <c r="B170" s="399" t="s">
        <v>359</v>
      </c>
      <c r="C170" s="399">
        <v>564</v>
      </c>
      <c r="D170" s="396">
        <f t="shared" si="1"/>
        <v>3.4383954154727794E-2</v>
      </c>
      <c r="G170" s="399" t="s">
        <v>359</v>
      </c>
      <c r="H170" s="399">
        <v>398</v>
      </c>
      <c r="I170" s="397">
        <v>26356750.489999998</v>
      </c>
      <c r="J170" s="397">
        <v>25258492.41</v>
      </c>
      <c r="K170" s="396">
        <f t="shared" si="2"/>
        <v>3.3144570286475682E-2</v>
      </c>
      <c r="L170" s="396">
        <f t="shared" si="0"/>
        <v>2.9134717252473623E-2</v>
      </c>
      <c r="M170" s="396">
        <f t="shared" si="0"/>
        <v>2.9257016129952435E-2</v>
      </c>
    </row>
    <row r="171" spans="2:13">
      <c r="B171" s="399" t="s">
        <v>360</v>
      </c>
      <c r="C171" s="399">
        <v>415</v>
      </c>
      <c r="D171" s="396">
        <f t="shared" si="1"/>
        <v>2.5300249954276658E-2</v>
      </c>
      <c r="G171" s="399" t="s">
        <v>361</v>
      </c>
      <c r="H171" s="399">
        <v>295</v>
      </c>
      <c r="I171" s="397">
        <v>23230477.850000001</v>
      </c>
      <c r="J171" s="397">
        <v>22253538.449999999</v>
      </c>
      <c r="K171" s="396">
        <f t="shared" si="2"/>
        <v>2.4566955363091274E-2</v>
      </c>
      <c r="L171" s="396">
        <f t="shared" si="0"/>
        <v>2.5678939596760639E-2</v>
      </c>
      <c r="M171" s="396">
        <f t="shared" si="0"/>
        <v>2.5776365541215082E-2</v>
      </c>
    </row>
    <row r="172" spans="2:13">
      <c r="B172" s="399" t="s">
        <v>362</v>
      </c>
      <c r="C172" s="399">
        <v>412</v>
      </c>
      <c r="D172" s="396">
        <f t="shared" si="1"/>
        <v>2.511735658111321E-2</v>
      </c>
      <c r="G172" s="399" t="s">
        <v>363</v>
      </c>
      <c r="H172" s="399">
        <v>301</v>
      </c>
      <c r="I172" s="397">
        <v>22194138.699999999</v>
      </c>
      <c r="J172" s="397">
        <v>21253231.91</v>
      </c>
      <c r="K172" s="396">
        <f t="shared" si="2"/>
        <v>2.5066622251832111E-2</v>
      </c>
      <c r="L172" s="396">
        <f t="shared" si="2"/>
        <v>2.4533371666283985E-2</v>
      </c>
      <c r="M172" s="396">
        <f t="shared" si="2"/>
        <v>2.4617706342533442E-2</v>
      </c>
    </row>
    <row r="173" spans="2:13">
      <c r="B173" s="399" t="s">
        <v>361</v>
      </c>
      <c r="C173" s="399">
        <v>404</v>
      </c>
      <c r="D173" s="396">
        <f t="shared" si="1"/>
        <v>2.4629640919344022E-2</v>
      </c>
      <c r="G173" s="399" t="s">
        <v>362</v>
      </c>
      <c r="H173" s="399">
        <v>293</v>
      </c>
      <c r="I173" s="397">
        <v>21599311.010000002</v>
      </c>
      <c r="J173" s="397">
        <v>20634229.6199999</v>
      </c>
      <c r="K173" s="396">
        <f t="shared" si="2"/>
        <v>2.4400399733510991E-2</v>
      </c>
      <c r="L173" s="396">
        <f t="shared" si="2"/>
        <v>2.3875849921762889E-2</v>
      </c>
      <c r="M173" s="396">
        <f t="shared" si="2"/>
        <v>2.390071343222655E-2</v>
      </c>
    </row>
    <row r="174" spans="2:13">
      <c r="B174" s="399" t="s">
        <v>363</v>
      </c>
      <c r="C174" s="399">
        <v>387</v>
      </c>
      <c r="D174" s="396">
        <f t="shared" si="1"/>
        <v>2.3593245138084497E-2</v>
      </c>
      <c r="G174" s="399" t="s">
        <v>360</v>
      </c>
      <c r="H174" s="399">
        <v>290</v>
      </c>
      <c r="I174" s="397">
        <v>21443300.529999901</v>
      </c>
      <c r="J174" s="397">
        <v>20452702.199999999</v>
      </c>
      <c r="K174" s="396">
        <f t="shared" si="2"/>
        <v>2.4150566289140574E-2</v>
      </c>
      <c r="L174" s="396">
        <f t="shared" si="2"/>
        <v>2.3703396142798365E-2</v>
      </c>
      <c r="M174" s="396">
        <f t="shared" si="2"/>
        <v>2.3690449471545225E-2</v>
      </c>
    </row>
    <row r="175" spans="2:13">
      <c r="B175" s="399" t="s">
        <v>364</v>
      </c>
      <c r="C175" s="399">
        <v>309</v>
      </c>
      <c r="D175" s="396">
        <f t="shared" si="1"/>
        <v>1.8838017435834908E-2</v>
      </c>
      <c r="G175" s="399" t="s">
        <v>364</v>
      </c>
      <c r="H175" s="399">
        <v>224</v>
      </c>
      <c r="I175" s="397">
        <v>17338362.73</v>
      </c>
      <c r="J175" s="397">
        <v>16451170.829999899</v>
      </c>
      <c r="K175" s="396">
        <f t="shared" si="2"/>
        <v>1.8654230512991338E-2</v>
      </c>
      <c r="L175" s="396">
        <f t="shared" si="2"/>
        <v>1.9165803309138384E-2</v>
      </c>
      <c r="M175" s="396">
        <f t="shared" si="2"/>
        <v>1.9055459150814379E-2</v>
      </c>
    </row>
    <row r="176" spans="2:13">
      <c r="B176" s="399" t="s">
        <v>365</v>
      </c>
      <c r="C176" s="399">
        <v>282</v>
      </c>
      <c r="D176" s="396">
        <f t="shared" si="1"/>
        <v>1.7191977077363897E-2</v>
      </c>
      <c r="G176" s="399" t="s">
        <v>366</v>
      </c>
      <c r="H176" s="399">
        <v>191</v>
      </c>
      <c r="I176" s="397">
        <v>16506540.84</v>
      </c>
      <c r="J176" s="397">
        <v>15694626.08</v>
      </c>
      <c r="K176" s="396">
        <f t="shared" si="2"/>
        <v>1.5906062624916721E-2</v>
      </c>
      <c r="L176" s="396">
        <f t="shared" si="2"/>
        <v>1.824630848830441E-2</v>
      </c>
      <c r="M176" s="396">
        <f t="shared" si="2"/>
        <v>1.8179150240745984E-2</v>
      </c>
    </row>
    <row r="177" spans="2:13">
      <c r="B177" s="399" t="s">
        <v>366</v>
      </c>
      <c r="C177" s="399">
        <v>267</v>
      </c>
      <c r="D177" s="396">
        <f t="shared" si="1"/>
        <v>1.6277510211546668E-2</v>
      </c>
      <c r="G177" s="399" t="s">
        <v>365</v>
      </c>
      <c r="H177" s="399">
        <v>208</v>
      </c>
      <c r="I177" s="397">
        <v>16363527.93</v>
      </c>
      <c r="J177" s="397">
        <v>15745464.77</v>
      </c>
      <c r="K177" s="396">
        <f t="shared" si="2"/>
        <v>1.7321785476349102E-2</v>
      </c>
      <c r="L177" s="396">
        <f t="shared" si="2"/>
        <v>1.8088222206086718E-2</v>
      </c>
      <c r="M177" s="396">
        <f t="shared" si="2"/>
        <v>1.8238036905445211E-2</v>
      </c>
    </row>
    <row r="178" spans="2:13">
      <c r="B178" s="399" t="s">
        <v>367</v>
      </c>
      <c r="C178" s="399">
        <v>255</v>
      </c>
      <c r="D178" s="396">
        <f t="shared" si="1"/>
        <v>1.5545936718892886E-2</v>
      </c>
      <c r="G178" s="399" t="s">
        <v>367</v>
      </c>
      <c r="H178" s="399">
        <v>176</v>
      </c>
      <c r="I178" s="397">
        <v>13690352.919999899</v>
      </c>
      <c r="J178" s="397">
        <v>13058432.679999899</v>
      </c>
      <c r="K178" s="396">
        <f t="shared" si="2"/>
        <v>1.4656895403064623E-2</v>
      </c>
      <c r="L178" s="396">
        <f t="shared" si="2"/>
        <v>1.513329807337618E-2</v>
      </c>
      <c r="M178" s="396">
        <f t="shared" si="2"/>
        <v>1.5125636532424188E-2</v>
      </c>
    </row>
    <row r="179" spans="2:13">
      <c r="B179" s="399" t="s">
        <v>368</v>
      </c>
      <c r="C179" s="399">
        <v>204</v>
      </c>
      <c r="D179" s="396">
        <f t="shared" si="1"/>
        <v>1.2436749375114308E-2</v>
      </c>
      <c r="G179" s="399" t="s">
        <v>368</v>
      </c>
      <c r="H179" s="399">
        <v>140</v>
      </c>
      <c r="I179" s="397">
        <v>10739724.34</v>
      </c>
      <c r="J179" s="397">
        <v>10135379.27</v>
      </c>
      <c r="K179" s="396">
        <f t="shared" si="2"/>
        <v>1.1658894070619586E-2</v>
      </c>
      <c r="L179" s="396">
        <f t="shared" si="2"/>
        <v>1.1871677130081937E-2</v>
      </c>
      <c r="M179" s="396">
        <f t="shared" si="2"/>
        <v>1.1739851689175915E-2</v>
      </c>
    </row>
    <row r="180" spans="2:13">
      <c r="B180" s="399" t="s">
        <v>369</v>
      </c>
      <c r="C180" s="399">
        <v>174</v>
      </c>
      <c r="D180" s="396">
        <f t="shared" si="1"/>
        <v>1.0607815643479851E-2</v>
      </c>
      <c r="G180" s="399" t="s">
        <v>369</v>
      </c>
      <c r="H180" s="399">
        <v>129</v>
      </c>
      <c r="I180" s="397">
        <v>9124767.9900000002</v>
      </c>
      <c r="J180" s="397">
        <v>8681877.8300000001</v>
      </c>
      <c r="K180" s="396">
        <f t="shared" si="2"/>
        <v>1.0742838107928048E-2</v>
      </c>
      <c r="L180" s="396">
        <f t="shared" si="2"/>
        <v>1.0086506509364162E-2</v>
      </c>
      <c r="M180" s="396">
        <f t="shared" si="2"/>
        <v>1.0056254965162683E-2</v>
      </c>
    </row>
    <row r="181" spans="2:13">
      <c r="B181" s="399" t="s">
        <v>370</v>
      </c>
      <c r="C181" s="399">
        <v>172</v>
      </c>
      <c r="D181" s="396">
        <f t="shared" si="1"/>
        <v>1.0485886728037554E-2</v>
      </c>
      <c r="G181" s="399" t="s">
        <v>371</v>
      </c>
      <c r="H181" s="399">
        <v>116</v>
      </c>
      <c r="I181" s="397">
        <v>8933046.8200000003</v>
      </c>
      <c r="J181" s="397">
        <v>8530140.8399999905</v>
      </c>
      <c r="K181" s="396">
        <f t="shared" si="2"/>
        <v>9.6602265156562287E-3</v>
      </c>
      <c r="L181" s="396">
        <f t="shared" si="2"/>
        <v>9.8745781807417585E-3</v>
      </c>
      <c r="M181" s="396">
        <f t="shared" si="2"/>
        <v>9.8804973826482519E-3</v>
      </c>
    </row>
    <row r="182" spans="2:13">
      <c r="B182" s="399" t="s">
        <v>371</v>
      </c>
      <c r="C182" s="399">
        <v>158</v>
      </c>
      <c r="D182" s="396">
        <f t="shared" si="1"/>
        <v>9.6323843199414734E-3</v>
      </c>
      <c r="G182" s="399" t="s">
        <v>370</v>
      </c>
      <c r="H182" s="399">
        <v>110</v>
      </c>
      <c r="I182" s="397">
        <v>8085939.4399999902</v>
      </c>
      <c r="J182" s="397">
        <v>7861560.7499999898</v>
      </c>
      <c r="K182" s="396">
        <f t="shared" si="2"/>
        <v>9.1605596269153898E-3</v>
      </c>
      <c r="L182" s="396">
        <f t="shared" si="2"/>
        <v>8.9381867994086182E-3</v>
      </c>
      <c r="M182" s="396">
        <f t="shared" si="2"/>
        <v>9.1060783017394131E-3</v>
      </c>
    </row>
    <row r="183" spans="2:13">
      <c r="B183" s="399" t="s">
        <v>372</v>
      </c>
      <c r="C183" s="399">
        <v>99</v>
      </c>
      <c r="D183" s="396">
        <f t="shared" si="1"/>
        <v>6.0354813143937086E-3</v>
      </c>
      <c r="G183" s="399" t="s">
        <v>372</v>
      </c>
      <c r="H183" s="399">
        <v>63</v>
      </c>
      <c r="I183" s="397">
        <v>5070807.3600000003</v>
      </c>
      <c r="J183" s="397">
        <v>4897999.9399999902</v>
      </c>
      <c r="K183" s="396">
        <f t="shared" si="2"/>
        <v>5.2465023317788137E-3</v>
      </c>
      <c r="L183" s="396">
        <f t="shared" si="2"/>
        <v>5.6052637722322739E-3</v>
      </c>
      <c r="M183" s="396">
        <f t="shared" si="2"/>
        <v>5.6733735696890613E-3</v>
      </c>
    </row>
    <row r="184" spans="2:13">
      <c r="B184" s="399" t="s">
        <v>373</v>
      </c>
      <c r="C184" s="399">
        <v>91</v>
      </c>
      <c r="D184" s="396">
        <f t="shared" si="1"/>
        <v>5.54776565262452E-3</v>
      </c>
      <c r="G184" s="399" t="s">
        <v>373</v>
      </c>
      <c r="H184" s="399">
        <v>63</v>
      </c>
      <c r="I184" s="397">
        <v>4783684.8599999901</v>
      </c>
      <c r="J184" s="397">
        <v>4460717.3600000003</v>
      </c>
      <c r="K184" s="396">
        <f t="shared" si="2"/>
        <v>5.2465023317788137E-3</v>
      </c>
      <c r="L184" s="396">
        <f t="shared" si="2"/>
        <v>5.2878789391703415E-3</v>
      </c>
      <c r="M184" s="396">
        <f t="shared" si="2"/>
        <v>5.1668673503653039E-3</v>
      </c>
    </row>
    <row r="185" spans="2:13">
      <c r="B185" s="399" t="s">
        <v>374</v>
      </c>
      <c r="C185" s="399">
        <v>6</v>
      </c>
      <c r="D185" s="396">
        <f t="shared" si="1"/>
        <v>3.657867463268914E-4</v>
      </c>
      <c r="G185" s="399" t="s">
        <v>374</v>
      </c>
      <c r="H185" s="399">
        <v>6</v>
      </c>
      <c r="I185" s="397">
        <v>696510.06</v>
      </c>
      <c r="J185" s="397">
        <v>676924.08</v>
      </c>
      <c r="K185" s="396">
        <f t="shared" si="2"/>
        <v>4.9966688874083945E-4</v>
      </c>
      <c r="L185" s="396">
        <f t="shared" si="2"/>
        <v>7.6992130229796923E-4</v>
      </c>
      <c r="M185" s="396">
        <f t="shared" si="2"/>
        <v>7.8408395900431377E-4</v>
      </c>
    </row>
    <row r="186" spans="2:13">
      <c r="B186" s="399" t="s">
        <v>375</v>
      </c>
      <c r="C186" s="399">
        <v>4</v>
      </c>
      <c r="D186" s="396">
        <f t="shared" si="1"/>
        <v>2.4385783088459427E-4</v>
      </c>
      <c r="G186" s="399" t="s">
        <v>375</v>
      </c>
      <c r="H186" s="399">
        <v>4</v>
      </c>
      <c r="I186" s="397">
        <v>358782.96</v>
      </c>
      <c r="J186" s="397">
        <v>342840.18</v>
      </c>
      <c r="K186" s="396">
        <f t="shared" si="2"/>
        <v>3.3311125916055963E-4</v>
      </c>
      <c r="L186" s="396">
        <f t="shared" si="2"/>
        <v>3.9659821109478332E-4</v>
      </c>
      <c r="M186" s="396">
        <f t="shared" si="2"/>
        <v>3.9711319715521359E-4</v>
      </c>
    </row>
    <row r="187" spans="2:13">
      <c r="B187" s="400" t="s">
        <v>803</v>
      </c>
      <c r="C187" s="400">
        <f>SUM(C156:C186)</f>
        <v>16403</v>
      </c>
      <c r="D187" s="401">
        <f t="shared" ref="D187" si="3">SUM(D156:D186)</f>
        <v>1.0000000000000002</v>
      </c>
      <c r="G187" s="400" t="s">
        <v>803</v>
      </c>
      <c r="H187" s="400">
        <f>SUM(H156:H186)</f>
        <v>12008</v>
      </c>
      <c r="I187" s="434">
        <f>SUM(I156:I186)</f>
        <v>904650979.15999973</v>
      </c>
      <c r="J187" s="434">
        <f>SUM(J156:J186)</f>
        <v>863331116.80999935</v>
      </c>
      <c r="K187" s="401">
        <f>SUM(K156:K186)</f>
        <v>0.99999999999999989</v>
      </c>
      <c r="L187" s="401">
        <f t="shared" ref="L187:M187" si="4">SUM(L156:L186)</f>
        <v>1</v>
      </c>
      <c r="M187" s="401">
        <f t="shared" si="4"/>
        <v>1</v>
      </c>
    </row>
    <row r="190" spans="2:13">
      <c r="B190" s="169" t="s">
        <v>786</v>
      </c>
    </row>
    <row r="191" spans="2:13">
      <c r="B191" s="393" t="s">
        <v>786</v>
      </c>
      <c r="C191" s="393" t="s">
        <v>779</v>
      </c>
      <c r="D191" s="393" t="s">
        <v>780</v>
      </c>
      <c r="G191" s="393" t="s">
        <v>786</v>
      </c>
      <c r="H191" s="393" t="s">
        <v>781</v>
      </c>
      <c r="I191" s="393" t="s">
        <v>782</v>
      </c>
      <c r="J191" s="393" t="s">
        <v>783</v>
      </c>
      <c r="K191" s="393" t="s">
        <v>855</v>
      </c>
      <c r="L191" s="393" t="s">
        <v>784</v>
      </c>
      <c r="M191" s="393" t="s">
        <v>785</v>
      </c>
    </row>
    <row r="192" spans="2:13">
      <c r="B192" s="399" t="s">
        <v>363</v>
      </c>
      <c r="C192" s="399">
        <v>387</v>
      </c>
      <c r="D192" s="396">
        <f t="shared" ref="D192:D255" si="5">C192/C$527</f>
        <v>2.3593245138084497E-2</v>
      </c>
      <c r="G192" s="399" t="s">
        <v>363</v>
      </c>
      <c r="H192" s="399">
        <v>301</v>
      </c>
      <c r="I192" s="397">
        <v>22194138.699999999</v>
      </c>
      <c r="J192" s="397">
        <v>21253231.91</v>
      </c>
      <c r="K192" s="396">
        <f>H192/H$527</f>
        <v>2.5068709919213793E-2</v>
      </c>
      <c r="L192" s="396">
        <f t="shared" ref="L192:M207" si="6">I192/I$527</f>
        <v>2.4533371666284016E-2</v>
      </c>
      <c r="M192" s="396">
        <f t="shared" si="6"/>
        <v>2.4617706342533456E-2</v>
      </c>
    </row>
    <row r="193" spans="2:13">
      <c r="B193" s="399" t="s">
        <v>376</v>
      </c>
      <c r="C193" s="399">
        <v>334</v>
      </c>
      <c r="D193" s="396">
        <f t="shared" si="5"/>
        <v>2.0362128878863621E-2</v>
      </c>
      <c r="G193" s="399" t="s">
        <v>376</v>
      </c>
      <c r="H193" s="399">
        <v>245</v>
      </c>
      <c r="I193" s="397">
        <v>20261676.27</v>
      </c>
      <c r="J193" s="397">
        <v>19259432.969999999</v>
      </c>
      <c r="K193" s="396">
        <f t="shared" ref="K193:M256" si="7">H193/H$527</f>
        <v>2.0404763887732155E-2</v>
      </c>
      <c r="L193" s="396">
        <f t="shared" si="6"/>
        <v>2.2397230243218998E-2</v>
      </c>
      <c r="M193" s="396">
        <f t="shared" si="6"/>
        <v>2.2308280791689103E-2</v>
      </c>
    </row>
    <row r="194" spans="2:13">
      <c r="B194" s="399" t="s">
        <v>377</v>
      </c>
      <c r="C194" s="399">
        <v>300</v>
      </c>
      <c r="D194" s="396">
        <f t="shared" si="5"/>
        <v>1.8289337316344571E-2</v>
      </c>
      <c r="G194" s="399" t="s">
        <v>377</v>
      </c>
      <c r="H194" s="399">
        <v>221</v>
      </c>
      <c r="I194" s="397">
        <v>18300744.120000001</v>
      </c>
      <c r="J194" s="397">
        <v>17502488.420000002</v>
      </c>
      <c r="K194" s="396">
        <f t="shared" si="7"/>
        <v>1.8405929874240026E-2</v>
      </c>
      <c r="L194" s="396">
        <f t="shared" si="6"/>
        <v>2.0229618429190129E-2</v>
      </c>
      <c r="M194" s="396">
        <f t="shared" si="6"/>
        <v>2.0273204659495593E-2</v>
      </c>
    </row>
    <row r="195" spans="2:13">
      <c r="B195" s="399" t="s">
        <v>379</v>
      </c>
      <c r="C195" s="399">
        <v>227</v>
      </c>
      <c r="D195" s="396">
        <f t="shared" si="5"/>
        <v>1.3838931902700725E-2</v>
      </c>
      <c r="G195" s="399" t="s">
        <v>378</v>
      </c>
      <c r="H195" s="399">
        <v>153</v>
      </c>
      <c r="I195" s="397">
        <v>13179813.1499999</v>
      </c>
      <c r="J195" s="397">
        <v>12649375.7899999</v>
      </c>
      <c r="K195" s="396">
        <f t="shared" si="7"/>
        <v>1.2742566836012326E-2</v>
      </c>
      <c r="L195" s="396">
        <f t="shared" si="6"/>
        <v>1.4568948084528507E-2</v>
      </c>
      <c r="M195" s="396">
        <f t="shared" si="6"/>
        <v>1.4651824246459732E-2</v>
      </c>
    </row>
    <row r="196" spans="2:13">
      <c r="B196" s="399" t="s">
        <v>378</v>
      </c>
      <c r="C196" s="399">
        <v>223</v>
      </c>
      <c r="D196" s="396">
        <f t="shared" si="5"/>
        <v>1.3595074071816132E-2</v>
      </c>
      <c r="G196" s="399" t="s">
        <v>380</v>
      </c>
      <c r="H196" s="399">
        <v>153</v>
      </c>
      <c r="I196" s="397">
        <v>12791640.75</v>
      </c>
      <c r="J196" s="397">
        <v>12207612.91</v>
      </c>
      <c r="K196" s="396">
        <f t="shared" si="7"/>
        <v>1.2742566836012326E-2</v>
      </c>
      <c r="L196" s="396">
        <f t="shared" si="6"/>
        <v>1.4139862825194204E-2</v>
      </c>
      <c r="M196" s="396">
        <f t="shared" si="6"/>
        <v>1.4140128477132882E-2</v>
      </c>
    </row>
    <row r="197" spans="2:13">
      <c r="B197" s="399" t="s">
        <v>381</v>
      </c>
      <c r="C197" s="399">
        <v>210</v>
      </c>
      <c r="D197" s="396">
        <f t="shared" si="5"/>
        <v>1.2802536121441201E-2</v>
      </c>
      <c r="G197" s="399" t="s">
        <v>381</v>
      </c>
      <c r="H197" s="399">
        <v>179</v>
      </c>
      <c r="I197" s="397">
        <v>12664468.41</v>
      </c>
      <c r="J197" s="397">
        <v>12022549.279999999</v>
      </c>
      <c r="K197" s="396">
        <f t="shared" si="7"/>
        <v>1.49079703506288E-2</v>
      </c>
      <c r="L197" s="396">
        <f t="shared" si="6"/>
        <v>1.3999286688176054E-2</v>
      </c>
      <c r="M197" s="396">
        <f t="shared" si="6"/>
        <v>1.3925768509796353E-2</v>
      </c>
    </row>
    <row r="198" spans="2:13">
      <c r="B198" s="399" t="s">
        <v>384</v>
      </c>
      <c r="C198" s="399">
        <v>203</v>
      </c>
      <c r="D198" s="396">
        <f t="shared" si="5"/>
        <v>1.237578491739316E-2</v>
      </c>
      <c r="G198" s="399" t="s">
        <v>379</v>
      </c>
      <c r="H198" s="399">
        <v>180</v>
      </c>
      <c r="I198" s="397">
        <v>12581973.939999901</v>
      </c>
      <c r="J198" s="397">
        <v>11999019.0699999</v>
      </c>
      <c r="K198" s="396">
        <f t="shared" si="7"/>
        <v>1.4991255101190972E-2</v>
      </c>
      <c r="L198" s="396">
        <f t="shared" si="6"/>
        <v>1.3908097409768708E-2</v>
      </c>
      <c r="M198" s="396">
        <f t="shared" si="6"/>
        <v>1.3898513370323282E-2</v>
      </c>
    </row>
    <row r="199" spans="2:13">
      <c r="B199" s="399" t="s">
        <v>382</v>
      </c>
      <c r="C199" s="399">
        <v>198</v>
      </c>
      <c r="D199" s="396">
        <f t="shared" si="5"/>
        <v>1.2070962628787417E-2</v>
      </c>
      <c r="G199" s="399" t="s">
        <v>382</v>
      </c>
      <c r="H199" s="399">
        <v>142</v>
      </c>
      <c r="I199" s="397">
        <v>11154279.6</v>
      </c>
      <c r="J199" s="397">
        <v>10480158.93</v>
      </c>
      <c r="K199" s="396">
        <f t="shared" si="7"/>
        <v>1.1826434579828434E-2</v>
      </c>
      <c r="L199" s="396">
        <f t="shared" si="6"/>
        <v>1.2329925968086781E-2</v>
      </c>
      <c r="M199" s="396">
        <f t="shared" si="6"/>
        <v>1.2139211394029324E-2</v>
      </c>
    </row>
    <row r="200" spans="2:13">
      <c r="B200" s="399" t="s">
        <v>383</v>
      </c>
      <c r="C200" s="399">
        <v>194</v>
      </c>
      <c r="D200" s="396">
        <f t="shared" si="5"/>
        <v>1.1827104797902823E-2</v>
      </c>
      <c r="G200" s="399" t="s">
        <v>384</v>
      </c>
      <c r="H200" s="399">
        <v>141</v>
      </c>
      <c r="I200" s="397">
        <v>11067696.859999999</v>
      </c>
      <c r="J200" s="397">
        <v>10565508.720000001</v>
      </c>
      <c r="K200" s="396">
        <f t="shared" si="7"/>
        <v>1.1743149829266261E-2</v>
      </c>
      <c r="L200" s="396">
        <f t="shared" si="6"/>
        <v>1.2234217521410035E-2</v>
      </c>
      <c r="M200" s="396">
        <f t="shared" si="6"/>
        <v>1.2238072408463007E-2</v>
      </c>
    </row>
    <row r="201" spans="2:13">
      <c r="B201" s="399" t="s">
        <v>380</v>
      </c>
      <c r="C201" s="399">
        <v>193</v>
      </c>
      <c r="D201" s="396">
        <f t="shared" si="5"/>
        <v>1.1766140340181674E-2</v>
      </c>
      <c r="G201" s="399" t="s">
        <v>383</v>
      </c>
      <c r="H201" s="399">
        <v>151</v>
      </c>
      <c r="I201" s="397">
        <v>10937948.77</v>
      </c>
      <c r="J201" s="397">
        <v>10422820.419999899</v>
      </c>
      <c r="K201" s="396">
        <f t="shared" si="7"/>
        <v>1.2575997334887982E-2</v>
      </c>
      <c r="L201" s="396">
        <f t="shared" si="6"/>
        <v>1.2090794153736819E-2</v>
      </c>
      <c r="M201" s="396">
        <f t="shared" si="6"/>
        <v>1.207279596096586E-2</v>
      </c>
    </row>
    <row r="202" spans="2:13">
      <c r="B202" s="399" t="s">
        <v>385</v>
      </c>
      <c r="C202" s="399">
        <v>170</v>
      </c>
      <c r="D202" s="396">
        <f t="shared" si="5"/>
        <v>1.0363957812595257E-2</v>
      </c>
      <c r="G202" s="399" t="s">
        <v>385</v>
      </c>
      <c r="H202" s="399">
        <v>137</v>
      </c>
      <c r="I202" s="397">
        <v>9165077.4000000004</v>
      </c>
      <c r="J202" s="397">
        <v>8797909.9399999995</v>
      </c>
      <c r="K202" s="396">
        <f t="shared" si="7"/>
        <v>1.1410010827017572E-2</v>
      </c>
      <c r="L202" s="396">
        <f t="shared" si="6"/>
        <v>1.0131064478048882E-2</v>
      </c>
      <c r="M202" s="396">
        <f t="shared" si="6"/>
        <v>1.0190655437635796E-2</v>
      </c>
    </row>
    <row r="203" spans="2:13">
      <c r="B203" s="399" t="s">
        <v>386</v>
      </c>
      <c r="C203" s="399">
        <v>164</v>
      </c>
      <c r="D203" s="396">
        <f t="shared" si="5"/>
        <v>9.9981710662683659E-3</v>
      </c>
      <c r="G203" s="399" t="s">
        <v>387</v>
      </c>
      <c r="H203" s="399">
        <v>117</v>
      </c>
      <c r="I203" s="397">
        <v>8968598.6399999894</v>
      </c>
      <c r="J203" s="397">
        <v>8559745.7199999895</v>
      </c>
      <c r="K203" s="396">
        <f t="shared" si="7"/>
        <v>9.7443158157741322E-3</v>
      </c>
      <c r="L203" s="396">
        <f t="shared" si="6"/>
        <v>9.9138771157111453E-3</v>
      </c>
      <c r="M203" s="396">
        <f t="shared" si="6"/>
        <v>9.9147888374835572E-3</v>
      </c>
    </row>
    <row r="204" spans="2:13">
      <c r="B204" s="399" t="s">
        <v>371</v>
      </c>
      <c r="C204" s="399">
        <v>158</v>
      </c>
      <c r="D204" s="396">
        <f t="shared" si="5"/>
        <v>9.6323843199414734E-3</v>
      </c>
      <c r="G204" s="399" t="s">
        <v>371</v>
      </c>
      <c r="H204" s="399">
        <v>116</v>
      </c>
      <c r="I204" s="397">
        <v>8933046.8200000003</v>
      </c>
      <c r="J204" s="397">
        <v>8530140.8399999905</v>
      </c>
      <c r="K204" s="396">
        <f t="shared" si="7"/>
        <v>9.6610310652119596E-3</v>
      </c>
      <c r="L204" s="396">
        <f t="shared" si="6"/>
        <v>9.8745781807417707E-3</v>
      </c>
      <c r="M204" s="396">
        <f t="shared" si="6"/>
        <v>9.8804973826482571E-3</v>
      </c>
    </row>
    <row r="205" spans="2:13">
      <c r="B205" s="399" t="s">
        <v>388</v>
      </c>
      <c r="C205" s="399">
        <v>158</v>
      </c>
      <c r="D205" s="396">
        <f t="shared" si="5"/>
        <v>9.6323843199414734E-3</v>
      </c>
      <c r="G205" s="399" t="s">
        <v>388</v>
      </c>
      <c r="H205" s="399">
        <v>115</v>
      </c>
      <c r="I205" s="397">
        <v>8788640.0799999908</v>
      </c>
      <c r="J205" s="397">
        <v>8382025.8099999996</v>
      </c>
      <c r="K205" s="396">
        <f t="shared" si="7"/>
        <v>9.577746314649787E-3</v>
      </c>
      <c r="L205" s="396">
        <f t="shared" si="6"/>
        <v>9.7149511606791864E-3</v>
      </c>
      <c r="M205" s="396">
        <f t="shared" si="6"/>
        <v>9.7089351313682671E-3</v>
      </c>
    </row>
    <row r="206" spans="2:13">
      <c r="B206" s="399" t="s">
        <v>389</v>
      </c>
      <c r="C206" s="399">
        <v>155</v>
      </c>
      <c r="D206" s="396">
        <f t="shared" si="5"/>
        <v>9.4494909467780289E-3</v>
      </c>
      <c r="G206" s="399" t="s">
        <v>392</v>
      </c>
      <c r="H206" s="399">
        <v>95</v>
      </c>
      <c r="I206" s="397">
        <v>8424767.3699999992</v>
      </c>
      <c r="J206" s="397">
        <v>8070294.8399999896</v>
      </c>
      <c r="K206" s="396">
        <f t="shared" si="7"/>
        <v>7.9120513034063467E-3</v>
      </c>
      <c r="L206" s="396">
        <f t="shared" si="6"/>
        <v>9.3127267466428919E-3</v>
      </c>
      <c r="M206" s="396">
        <f t="shared" si="6"/>
        <v>9.3478558607034343E-3</v>
      </c>
    </row>
    <row r="207" spans="2:13">
      <c r="B207" s="399" t="s">
        <v>387</v>
      </c>
      <c r="C207" s="399">
        <v>155</v>
      </c>
      <c r="D207" s="396">
        <f t="shared" si="5"/>
        <v>9.4494909467780289E-3</v>
      </c>
      <c r="G207" s="399" t="s">
        <v>390</v>
      </c>
      <c r="H207" s="399">
        <v>114</v>
      </c>
      <c r="I207" s="397">
        <v>8398477.5399999898</v>
      </c>
      <c r="J207" s="397">
        <v>7978033.3099999996</v>
      </c>
      <c r="K207" s="396">
        <f t="shared" si="7"/>
        <v>9.4944615640876161E-3</v>
      </c>
      <c r="L207" s="396">
        <f t="shared" si="6"/>
        <v>9.2836660032118504E-3</v>
      </c>
      <c r="M207" s="396">
        <f t="shared" si="6"/>
        <v>9.2409889492675364E-3</v>
      </c>
    </row>
    <row r="208" spans="2:13">
      <c r="B208" s="399" t="s">
        <v>391</v>
      </c>
      <c r="C208" s="399">
        <v>142</v>
      </c>
      <c r="D208" s="396">
        <f t="shared" si="5"/>
        <v>8.6569529964030962E-3</v>
      </c>
      <c r="G208" s="399" t="s">
        <v>386</v>
      </c>
      <c r="H208" s="399">
        <v>109</v>
      </c>
      <c r="I208" s="397">
        <v>8246821.2599999998</v>
      </c>
      <c r="J208" s="397">
        <v>7948351.2699999996</v>
      </c>
      <c r="K208" s="396">
        <f t="shared" si="7"/>
        <v>9.0780378112767547E-3</v>
      </c>
      <c r="L208" s="396">
        <f t="shared" si="7"/>
        <v>9.1160253511884497E-3</v>
      </c>
      <c r="M208" s="396">
        <f t="shared" si="7"/>
        <v>9.2066081196853986E-3</v>
      </c>
    </row>
    <row r="209" spans="2:13">
      <c r="B209" s="399" t="s">
        <v>390</v>
      </c>
      <c r="C209" s="399">
        <v>135</v>
      </c>
      <c r="D209" s="396">
        <f t="shared" si="5"/>
        <v>8.2302017923550578E-3</v>
      </c>
      <c r="G209" s="399" t="s">
        <v>389</v>
      </c>
      <c r="H209" s="399">
        <v>108</v>
      </c>
      <c r="I209" s="397">
        <v>8201719.0699999901</v>
      </c>
      <c r="J209" s="397">
        <v>7843508.2599999998</v>
      </c>
      <c r="K209" s="396">
        <f t="shared" si="7"/>
        <v>8.9947530607145838E-3</v>
      </c>
      <c r="L209" s="396">
        <f t="shared" si="7"/>
        <v>9.0661694498087933E-3</v>
      </c>
      <c r="M209" s="396">
        <f t="shared" si="7"/>
        <v>9.0851680279771408E-3</v>
      </c>
    </row>
    <row r="210" spans="2:13">
      <c r="B210" s="399" t="s">
        <v>395</v>
      </c>
      <c r="C210" s="399">
        <v>132</v>
      </c>
      <c r="D210" s="396">
        <f t="shared" si="5"/>
        <v>8.0473084191916115E-3</v>
      </c>
      <c r="G210" s="399" t="s">
        <v>393</v>
      </c>
      <c r="H210" s="399">
        <v>87</v>
      </c>
      <c r="I210" s="397">
        <v>7686877.1999999899</v>
      </c>
      <c r="J210" s="397">
        <v>7277409.4500000002</v>
      </c>
      <c r="K210" s="396">
        <f t="shared" si="7"/>
        <v>7.2457732989089701E-3</v>
      </c>
      <c r="L210" s="396">
        <f t="shared" si="7"/>
        <v>8.4970639252914277E-3</v>
      </c>
      <c r="M210" s="396">
        <f t="shared" si="7"/>
        <v>8.4294534371585801E-3</v>
      </c>
    </row>
    <row r="211" spans="2:13">
      <c r="B211" s="399" t="s">
        <v>392</v>
      </c>
      <c r="C211" s="399">
        <v>130</v>
      </c>
      <c r="D211" s="396">
        <f t="shared" si="5"/>
        <v>7.9253795037493146E-3</v>
      </c>
      <c r="G211" s="399" t="s">
        <v>394</v>
      </c>
      <c r="H211" s="399">
        <v>91</v>
      </c>
      <c r="I211" s="397">
        <v>7429167.1399999904</v>
      </c>
      <c r="J211" s="397">
        <v>6954076.8599999901</v>
      </c>
      <c r="K211" s="396">
        <f t="shared" si="7"/>
        <v>7.578912301157658E-3</v>
      </c>
      <c r="L211" s="396">
        <f t="shared" si="7"/>
        <v>8.2121915646388224E-3</v>
      </c>
      <c r="M211" s="396">
        <f t="shared" si="7"/>
        <v>8.0549359621083106E-3</v>
      </c>
    </row>
    <row r="212" spans="2:13">
      <c r="B212" s="399" t="s">
        <v>393</v>
      </c>
      <c r="C212" s="399">
        <v>125</v>
      </c>
      <c r="D212" s="396">
        <f t="shared" si="5"/>
        <v>7.6205572151435714E-3</v>
      </c>
      <c r="G212" s="399" t="s">
        <v>397</v>
      </c>
      <c r="H212" s="399">
        <v>92</v>
      </c>
      <c r="I212" s="397">
        <v>7287943.9499999899</v>
      </c>
      <c r="J212" s="397">
        <v>7035443.5399999898</v>
      </c>
      <c r="K212" s="396">
        <f t="shared" si="7"/>
        <v>7.6621970517198297E-3</v>
      </c>
      <c r="L212" s="396">
        <f t="shared" si="7"/>
        <v>8.0560836365502105E-3</v>
      </c>
      <c r="M212" s="396">
        <f t="shared" si="7"/>
        <v>8.149183323770251E-3</v>
      </c>
    </row>
    <row r="213" spans="2:13">
      <c r="B213" s="399" t="s">
        <v>396</v>
      </c>
      <c r="C213" s="399">
        <v>125</v>
      </c>
      <c r="D213" s="396">
        <f t="shared" si="5"/>
        <v>7.6205572151435714E-3</v>
      </c>
      <c r="G213" s="399" t="s">
        <v>391</v>
      </c>
      <c r="H213" s="399">
        <v>105</v>
      </c>
      <c r="I213" s="397">
        <v>7229617.5</v>
      </c>
      <c r="J213" s="397">
        <v>6938705.0699999901</v>
      </c>
      <c r="K213" s="396">
        <f t="shared" si="7"/>
        <v>8.7448988090280677E-3</v>
      </c>
      <c r="L213" s="396">
        <f t="shared" si="7"/>
        <v>7.9916096555966414E-3</v>
      </c>
      <c r="M213" s="396">
        <f t="shared" si="7"/>
        <v>8.0371307542330302E-3</v>
      </c>
    </row>
    <row r="214" spans="2:13">
      <c r="B214" s="399" t="s">
        <v>398</v>
      </c>
      <c r="C214" s="399">
        <v>123</v>
      </c>
      <c r="D214" s="396">
        <f t="shared" si="5"/>
        <v>7.4986282997012745E-3</v>
      </c>
      <c r="G214" s="399" t="s">
        <v>395</v>
      </c>
      <c r="H214" s="399">
        <v>96</v>
      </c>
      <c r="I214" s="397">
        <v>6921811.7999999998</v>
      </c>
      <c r="J214" s="397">
        <v>6674741.1900000004</v>
      </c>
      <c r="K214" s="396">
        <f t="shared" si="7"/>
        <v>7.9953360539685176E-3</v>
      </c>
      <c r="L214" s="396">
        <f t="shared" si="7"/>
        <v>7.6513616405159421E-3</v>
      </c>
      <c r="M214" s="396">
        <f t="shared" si="7"/>
        <v>7.731380301295188E-3</v>
      </c>
    </row>
    <row r="215" spans="2:13">
      <c r="B215" s="399" t="s">
        <v>397</v>
      </c>
      <c r="C215" s="399">
        <v>121</v>
      </c>
      <c r="D215" s="396">
        <f t="shared" si="5"/>
        <v>7.3766993842589767E-3</v>
      </c>
      <c r="G215" s="399" t="s">
        <v>399</v>
      </c>
      <c r="H215" s="399">
        <v>85</v>
      </c>
      <c r="I215" s="397">
        <v>6864914.1599999899</v>
      </c>
      <c r="J215" s="397">
        <v>6555517.8600000003</v>
      </c>
      <c r="K215" s="396">
        <f t="shared" si="7"/>
        <v>7.0792037977846257E-3</v>
      </c>
      <c r="L215" s="396">
        <f t="shared" si="7"/>
        <v>7.588467064253126E-3</v>
      </c>
      <c r="M215" s="396">
        <f t="shared" si="7"/>
        <v>7.5932834255095349E-3</v>
      </c>
    </row>
    <row r="216" spans="2:13">
      <c r="B216" s="399" t="s">
        <v>399</v>
      </c>
      <c r="C216" s="399">
        <v>114</v>
      </c>
      <c r="D216" s="396">
        <f t="shared" si="5"/>
        <v>6.9499481802109374E-3</v>
      </c>
      <c r="G216" s="399" t="s">
        <v>396</v>
      </c>
      <c r="H216" s="399">
        <v>101</v>
      </c>
      <c r="I216" s="397">
        <v>6754829.6399999997</v>
      </c>
      <c r="J216" s="397">
        <v>6477743.6999999899</v>
      </c>
      <c r="K216" s="396">
        <f t="shared" si="7"/>
        <v>8.411759806779379E-3</v>
      </c>
      <c r="L216" s="396">
        <f t="shared" si="7"/>
        <v>7.4667797809406071E-3</v>
      </c>
      <c r="M216" s="396">
        <f t="shared" si="7"/>
        <v>7.5031972946083512E-3</v>
      </c>
    </row>
    <row r="217" spans="2:13">
      <c r="B217" s="399" t="s">
        <v>404</v>
      </c>
      <c r="C217" s="399">
        <v>113</v>
      </c>
      <c r="D217" s="396">
        <f t="shared" si="5"/>
        <v>6.888983722489788E-3</v>
      </c>
      <c r="G217" s="399" t="s">
        <v>398</v>
      </c>
      <c r="H217" s="399">
        <v>88</v>
      </c>
      <c r="I217" s="397">
        <v>6709278.1200000001</v>
      </c>
      <c r="J217" s="397">
        <v>6422834.7000000002</v>
      </c>
      <c r="K217" s="396">
        <f t="shared" si="7"/>
        <v>7.3290580494711419E-3</v>
      </c>
      <c r="L217" s="396">
        <f t="shared" si="7"/>
        <v>7.4164271907711963E-3</v>
      </c>
      <c r="M217" s="396">
        <f t="shared" si="7"/>
        <v>7.4395959730170734E-3</v>
      </c>
    </row>
    <row r="218" spans="2:13">
      <c r="B218" s="399" t="s">
        <v>400</v>
      </c>
      <c r="C218" s="399">
        <v>112</v>
      </c>
      <c r="D218" s="396">
        <f t="shared" si="5"/>
        <v>6.8280192647686396E-3</v>
      </c>
      <c r="G218" s="399" t="s">
        <v>408</v>
      </c>
      <c r="H218" s="399">
        <v>80</v>
      </c>
      <c r="I218" s="397">
        <v>6528047.3999999901</v>
      </c>
      <c r="J218" s="397">
        <v>6096350.4299999904</v>
      </c>
      <c r="K218" s="396">
        <f t="shared" si="7"/>
        <v>6.6627800449737653E-3</v>
      </c>
      <c r="L218" s="396">
        <f t="shared" si="7"/>
        <v>7.2160949917519802E-3</v>
      </c>
      <c r="M218" s="396">
        <f t="shared" si="7"/>
        <v>7.0614278939996437E-3</v>
      </c>
    </row>
    <row r="219" spans="2:13">
      <c r="B219" s="399" t="s">
        <v>402</v>
      </c>
      <c r="C219" s="399">
        <v>112</v>
      </c>
      <c r="D219" s="396">
        <f t="shared" si="5"/>
        <v>6.8280192647686396E-3</v>
      </c>
      <c r="G219" s="399" t="s">
        <v>401</v>
      </c>
      <c r="H219" s="399">
        <v>80</v>
      </c>
      <c r="I219" s="397">
        <v>6457135.5</v>
      </c>
      <c r="J219" s="397">
        <v>6179857.5999999903</v>
      </c>
      <c r="K219" s="396">
        <f t="shared" si="7"/>
        <v>6.6627800449737653E-3</v>
      </c>
      <c r="L219" s="396">
        <f t="shared" si="7"/>
        <v>7.1377090709564984E-3</v>
      </c>
      <c r="M219" s="396">
        <f t="shared" si="7"/>
        <v>7.1581545940733746E-3</v>
      </c>
    </row>
    <row r="220" spans="2:13">
      <c r="B220" s="399" t="s">
        <v>406</v>
      </c>
      <c r="C220" s="399">
        <v>110</v>
      </c>
      <c r="D220" s="396">
        <f t="shared" si="5"/>
        <v>6.7060903493263426E-3</v>
      </c>
      <c r="G220" s="399" t="s">
        <v>403</v>
      </c>
      <c r="H220" s="399">
        <v>80</v>
      </c>
      <c r="I220" s="397">
        <v>6325917.8699999899</v>
      </c>
      <c r="J220" s="397">
        <v>6081695.3499999903</v>
      </c>
      <c r="K220" s="396">
        <f t="shared" si="7"/>
        <v>6.6627800449737653E-3</v>
      </c>
      <c r="L220" s="396">
        <f t="shared" si="7"/>
        <v>6.9926612757041789E-3</v>
      </c>
      <c r="M220" s="396">
        <f t="shared" si="7"/>
        <v>7.0444528542789042E-3</v>
      </c>
    </row>
    <row r="221" spans="2:13">
      <c r="B221" s="399" t="s">
        <v>408</v>
      </c>
      <c r="C221" s="399">
        <v>109</v>
      </c>
      <c r="D221" s="396">
        <f t="shared" si="5"/>
        <v>6.6451258916051942E-3</v>
      </c>
      <c r="G221" s="399" t="s">
        <v>402</v>
      </c>
      <c r="H221" s="399">
        <v>85</v>
      </c>
      <c r="I221" s="397">
        <v>6221954.0700000003</v>
      </c>
      <c r="J221" s="397">
        <v>5912107.77999999</v>
      </c>
      <c r="K221" s="396">
        <f t="shared" si="7"/>
        <v>7.0792037977846257E-3</v>
      </c>
      <c r="L221" s="396">
        <f t="shared" si="7"/>
        <v>6.877739828212325E-3</v>
      </c>
      <c r="M221" s="396">
        <f t="shared" si="7"/>
        <v>6.8480188711895129E-3</v>
      </c>
    </row>
    <row r="222" spans="2:13">
      <c r="B222" s="399" t="s">
        <v>405</v>
      </c>
      <c r="C222" s="399">
        <v>107</v>
      </c>
      <c r="D222" s="396">
        <f t="shared" si="5"/>
        <v>6.5231969761628972E-3</v>
      </c>
      <c r="G222" s="399" t="s">
        <v>407</v>
      </c>
      <c r="H222" s="399">
        <v>72</v>
      </c>
      <c r="I222" s="397">
        <v>6156191.0099999998</v>
      </c>
      <c r="J222" s="397">
        <v>5858350.29</v>
      </c>
      <c r="K222" s="396">
        <f t="shared" si="7"/>
        <v>5.9965020404763886E-3</v>
      </c>
      <c r="L222" s="396">
        <f t="shared" si="7"/>
        <v>6.8050454283664708E-3</v>
      </c>
      <c r="M222" s="396">
        <f t="shared" si="7"/>
        <v>6.7857513483894271E-3</v>
      </c>
    </row>
    <row r="223" spans="2:13">
      <c r="B223" s="399" t="s">
        <v>409</v>
      </c>
      <c r="C223" s="399">
        <v>107</v>
      </c>
      <c r="D223" s="396">
        <f t="shared" si="5"/>
        <v>6.5231969761628972E-3</v>
      </c>
      <c r="G223" s="399" t="s">
        <v>412</v>
      </c>
      <c r="H223" s="399">
        <v>60</v>
      </c>
      <c r="I223" s="397">
        <v>6039051.77999999</v>
      </c>
      <c r="J223" s="397">
        <v>5826670.52999999</v>
      </c>
      <c r="K223" s="396">
        <f t="shared" si="7"/>
        <v>4.9970850337303242E-3</v>
      </c>
      <c r="L223" s="396">
        <f t="shared" si="7"/>
        <v>6.6755598779182999E-3</v>
      </c>
      <c r="M223" s="396">
        <f t="shared" si="7"/>
        <v>6.7490565514764346E-3</v>
      </c>
    </row>
    <row r="224" spans="2:13">
      <c r="B224" s="399" t="s">
        <v>394</v>
      </c>
      <c r="C224" s="399">
        <v>105</v>
      </c>
      <c r="D224" s="396">
        <f t="shared" si="5"/>
        <v>6.4012680607206003E-3</v>
      </c>
      <c r="G224" s="399" t="s">
        <v>411</v>
      </c>
      <c r="H224" s="399">
        <v>71</v>
      </c>
      <c r="I224" s="397">
        <v>5970337.3799999999</v>
      </c>
      <c r="J224" s="397">
        <v>5682216.8700000001</v>
      </c>
      <c r="K224" s="396">
        <f t="shared" si="7"/>
        <v>5.9132172899142169E-3</v>
      </c>
      <c r="L224" s="396">
        <f t="shared" si="7"/>
        <v>6.5996030707264324E-3</v>
      </c>
      <c r="M224" s="396">
        <f t="shared" si="7"/>
        <v>6.5817352801967139E-3</v>
      </c>
    </row>
    <row r="225" spans="2:13">
      <c r="B225" s="399" t="s">
        <v>413</v>
      </c>
      <c r="C225" s="399">
        <v>104</v>
      </c>
      <c r="D225" s="396">
        <f t="shared" si="5"/>
        <v>6.340303602999451E-3</v>
      </c>
      <c r="G225" s="399" t="s">
        <v>410</v>
      </c>
      <c r="H225" s="399">
        <v>85</v>
      </c>
      <c r="I225" s="397">
        <v>5868024.2999999896</v>
      </c>
      <c r="J225" s="397">
        <v>5635544.5800000001</v>
      </c>
      <c r="K225" s="396">
        <f t="shared" si="7"/>
        <v>7.0792037977846257E-3</v>
      </c>
      <c r="L225" s="396">
        <f t="shared" si="7"/>
        <v>6.4865063269468459E-3</v>
      </c>
      <c r="M225" s="396">
        <f t="shared" si="7"/>
        <v>6.5276745738336054E-3</v>
      </c>
    </row>
    <row r="226" spans="2:13">
      <c r="B226" s="399" t="s">
        <v>403</v>
      </c>
      <c r="C226" s="399">
        <v>103</v>
      </c>
      <c r="D226" s="396">
        <f t="shared" si="5"/>
        <v>6.2793391452783025E-3</v>
      </c>
      <c r="G226" s="399" t="s">
        <v>404</v>
      </c>
      <c r="H226" s="399">
        <v>72</v>
      </c>
      <c r="I226" s="397">
        <v>5861460.7400000002</v>
      </c>
      <c r="J226" s="397">
        <v>5615523.2599999998</v>
      </c>
      <c r="K226" s="396">
        <f t="shared" si="7"/>
        <v>5.9965020404763886E-3</v>
      </c>
      <c r="L226" s="396">
        <f t="shared" si="7"/>
        <v>6.4792509763738721E-3</v>
      </c>
      <c r="M226" s="396">
        <f t="shared" si="7"/>
        <v>6.5044837961468482E-3</v>
      </c>
    </row>
    <row r="227" spans="2:13">
      <c r="B227" s="399" t="s">
        <v>407</v>
      </c>
      <c r="C227" s="399">
        <v>103</v>
      </c>
      <c r="D227" s="396">
        <f t="shared" si="5"/>
        <v>6.2793391452783025E-3</v>
      </c>
      <c r="G227" s="399" t="s">
        <v>409</v>
      </c>
      <c r="H227" s="399">
        <v>85</v>
      </c>
      <c r="I227" s="397">
        <v>5828906.1599999899</v>
      </c>
      <c r="J227" s="397">
        <v>5597889.3700000001</v>
      </c>
      <c r="K227" s="396">
        <f t="shared" si="7"/>
        <v>7.0792037977846257E-3</v>
      </c>
      <c r="L227" s="396">
        <f t="shared" si="7"/>
        <v>6.4432651865500021E-3</v>
      </c>
      <c r="M227" s="396">
        <f t="shared" si="7"/>
        <v>6.4840583884942706E-3</v>
      </c>
    </row>
    <row r="228" spans="2:13">
      <c r="B228" s="399" t="s">
        <v>410</v>
      </c>
      <c r="C228" s="399">
        <v>101</v>
      </c>
      <c r="D228" s="396">
        <f t="shared" si="5"/>
        <v>6.1574102298360056E-3</v>
      </c>
      <c r="G228" s="399" t="s">
        <v>413</v>
      </c>
      <c r="H228" s="399">
        <v>80</v>
      </c>
      <c r="I228" s="397">
        <v>5608413.9000000004</v>
      </c>
      <c r="J228" s="397">
        <v>5397140.2599999905</v>
      </c>
      <c r="K228" s="396">
        <f t="shared" si="7"/>
        <v>6.6627800449737653E-3</v>
      </c>
      <c r="L228" s="396">
        <f t="shared" si="7"/>
        <v>6.1995333329629707E-3</v>
      </c>
      <c r="M228" s="396">
        <f t="shared" si="7"/>
        <v>6.251529864859242E-3</v>
      </c>
    </row>
    <row r="229" spans="2:13">
      <c r="B229" s="399" t="s">
        <v>401</v>
      </c>
      <c r="C229" s="399">
        <v>100</v>
      </c>
      <c r="D229" s="396">
        <f t="shared" si="5"/>
        <v>6.0964457721148571E-3</v>
      </c>
      <c r="G229" s="399" t="s">
        <v>414</v>
      </c>
      <c r="H229" s="399">
        <v>69</v>
      </c>
      <c r="I229" s="397">
        <v>5527294.0800000001</v>
      </c>
      <c r="J229" s="397">
        <v>5004313.5</v>
      </c>
      <c r="K229" s="396">
        <f t="shared" si="7"/>
        <v>5.7466477887898725E-3</v>
      </c>
      <c r="L229" s="396">
        <f t="shared" si="7"/>
        <v>6.1098635908538946E-3</v>
      </c>
      <c r="M229" s="396">
        <f t="shared" si="7"/>
        <v>5.796517005538843E-3</v>
      </c>
    </row>
    <row r="230" spans="2:13">
      <c r="B230" s="399" t="s">
        <v>416</v>
      </c>
      <c r="C230" s="399">
        <v>99</v>
      </c>
      <c r="D230" s="396">
        <f t="shared" si="5"/>
        <v>6.0354813143937086E-3</v>
      </c>
      <c r="G230" s="399" t="s">
        <v>415</v>
      </c>
      <c r="H230" s="399">
        <v>78</v>
      </c>
      <c r="I230" s="397">
        <v>5442376.1999999899</v>
      </c>
      <c r="J230" s="397">
        <v>5222252.4499999899</v>
      </c>
      <c r="K230" s="396">
        <f t="shared" si="7"/>
        <v>6.4962105438494209E-3</v>
      </c>
      <c r="L230" s="396">
        <f t="shared" si="7"/>
        <v>6.0159954782267912E-3</v>
      </c>
      <c r="M230" s="396">
        <f t="shared" si="7"/>
        <v>6.0489565918765541E-3</v>
      </c>
    </row>
    <row r="231" spans="2:13">
      <c r="B231" s="399" t="s">
        <v>372</v>
      </c>
      <c r="C231" s="399">
        <v>99</v>
      </c>
      <c r="D231" s="396">
        <f t="shared" si="5"/>
        <v>6.0354813143937086E-3</v>
      </c>
      <c r="G231" s="399" t="s">
        <v>417</v>
      </c>
      <c r="H231" s="399">
        <v>65</v>
      </c>
      <c r="I231" s="397">
        <v>5436632.6399999997</v>
      </c>
      <c r="J231" s="397">
        <v>5212531.88</v>
      </c>
      <c r="K231" s="396">
        <f t="shared" si="7"/>
        <v>5.4135087865411846E-3</v>
      </c>
      <c r="L231" s="396">
        <f t="shared" si="7"/>
        <v>6.009646554573026E-3</v>
      </c>
      <c r="M231" s="396">
        <f t="shared" si="7"/>
        <v>6.0376972154788777E-3</v>
      </c>
    </row>
    <row r="232" spans="2:13">
      <c r="B232" s="399" t="s">
        <v>418</v>
      </c>
      <c r="C232" s="399">
        <v>96</v>
      </c>
      <c r="D232" s="396">
        <f t="shared" si="5"/>
        <v>5.8525879412302624E-3</v>
      </c>
      <c r="G232" s="399" t="s">
        <v>419</v>
      </c>
      <c r="H232" s="399">
        <v>63</v>
      </c>
      <c r="I232" s="397">
        <v>5383055.5199999996</v>
      </c>
      <c r="J232" s="397">
        <v>5192121.18</v>
      </c>
      <c r="K232" s="396">
        <f t="shared" si="7"/>
        <v>5.2469392854168403E-3</v>
      </c>
      <c r="L232" s="396">
        <f t="shared" si="7"/>
        <v>5.9504224767416526E-3</v>
      </c>
      <c r="M232" s="396">
        <f t="shared" si="7"/>
        <v>6.0140554173291512E-3</v>
      </c>
    </row>
    <row r="233" spans="2:13">
      <c r="B233" s="399" t="s">
        <v>420</v>
      </c>
      <c r="C233" s="399">
        <v>96</v>
      </c>
      <c r="D233" s="396">
        <f t="shared" si="5"/>
        <v>5.8525879412302624E-3</v>
      </c>
      <c r="G233" s="399" t="s">
        <v>416</v>
      </c>
      <c r="H233" s="399">
        <v>70</v>
      </c>
      <c r="I233" s="397">
        <v>5343039.02999999</v>
      </c>
      <c r="J233" s="397">
        <v>5151641.25</v>
      </c>
      <c r="K233" s="396">
        <f t="shared" si="7"/>
        <v>5.8299325393520443E-3</v>
      </c>
      <c r="L233" s="396">
        <f t="shared" si="7"/>
        <v>5.9061883014388562E-3</v>
      </c>
      <c r="M233" s="396">
        <f t="shared" si="7"/>
        <v>5.967167347141698E-3</v>
      </c>
    </row>
    <row r="234" spans="2:13">
      <c r="B234" s="399" t="s">
        <v>424</v>
      </c>
      <c r="C234" s="399">
        <v>96</v>
      </c>
      <c r="D234" s="396">
        <f t="shared" si="5"/>
        <v>5.8525879412302624E-3</v>
      </c>
      <c r="G234" s="399" t="s">
        <v>405</v>
      </c>
      <c r="H234" s="399">
        <v>74</v>
      </c>
      <c r="I234" s="397">
        <v>5303269.68</v>
      </c>
      <c r="J234" s="397">
        <v>5048877.9400000004</v>
      </c>
      <c r="K234" s="396">
        <f t="shared" si="7"/>
        <v>6.163071541600733E-3</v>
      </c>
      <c r="L234" s="396">
        <f t="shared" si="7"/>
        <v>5.8622273143663422E-3</v>
      </c>
      <c r="M234" s="396">
        <f t="shared" si="7"/>
        <v>5.8481361805370361E-3</v>
      </c>
    </row>
    <row r="235" spans="2:13">
      <c r="B235" s="399" t="s">
        <v>414</v>
      </c>
      <c r="C235" s="399">
        <v>96</v>
      </c>
      <c r="D235" s="396">
        <f t="shared" si="5"/>
        <v>5.8525879412302624E-3</v>
      </c>
      <c r="G235" s="399" t="s">
        <v>424</v>
      </c>
      <c r="H235" s="399">
        <v>70</v>
      </c>
      <c r="I235" s="397">
        <v>5265731.6999999899</v>
      </c>
      <c r="J235" s="397">
        <v>5111227.9400000004</v>
      </c>
      <c r="K235" s="396">
        <f t="shared" si="7"/>
        <v>5.8299325393520443E-3</v>
      </c>
      <c r="L235" s="396">
        <f t="shared" si="7"/>
        <v>5.8207328807507773E-3</v>
      </c>
      <c r="M235" s="396">
        <f t="shared" si="7"/>
        <v>5.9203564431755274E-3</v>
      </c>
    </row>
    <row r="236" spans="2:13">
      <c r="B236" s="399" t="s">
        <v>421</v>
      </c>
      <c r="C236" s="399">
        <v>94</v>
      </c>
      <c r="D236" s="396">
        <f t="shared" si="5"/>
        <v>5.7306590257879654E-3</v>
      </c>
      <c r="G236" s="399" t="s">
        <v>406</v>
      </c>
      <c r="H236" s="399">
        <v>67</v>
      </c>
      <c r="I236" s="397">
        <v>5222283.7699999996</v>
      </c>
      <c r="J236" s="397">
        <v>4867603.6900000004</v>
      </c>
      <c r="K236" s="396">
        <f t="shared" si="7"/>
        <v>5.5800782876655282E-3</v>
      </c>
      <c r="L236" s="396">
        <f t="shared" si="7"/>
        <v>5.7727055961947675E-3</v>
      </c>
      <c r="M236" s="396">
        <f t="shared" si="7"/>
        <v>5.6381654677127293E-3</v>
      </c>
    </row>
    <row r="237" spans="2:13">
      <c r="B237" s="399" t="s">
        <v>415</v>
      </c>
      <c r="C237" s="399">
        <v>93</v>
      </c>
      <c r="D237" s="396">
        <f t="shared" si="5"/>
        <v>5.669694568066817E-3</v>
      </c>
      <c r="G237" s="399" t="s">
        <v>422</v>
      </c>
      <c r="H237" s="399">
        <v>64</v>
      </c>
      <c r="I237" s="397">
        <v>5079861.46</v>
      </c>
      <c r="J237" s="397">
        <v>4845855.16</v>
      </c>
      <c r="K237" s="396">
        <f t="shared" si="7"/>
        <v>5.330224035979012E-3</v>
      </c>
      <c r="L237" s="396">
        <f t="shared" si="7"/>
        <v>5.6152721624386425E-3</v>
      </c>
      <c r="M237" s="396">
        <f t="shared" si="7"/>
        <v>5.6129740555459114E-3</v>
      </c>
    </row>
    <row r="238" spans="2:13">
      <c r="B238" s="399" t="s">
        <v>373</v>
      </c>
      <c r="C238" s="399">
        <v>91</v>
      </c>
      <c r="D238" s="396">
        <f t="shared" si="5"/>
        <v>5.54776565262452E-3</v>
      </c>
      <c r="G238" s="399" t="s">
        <v>372</v>
      </c>
      <c r="H238" s="399">
        <v>63</v>
      </c>
      <c r="I238" s="397">
        <v>5070807.3600000003</v>
      </c>
      <c r="J238" s="397">
        <v>4897999.9399999902</v>
      </c>
      <c r="K238" s="396">
        <f t="shared" si="7"/>
        <v>5.2469392854168403E-3</v>
      </c>
      <c r="L238" s="396">
        <f t="shared" si="7"/>
        <v>5.6052637722322817E-3</v>
      </c>
      <c r="M238" s="396">
        <f t="shared" si="7"/>
        <v>5.6733735696890648E-3</v>
      </c>
    </row>
    <row r="239" spans="2:13">
      <c r="B239" s="399" t="s">
        <v>425</v>
      </c>
      <c r="C239" s="399">
        <v>91</v>
      </c>
      <c r="D239" s="396">
        <f t="shared" si="5"/>
        <v>5.54776565262452E-3</v>
      </c>
      <c r="G239" s="399" t="s">
        <v>420</v>
      </c>
      <c r="H239" s="399">
        <v>70</v>
      </c>
      <c r="I239" s="397">
        <v>4890313.25</v>
      </c>
      <c r="J239" s="397">
        <v>4697484.12</v>
      </c>
      <c r="K239" s="396">
        <f t="shared" si="7"/>
        <v>5.8299325393520443E-3</v>
      </c>
      <c r="L239" s="396">
        <f t="shared" si="7"/>
        <v>5.4057458209361966E-3</v>
      </c>
      <c r="M239" s="396">
        <f t="shared" si="7"/>
        <v>5.4411152668250437E-3</v>
      </c>
    </row>
    <row r="240" spans="2:13">
      <c r="B240" s="399" t="s">
        <v>423</v>
      </c>
      <c r="C240" s="399">
        <v>90</v>
      </c>
      <c r="D240" s="396">
        <f t="shared" si="5"/>
        <v>5.4868011949033716E-3</v>
      </c>
      <c r="G240" s="399" t="s">
        <v>426</v>
      </c>
      <c r="H240" s="399">
        <v>70</v>
      </c>
      <c r="I240" s="397">
        <v>4888586.6399999997</v>
      </c>
      <c r="J240" s="397">
        <v>4731366.47</v>
      </c>
      <c r="K240" s="396">
        <f t="shared" si="7"/>
        <v>5.8299325393520443E-3</v>
      </c>
      <c r="L240" s="396">
        <f t="shared" si="7"/>
        <v>5.4038372285179319E-3</v>
      </c>
      <c r="M240" s="396">
        <f t="shared" si="7"/>
        <v>5.4803613328364194E-3</v>
      </c>
    </row>
    <row r="241" spans="2:13">
      <c r="B241" s="399" t="s">
        <v>428</v>
      </c>
      <c r="C241" s="399">
        <v>90</v>
      </c>
      <c r="D241" s="396">
        <f t="shared" si="5"/>
        <v>5.4868011949033716E-3</v>
      </c>
      <c r="G241" s="399" t="s">
        <v>425</v>
      </c>
      <c r="H241" s="399">
        <v>64</v>
      </c>
      <c r="I241" s="397">
        <v>4793470.1199999899</v>
      </c>
      <c r="J241" s="397">
        <v>4452047.8899999904</v>
      </c>
      <c r="K241" s="396">
        <f t="shared" si="7"/>
        <v>5.330224035979012E-3</v>
      </c>
      <c r="L241" s="396">
        <f t="shared" si="7"/>
        <v>5.2986955526770135E-3</v>
      </c>
      <c r="M241" s="396">
        <f t="shared" si="7"/>
        <v>5.1568254674408927E-3</v>
      </c>
    </row>
    <row r="242" spans="2:13">
      <c r="B242" s="399" t="s">
        <v>417</v>
      </c>
      <c r="C242" s="399">
        <v>89</v>
      </c>
      <c r="D242" s="396">
        <f t="shared" si="5"/>
        <v>5.4258367371822231E-3</v>
      </c>
      <c r="G242" s="399" t="s">
        <v>427</v>
      </c>
      <c r="H242" s="399">
        <v>61</v>
      </c>
      <c r="I242" s="397">
        <v>4789172.1399999997</v>
      </c>
      <c r="J242" s="397">
        <v>4615179.68</v>
      </c>
      <c r="K242" s="396">
        <f t="shared" si="7"/>
        <v>5.0803697842924959E-3</v>
      </c>
      <c r="L242" s="396">
        <f t="shared" si="7"/>
        <v>5.2939445712499207E-3</v>
      </c>
      <c r="M242" s="396">
        <f t="shared" si="7"/>
        <v>5.345781693880153E-3</v>
      </c>
    </row>
    <row r="243" spans="2:13">
      <c r="B243" s="399" t="s">
        <v>422</v>
      </c>
      <c r="C243" s="399">
        <v>89</v>
      </c>
      <c r="D243" s="396">
        <f t="shared" si="5"/>
        <v>5.4258367371822231E-3</v>
      </c>
      <c r="G243" s="399" t="s">
        <v>373</v>
      </c>
      <c r="H243" s="399">
        <v>63</v>
      </c>
      <c r="I243" s="397">
        <v>4783684.8599999901</v>
      </c>
      <c r="J243" s="397">
        <v>4460717.3600000003</v>
      </c>
      <c r="K243" s="396">
        <f t="shared" si="7"/>
        <v>5.2469392854168403E-3</v>
      </c>
      <c r="L243" s="396">
        <f t="shared" si="7"/>
        <v>5.2878789391703485E-3</v>
      </c>
      <c r="M243" s="396">
        <f t="shared" si="7"/>
        <v>5.1668673503653074E-3</v>
      </c>
    </row>
    <row r="244" spans="2:13">
      <c r="B244" s="399" t="s">
        <v>411</v>
      </c>
      <c r="C244" s="399">
        <v>88</v>
      </c>
      <c r="D244" s="396">
        <f t="shared" si="5"/>
        <v>5.3648722794610738E-3</v>
      </c>
      <c r="G244" s="399" t="s">
        <v>400</v>
      </c>
      <c r="H244" s="399">
        <v>86</v>
      </c>
      <c r="I244" s="397">
        <v>4751322.6900000004</v>
      </c>
      <c r="J244" s="397">
        <v>4562925.09</v>
      </c>
      <c r="K244" s="396">
        <f t="shared" si="7"/>
        <v>7.1624885483467975E-3</v>
      </c>
      <c r="L244" s="396">
        <f t="shared" si="7"/>
        <v>5.2521058391068976E-3</v>
      </c>
      <c r="M244" s="396">
        <f t="shared" si="7"/>
        <v>5.2852549863602379E-3</v>
      </c>
    </row>
    <row r="245" spans="2:13">
      <c r="B245" s="399" t="s">
        <v>419</v>
      </c>
      <c r="C245" s="399">
        <v>85</v>
      </c>
      <c r="D245" s="396">
        <f t="shared" si="5"/>
        <v>5.1819789062976284E-3</v>
      </c>
      <c r="G245" s="399" t="s">
        <v>429</v>
      </c>
      <c r="H245" s="399">
        <v>61</v>
      </c>
      <c r="I245" s="397">
        <v>4602950.43</v>
      </c>
      <c r="J245" s="397">
        <v>4329581.34</v>
      </c>
      <c r="K245" s="396">
        <f t="shared" si="7"/>
        <v>5.0803697842924959E-3</v>
      </c>
      <c r="L245" s="396">
        <f t="shared" si="7"/>
        <v>5.0880953384630249E-3</v>
      </c>
      <c r="M245" s="396">
        <f t="shared" si="7"/>
        <v>5.0149719565278335E-3</v>
      </c>
    </row>
    <row r="246" spans="2:13">
      <c r="B246" s="399" t="s">
        <v>432</v>
      </c>
      <c r="C246" s="399">
        <v>85</v>
      </c>
      <c r="D246" s="396">
        <f t="shared" si="5"/>
        <v>5.1819789062976284E-3</v>
      </c>
      <c r="G246" s="399" t="s">
        <v>430</v>
      </c>
      <c r="H246" s="399">
        <v>53</v>
      </c>
      <c r="I246" s="397">
        <v>4578892.92</v>
      </c>
      <c r="J246" s="397">
        <v>4384435.5</v>
      </c>
      <c r="K246" s="396">
        <f t="shared" si="7"/>
        <v>4.4140917797951193E-3</v>
      </c>
      <c r="L246" s="396">
        <f t="shared" si="7"/>
        <v>5.0615021986177133E-3</v>
      </c>
      <c r="M246" s="396">
        <f t="shared" si="7"/>
        <v>5.0785097567205171E-3</v>
      </c>
    </row>
    <row r="247" spans="2:13">
      <c r="B247" s="399" t="s">
        <v>412</v>
      </c>
      <c r="C247" s="399">
        <v>85</v>
      </c>
      <c r="D247" s="396">
        <f t="shared" si="5"/>
        <v>5.1819789062976284E-3</v>
      </c>
      <c r="G247" s="399" t="s">
        <v>428</v>
      </c>
      <c r="H247" s="399">
        <v>61</v>
      </c>
      <c r="I247" s="397">
        <v>4422761.4000000004</v>
      </c>
      <c r="J247" s="397">
        <v>4193709.31</v>
      </c>
      <c r="K247" s="396">
        <f t="shared" si="7"/>
        <v>5.0803697842924959E-3</v>
      </c>
      <c r="L247" s="396">
        <f t="shared" si="7"/>
        <v>4.8889146221968343E-3</v>
      </c>
      <c r="M247" s="396">
        <f t="shared" si="7"/>
        <v>4.857590822737538E-3</v>
      </c>
    </row>
    <row r="248" spans="2:13">
      <c r="B248" s="399" t="s">
        <v>431</v>
      </c>
      <c r="C248" s="399">
        <v>83</v>
      </c>
      <c r="D248" s="396">
        <f t="shared" si="5"/>
        <v>5.0600499908553314E-3</v>
      </c>
      <c r="G248" s="399" t="s">
        <v>438</v>
      </c>
      <c r="H248" s="399">
        <v>59</v>
      </c>
      <c r="I248" s="397">
        <v>4422690.51</v>
      </c>
      <c r="J248" s="397">
        <v>4291705.1899999902</v>
      </c>
      <c r="K248" s="396">
        <f t="shared" si="7"/>
        <v>4.9138002831681515E-3</v>
      </c>
      <c r="L248" s="396">
        <f t="shared" si="7"/>
        <v>4.8888362604842693E-3</v>
      </c>
      <c r="M248" s="396">
        <f t="shared" si="7"/>
        <v>4.9710998554735337E-3</v>
      </c>
    </row>
    <row r="249" spans="2:13">
      <c r="B249" s="399" t="s">
        <v>426</v>
      </c>
      <c r="C249" s="399">
        <v>83</v>
      </c>
      <c r="D249" s="396">
        <f t="shared" si="5"/>
        <v>5.0600499908553314E-3</v>
      </c>
      <c r="G249" s="399" t="s">
        <v>421</v>
      </c>
      <c r="H249" s="399">
        <v>58</v>
      </c>
      <c r="I249" s="397">
        <v>4391029.4800000004</v>
      </c>
      <c r="J249" s="397">
        <v>4206031.01</v>
      </c>
      <c r="K249" s="396">
        <f t="shared" si="7"/>
        <v>4.8305155326059798E-3</v>
      </c>
      <c r="L249" s="396">
        <f t="shared" si="7"/>
        <v>4.853838199652679E-3</v>
      </c>
      <c r="M249" s="396">
        <f t="shared" si="7"/>
        <v>4.8718630987624406E-3</v>
      </c>
    </row>
    <row r="250" spans="2:13">
      <c r="B250" s="399" t="s">
        <v>436</v>
      </c>
      <c r="C250" s="399">
        <v>83</v>
      </c>
      <c r="D250" s="396">
        <f t="shared" si="5"/>
        <v>5.0600499908553314E-3</v>
      </c>
      <c r="G250" s="399" t="s">
        <v>432</v>
      </c>
      <c r="H250" s="399">
        <v>67</v>
      </c>
      <c r="I250" s="397">
        <v>4375512.3600000003</v>
      </c>
      <c r="J250" s="397">
        <v>4198163.5999999996</v>
      </c>
      <c r="K250" s="396">
        <f t="shared" si="7"/>
        <v>5.5800782876655282E-3</v>
      </c>
      <c r="L250" s="396">
        <f t="shared" si="7"/>
        <v>4.8366855956568167E-3</v>
      </c>
      <c r="M250" s="396">
        <f t="shared" si="7"/>
        <v>4.8627502452502566E-3</v>
      </c>
    </row>
    <row r="251" spans="2:13">
      <c r="B251" s="399" t="s">
        <v>438</v>
      </c>
      <c r="C251" s="399">
        <v>82</v>
      </c>
      <c r="D251" s="396">
        <f t="shared" si="5"/>
        <v>4.999085533134183E-3</v>
      </c>
      <c r="G251" s="399" t="s">
        <v>433</v>
      </c>
      <c r="H251" s="399">
        <v>58</v>
      </c>
      <c r="I251" s="397">
        <v>4329464.82</v>
      </c>
      <c r="J251" s="397">
        <v>4210659.72</v>
      </c>
      <c r="K251" s="396">
        <f t="shared" si="7"/>
        <v>4.8305155326059798E-3</v>
      </c>
      <c r="L251" s="396">
        <f t="shared" si="7"/>
        <v>4.7857847056331781E-3</v>
      </c>
      <c r="M251" s="396">
        <f t="shared" si="7"/>
        <v>4.8772245526818858E-3</v>
      </c>
    </row>
    <row r="252" spans="2:13">
      <c r="B252" s="399" t="s">
        <v>430</v>
      </c>
      <c r="C252" s="399">
        <v>82</v>
      </c>
      <c r="D252" s="396">
        <f t="shared" si="5"/>
        <v>4.999085533134183E-3</v>
      </c>
      <c r="G252" s="399" t="s">
        <v>434</v>
      </c>
      <c r="H252" s="399">
        <v>60</v>
      </c>
      <c r="I252" s="397">
        <v>4280162.76</v>
      </c>
      <c r="J252" s="397">
        <v>4069879.03</v>
      </c>
      <c r="K252" s="396">
        <f t="shared" si="7"/>
        <v>4.9970850337303242E-3</v>
      </c>
      <c r="L252" s="396">
        <f t="shared" si="7"/>
        <v>4.7312862734911173E-3</v>
      </c>
      <c r="M252" s="396">
        <f t="shared" si="7"/>
        <v>4.7141576977303545E-3</v>
      </c>
    </row>
    <row r="253" spans="2:13">
      <c r="B253" s="399" t="s">
        <v>435</v>
      </c>
      <c r="C253" s="399">
        <v>82</v>
      </c>
      <c r="D253" s="396">
        <f t="shared" si="5"/>
        <v>4.999085533134183E-3</v>
      </c>
      <c r="G253" s="399" t="s">
        <v>423</v>
      </c>
      <c r="H253" s="399">
        <v>61</v>
      </c>
      <c r="I253" s="397">
        <v>4256233.8600000003</v>
      </c>
      <c r="J253" s="397">
        <v>4086830.3299999898</v>
      </c>
      <c r="K253" s="396">
        <f t="shared" si="7"/>
        <v>5.0803697842924959E-3</v>
      </c>
      <c r="L253" s="396">
        <f t="shared" si="7"/>
        <v>4.7048352989702931E-3</v>
      </c>
      <c r="M253" s="396">
        <f t="shared" si="7"/>
        <v>4.7337924585653685E-3</v>
      </c>
    </row>
    <row r="254" spans="2:13">
      <c r="B254" s="399" t="s">
        <v>439</v>
      </c>
      <c r="C254" s="399">
        <v>79</v>
      </c>
      <c r="D254" s="396">
        <f t="shared" si="5"/>
        <v>4.8161921599707367E-3</v>
      </c>
      <c r="G254" s="399" t="s">
        <v>445</v>
      </c>
      <c r="H254" s="399">
        <v>54</v>
      </c>
      <c r="I254" s="397">
        <v>4199244.6299999896</v>
      </c>
      <c r="J254" s="397">
        <v>4016869.25999999</v>
      </c>
      <c r="K254" s="396">
        <f t="shared" si="7"/>
        <v>4.4973765303572919E-3</v>
      </c>
      <c r="L254" s="396">
        <f t="shared" si="7"/>
        <v>4.6418394792421954E-3</v>
      </c>
      <c r="M254" s="396">
        <f t="shared" si="7"/>
        <v>4.652756262095924E-3</v>
      </c>
    </row>
    <row r="255" spans="2:13">
      <c r="B255" s="399" t="s">
        <v>437</v>
      </c>
      <c r="C255" s="399">
        <v>78</v>
      </c>
      <c r="D255" s="396">
        <f t="shared" si="5"/>
        <v>4.7552277022495882E-3</v>
      </c>
      <c r="G255" s="399" t="s">
        <v>437</v>
      </c>
      <c r="H255" s="399">
        <v>57</v>
      </c>
      <c r="I255" s="397">
        <v>4186711.62</v>
      </c>
      <c r="J255" s="397">
        <v>3914295.8899999899</v>
      </c>
      <c r="K255" s="396">
        <f t="shared" si="7"/>
        <v>4.747230782043808E-3</v>
      </c>
      <c r="L255" s="396">
        <f t="shared" si="7"/>
        <v>4.6279855065071776E-3</v>
      </c>
      <c r="M255" s="396">
        <f t="shared" si="7"/>
        <v>4.5339451037781191E-3</v>
      </c>
    </row>
    <row r="256" spans="2:13">
      <c r="B256" s="399" t="s">
        <v>434</v>
      </c>
      <c r="C256" s="399">
        <v>77</v>
      </c>
      <c r="D256" s="396">
        <f t="shared" ref="D256:D319" si="8">C256/C$527</f>
        <v>4.6942632445284398E-3</v>
      </c>
      <c r="G256" s="399" t="s">
        <v>441</v>
      </c>
      <c r="H256" s="399">
        <v>59</v>
      </c>
      <c r="I256" s="397">
        <v>4180357.82</v>
      </c>
      <c r="J256" s="397">
        <v>3944796.1999999899</v>
      </c>
      <c r="K256" s="396">
        <f t="shared" si="7"/>
        <v>4.9138002831681515E-3</v>
      </c>
      <c r="L256" s="396">
        <f t="shared" si="7"/>
        <v>4.6209620243617211E-3</v>
      </c>
      <c r="M256" s="396">
        <f t="shared" si="7"/>
        <v>4.5692737388824557E-3</v>
      </c>
    </row>
    <row r="257" spans="2:13">
      <c r="B257" s="399" t="s">
        <v>429</v>
      </c>
      <c r="C257" s="399">
        <v>77</v>
      </c>
      <c r="D257" s="396">
        <f t="shared" si="8"/>
        <v>4.6942632445284398E-3</v>
      </c>
      <c r="G257" s="399" t="s">
        <v>439</v>
      </c>
      <c r="H257" s="399">
        <v>55</v>
      </c>
      <c r="I257" s="397">
        <v>4151223.5399999898</v>
      </c>
      <c r="J257" s="397">
        <v>3963694.1699999901</v>
      </c>
      <c r="K257" s="396">
        <f t="shared" ref="K257:M320" si="9">H257/H$527</f>
        <v>4.5806612809194637E-3</v>
      </c>
      <c r="L257" s="396">
        <f t="shared" si="9"/>
        <v>4.5887570296497685E-3</v>
      </c>
      <c r="M257" s="396">
        <f t="shared" si="9"/>
        <v>4.5911633356223811E-3</v>
      </c>
    </row>
    <row r="258" spans="2:13">
      <c r="B258" s="399" t="s">
        <v>442</v>
      </c>
      <c r="C258" s="399">
        <v>76</v>
      </c>
      <c r="D258" s="396">
        <f t="shared" si="8"/>
        <v>4.6332987868072913E-3</v>
      </c>
      <c r="G258" s="399" t="s">
        <v>443</v>
      </c>
      <c r="H258" s="399">
        <v>58</v>
      </c>
      <c r="I258" s="397">
        <v>4148047.26</v>
      </c>
      <c r="J258" s="397">
        <v>3915648.86</v>
      </c>
      <c r="K258" s="396">
        <f t="shared" si="9"/>
        <v>4.8305155326059798E-3</v>
      </c>
      <c r="L258" s="396">
        <f t="shared" si="9"/>
        <v>4.5852459739242346E-3</v>
      </c>
      <c r="M258" s="396">
        <f t="shared" si="9"/>
        <v>4.5355122545197831E-3</v>
      </c>
    </row>
    <row r="259" spans="2:13">
      <c r="B259" s="399" t="s">
        <v>444</v>
      </c>
      <c r="C259" s="399">
        <v>76</v>
      </c>
      <c r="D259" s="396">
        <f t="shared" si="8"/>
        <v>4.6332987868072913E-3</v>
      </c>
      <c r="G259" s="399" t="s">
        <v>431</v>
      </c>
      <c r="H259" s="399">
        <v>54</v>
      </c>
      <c r="I259" s="397">
        <v>4108134.78</v>
      </c>
      <c r="J259" s="397">
        <v>3936787.16</v>
      </c>
      <c r="K259" s="396">
        <f t="shared" si="9"/>
        <v>4.4973765303572919E-3</v>
      </c>
      <c r="L259" s="396">
        <f t="shared" si="9"/>
        <v>4.5411267711383601E-3</v>
      </c>
      <c r="M259" s="396">
        <f t="shared" si="9"/>
        <v>4.5599968347560492E-3</v>
      </c>
    </row>
    <row r="260" spans="2:13">
      <c r="B260" s="399" t="s">
        <v>427</v>
      </c>
      <c r="C260" s="399">
        <v>76</v>
      </c>
      <c r="D260" s="396">
        <f t="shared" si="8"/>
        <v>4.6332987868072913E-3</v>
      </c>
      <c r="G260" s="399" t="s">
        <v>435</v>
      </c>
      <c r="H260" s="399">
        <v>63</v>
      </c>
      <c r="I260" s="397">
        <v>4103545.44</v>
      </c>
      <c r="J260" s="397">
        <v>3954623.9</v>
      </c>
      <c r="K260" s="396">
        <f t="shared" si="9"/>
        <v>5.2469392854168403E-3</v>
      </c>
      <c r="L260" s="396">
        <f t="shared" si="9"/>
        <v>4.5360537207512798E-3</v>
      </c>
      <c r="M260" s="396">
        <f t="shared" si="9"/>
        <v>4.5806572044018307E-3</v>
      </c>
    </row>
    <row r="261" spans="2:13">
      <c r="B261" s="399" t="s">
        <v>445</v>
      </c>
      <c r="C261" s="399">
        <v>75</v>
      </c>
      <c r="D261" s="396">
        <f t="shared" si="8"/>
        <v>4.5723343290861428E-3</v>
      </c>
      <c r="G261" s="399" t="s">
        <v>440</v>
      </c>
      <c r="H261" s="399">
        <v>49</v>
      </c>
      <c r="I261" s="397">
        <v>4102607.3099999898</v>
      </c>
      <c r="J261" s="397">
        <v>3892876.6199999899</v>
      </c>
      <c r="K261" s="396">
        <f t="shared" si="9"/>
        <v>4.0809527775464314E-3</v>
      </c>
      <c r="L261" s="396">
        <f t="shared" si="9"/>
        <v>4.5350167130857591E-3</v>
      </c>
      <c r="M261" s="396">
        <f t="shared" si="9"/>
        <v>4.5091350748298472E-3</v>
      </c>
    </row>
    <row r="262" spans="2:13">
      <c r="B262" s="399" t="s">
        <v>450</v>
      </c>
      <c r="C262" s="399">
        <v>74</v>
      </c>
      <c r="D262" s="396">
        <f t="shared" si="8"/>
        <v>4.5113698713649944E-3</v>
      </c>
      <c r="G262" s="399" t="s">
        <v>449</v>
      </c>
      <c r="H262" s="399">
        <v>55</v>
      </c>
      <c r="I262" s="397">
        <v>4020028.9199999901</v>
      </c>
      <c r="J262" s="397">
        <v>3855830.5699999901</v>
      </c>
      <c r="K262" s="396">
        <f t="shared" si="9"/>
        <v>4.5806612809194637E-3</v>
      </c>
      <c r="L262" s="396">
        <f t="shared" si="9"/>
        <v>4.4437346696211324E-3</v>
      </c>
      <c r="M262" s="396">
        <f t="shared" si="9"/>
        <v>4.4662244820356427E-3</v>
      </c>
    </row>
    <row r="263" spans="2:13">
      <c r="B263" s="399" t="s">
        <v>446</v>
      </c>
      <c r="C263" s="399">
        <v>74</v>
      </c>
      <c r="D263" s="396">
        <f t="shared" si="8"/>
        <v>4.5113698713649944E-3</v>
      </c>
      <c r="G263" s="399" t="s">
        <v>418</v>
      </c>
      <c r="H263" s="399">
        <v>56</v>
      </c>
      <c r="I263" s="397">
        <v>3982050.87</v>
      </c>
      <c r="J263" s="397">
        <v>3810024.51</v>
      </c>
      <c r="K263" s="396">
        <f t="shared" si="9"/>
        <v>4.6639460314816354E-3</v>
      </c>
      <c r="L263" s="396">
        <f t="shared" si="9"/>
        <v>4.401753783207619E-3</v>
      </c>
      <c r="M263" s="396">
        <f t="shared" si="9"/>
        <v>4.4131671334609228E-3</v>
      </c>
    </row>
    <row r="264" spans="2:13">
      <c r="B264" s="399" t="s">
        <v>448</v>
      </c>
      <c r="C264" s="399">
        <v>74</v>
      </c>
      <c r="D264" s="396">
        <f t="shared" si="8"/>
        <v>4.5113698713649944E-3</v>
      </c>
      <c r="G264" s="399" t="s">
        <v>447</v>
      </c>
      <c r="H264" s="399">
        <v>41</v>
      </c>
      <c r="I264" s="397">
        <v>3936032.1</v>
      </c>
      <c r="J264" s="397">
        <v>3773921.07</v>
      </c>
      <c r="K264" s="396">
        <f t="shared" si="9"/>
        <v>3.4146747730490548E-3</v>
      </c>
      <c r="L264" s="396">
        <f t="shared" si="9"/>
        <v>4.3508846955040599E-3</v>
      </c>
      <c r="M264" s="396">
        <f t="shared" si="9"/>
        <v>4.371348369724708E-3</v>
      </c>
    </row>
    <row r="265" spans="2:13">
      <c r="B265" s="399" t="s">
        <v>443</v>
      </c>
      <c r="C265" s="399">
        <v>73</v>
      </c>
      <c r="D265" s="396">
        <f t="shared" si="8"/>
        <v>4.4504054136438459E-3</v>
      </c>
      <c r="G265" s="399" t="s">
        <v>450</v>
      </c>
      <c r="H265" s="399">
        <v>51</v>
      </c>
      <c r="I265" s="397">
        <v>3893772.48</v>
      </c>
      <c r="J265" s="397">
        <v>3590507.32</v>
      </c>
      <c r="K265" s="396">
        <f t="shared" si="9"/>
        <v>4.2475222786707758E-3</v>
      </c>
      <c r="L265" s="396">
        <f t="shared" si="9"/>
        <v>4.3041709672558028E-3</v>
      </c>
      <c r="M265" s="396">
        <f t="shared" si="9"/>
        <v>4.158899465209703E-3</v>
      </c>
    </row>
    <row r="266" spans="2:13">
      <c r="B266" s="399" t="s">
        <v>451</v>
      </c>
      <c r="C266" s="399">
        <v>73</v>
      </c>
      <c r="D266" s="396">
        <f t="shared" si="8"/>
        <v>4.4504054136438459E-3</v>
      </c>
      <c r="G266" s="399" t="s">
        <v>452</v>
      </c>
      <c r="H266" s="399">
        <v>45</v>
      </c>
      <c r="I266" s="397">
        <v>3774767.86</v>
      </c>
      <c r="J266" s="397">
        <v>3369846.6799999899</v>
      </c>
      <c r="K266" s="396">
        <f t="shared" si="9"/>
        <v>3.7478137752977431E-3</v>
      </c>
      <c r="L266" s="396">
        <f t="shared" si="9"/>
        <v>4.1726234171602953E-3</v>
      </c>
      <c r="M266" s="396">
        <f t="shared" si="9"/>
        <v>3.9033073340985838E-3</v>
      </c>
    </row>
    <row r="267" spans="2:13">
      <c r="B267" s="399" t="s">
        <v>449</v>
      </c>
      <c r="C267" s="399">
        <v>72</v>
      </c>
      <c r="D267" s="396">
        <f t="shared" si="8"/>
        <v>4.3894409559226974E-3</v>
      </c>
      <c r="G267" s="399" t="s">
        <v>448</v>
      </c>
      <c r="H267" s="399">
        <v>62</v>
      </c>
      <c r="I267" s="397">
        <v>3721992.23999999</v>
      </c>
      <c r="J267" s="397">
        <v>3601517.77</v>
      </c>
      <c r="K267" s="396">
        <f t="shared" si="9"/>
        <v>5.1636545348546685E-3</v>
      </c>
      <c r="L267" s="396">
        <f t="shared" si="9"/>
        <v>4.1142853163725042E-3</v>
      </c>
      <c r="M267" s="396">
        <f t="shared" si="9"/>
        <v>4.1716529149413463E-3</v>
      </c>
    </row>
    <row r="268" spans="2:13">
      <c r="B268" s="399" t="s">
        <v>433</v>
      </c>
      <c r="C268" s="399">
        <v>71</v>
      </c>
      <c r="D268" s="396">
        <f t="shared" si="8"/>
        <v>4.3284764982015481E-3</v>
      </c>
      <c r="G268" s="399" t="s">
        <v>455</v>
      </c>
      <c r="H268" s="399">
        <v>59</v>
      </c>
      <c r="I268" s="397">
        <v>3710385.9</v>
      </c>
      <c r="J268" s="397">
        <v>3576045.09</v>
      </c>
      <c r="K268" s="396">
        <f t="shared" si="9"/>
        <v>4.9138002831681515E-3</v>
      </c>
      <c r="L268" s="396">
        <f t="shared" si="9"/>
        <v>4.1014556834341005E-3</v>
      </c>
      <c r="M268" s="396">
        <f t="shared" si="9"/>
        <v>4.1421478044408452E-3</v>
      </c>
    </row>
    <row r="269" spans="2:13">
      <c r="B269" s="399" t="s">
        <v>453</v>
      </c>
      <c r="C269" s="399">
        <v>70</v>
      </c>
      <c r="D269" s="396">
        <f t="shared" si="8"/>
        <v>4.2675120404803996E-3</v>
      </c>
      <c r="G269" s="399" t="s">
        <v>444</v>
      </c>
      <c r="H269" s="399">
        <v>61</v>
      </c>
      <c r="I269" s="397">
        <v>3706095.71999999</v>
      </c>
      <c r="J269" s="397">
        <v>3571834.98999999</v>
      </c>
      <c r="K269" s="396">
        <f t="shared" si="9"/>
        <v>5.0803697842924959E-3</v>
      </c>
      <c r="L269" s="396">
        <f t="shared" si="9"/>
        <v>4.0967133241167058E-3</v>
      </c>
      <c r="M269" s="396">
        <f t="shared" si="9"/>
        <v>4.1372712282141408E-3</v>
      </c>
    </row>
    <row r="270" spans="2:13">
      <c r="B270" s="399" t="s">
        <v>458</v>
      </c>
      <c r="C270" s="399">
        <v>69</v>
      </c>
      <c r="D270" s="396">
        <f t="shared" si="8"/>
        <v>4.2065475827592512E-3</v>
      </c>
      <c r="G270" s="399" t="s">
        <v>454</v>
      </c>
      <c r="H270" s="399">
        <v>47</v>
      </c>
      <c r="I270" s="397">
        <v>3688094.04</v>
      </c>
      <c r="J270" s="397">
        <v>3543446.15</v>
      </c>
      <c r="K270" s="396">
        <f t="shared" si="9"/>
        <v>3.9143832764220871E-3</v>
      </c>
      <c r="L270" s="396">
        <f t="shared" si="9"/>
        <v>4.0768142907715967E-3</v>
      </c>
      <c r="M270" s="396">
        <f t="shared" si="9"/>
        <v>4.1043883175356901E-3</v>
      </c>
    </row>
    <row r="271" spans="2:13">
      <c r="B271" s="399" t="s">
        <v>455</v>
      </c>
      <c r="C271" s="399">
        <v>68</v>
      </c>
      <c r="D271" s="396">
        <f t="shared" si="8"/>
        <v>4.1455831250381027E-3</v>
      </c>
      <c r="G271" s="399" t="s">
        <v>458</v>
      </c>
      <c r="H271" s="399">
        <v>42</v>
      </c>
      <c r="I271" s="397">
        <v>3663993.0999999898</v>
      </c>
      <c r="J271" s="397">
        <v>3540920.4099999899</v>
      </c>
      <c r="K271" s="396">
        <f t="shared" si="9"/>
        <v>3.497959523611227E-3</v>
      </c>
      <c r="L271" s="396">
        <f t="shared" si="9"/>
        <v>4.0501731434615159E-3</v>
      </c>
      <c r="M271" s="396">
        <f t="shared" si="9"/>
        <v>4.1014627424569849E-3</v>
      </c>
    </row>
    <row r="272" spans="2:13">
      <c r="B272" s="399" t="s">
        <v>441</v>
      </c>
      <c r="C272" s="399">
        <v>68</v>
      </c>
      <c r="D272" s="396">
        <f t="shared" si="8"/>
        <v>4.1455831250381027E-3</v>
      </c>
      <c r="G272" s="399" t="s">
        <v>453</v>
      </c>
      <c r="H272" s="399">
        <v>45</v>
      </c>
      <c r="I272" s="397">
        <v>3612209.61</v>
      </c>
      <c r="J272" s="397">
        <v>3456071.02</v>
      </c>
      <c r="K272" s="396">
        <f t="shared" si="9"/>
        <v>3.7478137752977431E-3</v>
      </c>
      <c r="L272" s="396">
        <f t="shared" si="9"/>
        <v>3.9929317418680834E-3</v>
      </c>
      <c r="M272" s="396">
        <f t="shared" si="9"/>
        <v>4.0031813434110346E-3</v>
      </c>
    </row>
    <row r="273" spans="2:13">
      <c r="B273" s="399" t="s">
        <v>456</v>
      </c>
      <c r="C273" s="399">
        <v>67</v>
      </c>
      <c r="D273" s="396">
        <f t="shared" si="8"/>
        <v>4.0846186673169542E-3</v>
      </c>
      <c r="G273" s="399" t="s">
        <v>457</v>
      </c>
      <c r="H273" s="399">
        <v>48</v>
      </c>
      <c r="I273" s="397">
        <v>3609687.4299999899</v>
      </c>
      <c r="J273" s="397">
        <v>3453370.95</v>
      </c>
      <c r="K273" s="396">
        <f t="shared" si="9"/>
        <v>3.9976680269842588E-3</v>
      </c>
      <c r="L273" s="396">
        <f t="shared" si="9"/>
        <v>3.9901437274203989E-3</v>
      </c>
      <c r="M273" s="396">
        <f t="shared" si="9"/>
        <v>4.0000538411729862E-3</v>
      </c>
    </row>
    <row r="274" spans="2:13">
      <c r="B274" s="399" t="s">
        <v>457</v>
      </c>
      <c r="C274" s="399">
        <v>67</v>
      </c>
      <c r="D274" s="396">
        <f t="shared" si="8"/>
        <v>4.0846186673169542E-3</v>
      </c>
      <c r="G274" s="399" t="s">
        <v>442</v>
      </c>
      <c r="H274" s="399">
        <v>49</v>
      </c>
      <c r="I274" s="397">
        <v>3602775.4199999901</v>
      </c>
      <c r="J274" s="397">
        <v>3456618.3899999899</v>
      </c>
      <c r="K274" s="396">
        <f t="shared" si="9"/>
        <v>4.0809527775464314E-3</v>
      </c>
      <c r="L274" s="396">
        <f t="shared" si="9"/>
        <v>3.9825032006766837E-3</v>
      </c>
      <c r="M274" s="396">
        <f t="shared" si="9"/>
        <v>4.0038153643438285E-3</v>
      </c>
    </row>
    <row r="275" spans="2:13">
      <c r="B275" s="399" t="s">
        <v>462</v>
      </c>
      <c r="C275" s="399">
        <v>65</v>
      </c>
      <c r="D275" s="396">
        <f t="shared" si="8"/>
        <v>3.9626897518746573E-3</v>
      </c>
      <c r="G275" s="399" t="s">
        <v>460</v>
      </c>
      <c r="H275" s="399">
        <v>43</v>
      </c>
      <c r="I275" s="397">
        <v>3585282.63</v>
      </c>
      <c r="J275" s="397">
        <v>3226836.3699999899</v>
      </c>
      <c r="K275" s="396">
        <f t="shared" si="9"/>
        <v>3.5812442741733987E-3</v>
      </c>
      <c r="L275" s="396">
        <f t="shared" si="9"/>
        <v>3.963166693666839E-3</v>
      </c>
      <c r="M275" s="396">
        <f t="shared" si="9"/>
        <v>3.7376579010879657E-3</v>
      </c>
    </row>
    <row r="276" spans="2:13">
      <c r="B276" s="399" t="s">
        <v>454</v>
      </c>
      <c r="C276" s="399">
        <v>65</v>
      </c>
      <c r="D276" s="396">
        <f t="shared" si="8"/>
        <v>3.9626897518746573E-3</v>
      </c>
      <c r="G276" s="399" t="s">
        <v>451</v>
      </c>
      <c r="H276" s="399">
        <v>52</v>
      </c>
      <c r="I276" s="397">
        <v>3577945.8</v>
      </c>
      <c r="J276" s="397">
        <v>3440600.26</v>
      </c>
      <c r="K276" s="396">
        <f t="shared" si="9"/>
        <v>4.3308070292329475E-3</v>
      </c>
      <c r="L276" s="396">
        <f t="shared" si="9"/>
        <v>3.9550565714550527E-3</v>
      </c>
      <c r="M276" s="396">
        <f t="shared" si="9"/>
        <v>3.985261498175797E-3</v>
      </c>
    </row>
    <row r="277" spans="2:13">
      <c r="B277" s="399" t="s">
        <v>461</v>
      </c>
      <c r="C277" s="399">
        <v>64</v>
      </c>
      <c r="D277" s="396">
        <f t="shared" si="8"/>
        <v>3.9017252941535084E-3</v>
      </c>
      <c r="G277" s="399" t="s">
        <v>474</v>
      </c>
      <c r="H277" s="399">
        <v>44</v>
      </c>
      <c r="I277" s="397">
        <v>3550080.1</v>
      </c>
      <c r="J277" s="397">
        <v>3396678.8299999898</v>
      </c>
      <c r="K277" s="396">
        <f t="shared" si="9"/>
        <v>3.6645290247355709E-3</v>
      </c>
      <c r="L277" s="396">
        <f t="shared" si="9"/>
        <v>3.9242538634030764E-3</v>
      </c>
      <c r="M277" s="396">
        <f t="shared" si="9"/>
        <v>3.9343871243175954E-3</v>
      </c>
    </row>
    <row r="278" spans="2:13">
      <c r="B278" s="399" t="s">
        <v>452</v>
      </c>
      <c r="C278" s="399">
        <v>64</v>
      </c>
      <c r="D278" s="396">
        <f t="shared" si="8"/>
        <v>3.9017252941535084E-3</v>
      </c>
      <c r="G278" s="399" t="s">
        <v>459</v>
      </c>
      <c r="H278" s="399">
        <v>45</v>
      </c>
      <c r="I278" s="397">
        <v>3544644.84</v>
      </c>
      <c r="J278" s="397">
        <v>3404117.78</v>
      </c>
      <c r="K278" s="396">
        <f t="shared" si="9"/>
        <v>3.7478137752977431E-3</v>
      </c>
      <c r="L278" s="396">
        <f t="shared" si="9"/>
        <v>3.9182457341629499E-3</v>
      </c>
      <c r="M278" s="396">
        <f t="shared" si="9"/>
        <v>3.9430036908413377E-3</v>
      </c>
    </row>
    <row r="279" spans="2:13">
      <c r="B279" s="399" t="s">
        <v>440</v>
      </c>
      <c r="C279" s="399">
        <v>63</v>
      </c>
      <c r="D279" s="396">
        <f t="shared" si="8"/>
        <v>3.8407608364323599E-3</v>
      </c>
      <c r="G279" s="399" t="s">
        <v>436</v>
      </c>
      <c r="H279" s="399">
        <v>55</v>
      </c>
      <c r="I279" s="397">
        <v>3474291.4799999902</v>
      </c>
      <c r="J279" s="397">
        <v>3328896.9599999902</v>
      </c>
      <c r="K279" s="396">
        <f t="shared" si="9"/>
        <v>4.5806612809194637E-3</v>
      </c>
      <c r="L279" s="396">
        <f t="shared" si="9"/>
        <v>3.8404772227472708E-3</v>
      </c>
      <c r="M279" s="396">
        <f t="shared" si="9"/>
        <v>3.8558751042128961E-3</v>
      </c>
    </row>
    <row r="280" spans="2:13">
      <c r="B280" s="399" t="s">
        <v>460</v>
      </c>
      <c r="C280" s="399">
        <v>63</v>
      </c>
      <c r="D280" s="396">
        <f t="shared" si="8"/>
        <v>3.8407608364323599E-3</v>
      </c>
      <c r="G280" s="399" t="s">
        <v>463</v>
      </c>
      <c r="H280" s="399">
        <v>45</v>
      </c>
      <c r="I280" s="397">
        <v>3464787.21</v>
      </c>
      <c r="J280" s="397">
        <v>3306835.29999999</v>
      </c>
      <c r="K280" s="396">
        <f t="shared" si="9"/>
        <v>3.7478137752977431E-3</v>
      </c>
      <c r="L280" s="396">
        <f t="shared" si="9"/>
        <v>3.8299712152162608E-3</v>
      </c>
      <c r="M280" s="396">
        <f t="shared" si="9"/>
        <v>3.8303209922731828E-3</v>
      </c>
    </row>
    <row r="281" spans="2:13">
      <c r="B281" s="399" t="s">
        <v>464</v>
      </c>
      <c r="C281" s="399">
        <v>63</v>
      </c>
      <c r="D281" s="396">
        <f t="shared" si="8"/>
        <v>3.8407608364323599E-3</v>
      </c>
      <c r="G281" s="399" t="s">
        <v>480</v>
      </c>
      <c r="H281" s="399">
        <v>45</v>
      </c>
      <c r="I281" s="397">
        <v>3440145.51</v>
      </c>
      <c r="J281" s="397">
        <v>3286068.6099999901</v>
      </c>
      <c r="K281" s="396">
        <f t="shared" si="9"/>
        <v>3.7478137752977431E-3</v>
      </c>
      <c r="L281" s="396">
        <f t="shared" si="9"/>
        <v>3.8027323125149333E-3</v>
      </c>
      <c r="M281" s="396">
        <f t="shared" si="9"/>
        <v>3.8062668494354582E-3</v>
      </c>
    </row>
    <row r="282" spans="2:13">
      <c r="B282" s="399" t="s">
        <v>465</v>
      </c>
      <c r="C282" s="399">
        <v>63</v>
      </c>
      <c r="D282" s="396">
        <f t="shared" si="8"/>
        <v>3.8407608364323599E-3</v>
      </c>
      <c r="G282" s="399" t="s">
        <v>486</v>
      </c>
      <c r="H282" s="399">
        <v>49</v>
      </c>
      <c r="I282" s="397">
        <v>3410008.53</v>
      </c>
      <c r="J282" s="397">
        <v>3259596.35</v>
      </c>
      <c r="K282" s="396">
        <f t="shared" si="9"/>
        <v>4.0809527775464314E-3</v>
      </c>
      <c r="L282" s="396">
        <f t="shared" si="9"/>
        <v>3.7694189345445876E-3</v>
      </c>
      <c r="M282" s="396">
        <f t="shared" si="9"/>
        <v>3.7756039212905714E-3</v>
      </c>
    </row>
    <row r="283" spans="2:13">
      <c r="B283" s="399" t="s">
        <v>473</v>
      </c>
      <c r="C283" s="399">
        <v>63</v>
      </c>
      <c r="D283" s="396">
        <f t="shared" si="8"/>
        <v>3.8407608364323599E-3</v>
      </c>
      <c r="G283" s="399" t="s">
        <v>466</v>
      </c>
      <c r="H283" s="399">
        <v>51</v>
      </c>
      <c r="I283" s="397">
        <v>3399915.31</v>
      </c>
      <c r="J283" s="397">
        <v>3133638.18</v>
      </c>
      <c r="K283" s="396">
        <f t="shared" si="9"/>
        <v>4.2475222786707758E-3</v>
      </c>
      <c r="L283" s="396">
        <f t="shared" si="9"/>
        <v>3.7582619024598253E-3</v>
      </c>
      <c r="M283" s="396">
        <f t="shared" si="9"/>
        <v>3.6297060525036636E-3</v>
      </c>
    </row>
    <row r="284" spans="2:13">
      <c r="B284" s="399" t="s">
        <v>466</v>
      </c>
      <c r="C284" s="399">
        <v>61</v>
      </c>
      <c r="D284" s="396">
        <f t="shared" si="8"/>
        <v>3.718831920990063E-3</v>
      </c>
      <c r="G284" s="399" t="s">
        <v>472</v>
      </c>
      <c r="H284" s="399">
        <v>45</v>
      </c>
      <c r="I284" s="397">
        <v>3375373.88</v>
      </c>
      <c r="J284" s="397">
        <v>3248139.39</v>
      </c>
      <c r="K284" s="396">
        <f t="shared" si="9"/>
        <v>3.7478137752977431E-3</v>
      </c>
      <c r="L284" s="396">
        <f t="shared" si="9"/>
        <v>3.7311338380843382E-3</v>
      </c>
      <c r="M284" s="396">
        <f t="shared" si="9"/>
        <v>3.7623332771808894E-3</v>
      </c>
    </row>
    <row r="285" spans="2:13">
      <c r="B285" s="399" t="s">
        <v>481</v>
      </c>
      <c r="C285" s="399">
        <v>60</v>
      </c>
      <c r="D285" s="396">
        <f t="shared" si="8"/>
        <v>3.6578674632689141E-3</v>
      </c>
      <c r="G285" s="399" t="s">
        <v>476</v>
      </c>
      <c r="H285" s="399">
        <v>35</v>
      </c>
      <c r="I285" s="397">
        <v>3368433.23999999</v>
      </c>
      <c r="J285" s="397">
        <v>3221841.06</v>
      </c>
      <c r="K285" s="396">
        <f t="shared" si="9"/>
        <v>2.9149662696760221E-3</v>
      </c>
      <c r="L285" s="396">
        <f t="shared" si="9"/>
        <v>3.7234616637763476E-3</v>
      </c>
      <c r="M285" s="396">
        <f t="shared" si="9"/>
        <v>3.7318718128736923E-3</v>
      </c>
    </row>
    <row r="286" spans="2:13">
      <c r="B286" s="399" t="s">
        <v>467</v>
      </c>
      <c r="C286" s="399">
        <v>59</v>
      </c>
      <c r="D286" s="396">
        <f t="shared" si="8"/>
        <v>3.5969030055477656E-3</v>
      </c>
      <c r="G286" s="399" t="s">
        <v>462</v>
      </c>
      <c r="H286" s="399">
        <v>42</v>
      </c>
      <c r="I286" s="397">
        <v>3360229.1999999899</v>
      </c>
      <c r="J286" s="397">
        <v>3231909.8499999898</v>
      </c>
      <c r="K286" s="396">
        <f t="shared" si="9"/>
        <v>3.497959523611227E-3</v>
      </c>
      <c r="L286" s="396">
        <f t="shared" si="9"/>
        <v>3.7143929287735758E-3</v>
      </c>
      <c r="M286" s="396">
        <f t="shared" si="9"/>
        <v>3.74353453393626E-3</v>
      </c>
    </row>
    <row r="287" spans="2:13">
      <c r="B287" s="399" t="s">
        <v>468</v>
      </c>
      <c r="C287" s="399">
        <v>59</v>
      </c>
      <c r="D287" s="396">
        <f t="shared" si="8"/>
        <v>3.5969030055477656E-3</v>
      </c>
      <c r="G287" s="399" t="s">
        <v>469</v>
      </c>
      <c r="H287" s="399">
        <v>38</v>
      </c>
      <c r="I287" s="397">
        <v>3359307.42</v>
      </c>
      <c r="J287" s="397">
        <v>3227735.68</v>
      </c>
      <c r="K287" s="396">
        <f t="shared" si="9"/>
        <v>3.1648205213625387E-3</v>
      </c>
      <c r="L287" s="396">
        <f t="shared" si="9"/>
        <v>3.7133739943765267E-3</v>
      </c>
      <c r="M287" s="396">
        <f t="shared" si="9"/>
        <v>3.7386995755770464E-3</v>
      </c>
    </row>
    <row r="288" spans="2:13">
      <c r="B288" s="399" t="s">
        <v>475</v>
      </c>
      <c r="C288" s="399">
        <v>59</v>
      </c>
      <c r="D288" s="396">
        <f t="shared" si="8"/>
        <v>3.5969030055477656E-3</v>
      </c>
      <c r="G288" s="399" t="s">
        <v>465</v>
      </c>
      <c r="H288" s="399">
        <v>41</v>
      </c>
      <c r="I288" s="397">
        <v>3331557.3</v>
      </c>
      <c r="J288" s="397">
        <v>3216699.12</v>
      </c>
      <c r="K288" s="396">
        <f t="shared" si="9"/>
        <v>3.4146747730490548E-3</v>
      </c>
      <c r="L288" s="396">
        <f t="shared" si="9"/>
        <v>3.6826990483042115E-3</v>
      </c>
      <c r="M288" s="396">
        <f t="shared" si="9"/>
        <v>3.7259158825245129E-3</v>
      </c>
    </row>
    <row r="289" spans="2:13">
      <c r="B289" s="399" t="s">
        <v>486</v>
      </c>
      <c r="C289" s="399">
        <v>58</v>
      </c>
      <c r="D289" s="396">
        <f t="shared" si="8"/>
        <v>3.5359385478266172E-3</v>
      </c>
      <c r="G289" s="399" t="s">
        <v>485</v>
      </c>
      <c r="H289" s="399">
        <v>46</v>
      </c>
      <c r="I289" s="397">
        <v>3307563.6899999902</v>
      </c>
      <c r="J289" s="397">
        <v>3177694.21999999</v>
      </c>
      <c r="K289" s="396">
        <f t="shared" si="9"/>
        <v>3.8310985258599149E-3</v>
      </c>
      <c r="L289" s="396">
        <f t="shared" si="9"/>
        <v>3.6561765434346668E-3</v>
      </c>
      <c r="M289" s="396">
        <f t="shared" si="9"/>
        <v>3.6807363456810675E-3</v>
      </c>
    </row>
    <row r="290" spans="2:13">
      <c r="B290" s="399" t="s">
        <v>477</v>
      </c>
      <c r="C290" s="399">
        <v>57</v>
      </c>
      <c r="D290" s="396">
        <f t="shared" si="8"/>
        <v>3.4749740901054687E-3</v>
      </c>
      <c r="G290" s="399" t="s">
        <v>464</v>
      </c>
      <c r="H290" s="399">
        <v>53</v>
      </c>
      <c r="I290" s="397">
        <v>3280859.5199999898</v>
      </c>
      <c r="J290" s="397">
        <v>3134611.54999999</v>
      </c>
      <c r="K290" s="396">
        <f t="shared" si="9"/>
        <v>4.4140917797951193E-3</v>
      </c>
      <c r="L290" s="396">
        <f t="shared" si="9"/>
        <v>3.6266577891137502E-3</v>
      </c>
      <c r="M290" s="396">
        <f t="shared" si="9"/>
        <v>3.6308335109967462E-3</v>
      </c>
    </row>
    <row r="291" spans="2:13">
      <c r="B291" s="399" t="s">
        <v>470</v>
      </c>
      <c r="C291" s="399">
        <v>57</v>
      </c>
      <c r="D291" s="396">
        <f t="shared" si="8"/>
        <v>3.4749740901054687E-3</v>
      </c>
      <c r="G291" s="399" t="s">
        <v>467</v>
      </c>
      <c r="H291" s="399">
        <v>42</v>
      </c>
      <c r="I291" s="397">
        <v>3234135.23</v>
      </c>
      <c r="J291" s="397">
        <v>3133312.0799999898</v>
      </c>
      <c r="K291" s="396">
        <f t="shared" si="9"/>
        <v>3.497959523611227E-3</v>
      </c>
      <c r="L291" s="396">
        <f t="shared" si="9"/>
        <v>3.5750088205321047E-3</v>
      </c>
      <c r="M291" s="396">
        <f t="shared" si="9"/>
        <v>3.6293283295261631E-3</v>
      </c>
    </row>
    <row r="292" spans="2:13">
      <c r="B292" s="399" t="s">
        <v>480</v>
      </c>
      <c r="C292" s="399">
        <v>57</v>
      </c>
      <c r="D292" s="396">
        <f t="shared" si="8"/>
        <v>3.4749740901054687E-3</v>
      </c>
      <c r="G292" s="399" t="s">
        <v>473</v>
      </c>
      <c r="H292" s="399">
        <v>40</v>
      </c>
      <c r="I292" s="397">
        <v>3231784.32</v>
      </c>
      <c r="J292" s="397">
        <v>3110314.69</v>
      </c>
      <c r="K292" s="396">
        <f t="shared" si="9"/>
        <v>3.3313900224868826E-3</v>
      </c>
      <c r="L292" s="396">
        <f t="shared" si="9"/>
        <v>3.5724101277166908E-3</v>
      </c>
      <c r="M292" s="396">
        <f t="shared" si="9"/>
        <v>3.6026903576609009E-3</v>
      </c>
    </row>
    <row r="293" spans="2:13">
      <c r="B293" s="399" t="s">
        <v>482</v>
      </c>
      <c r="C293" s="399">
        <v>56</v>
      </c>
      <c r="D293" s="396">
        <f t="shared" si="8"/>
        <v>3.4140096323843198E-3</v>
      </c>
      <c r="G293" s="399" t="s">
        <v>471</v>
      </c>
      <c r="H293" s="399">
        <v>38</v>
      </c>
      <c r="I293" s="397">
        <v>3227331</v>
      </c>
      <c r="J293" s="397">
        <v>3077479.92</v>
      </c>
      <c r="K293" s="396">
        <f t="shared" si="9"/>
        <v>3.1648205213625387E-3</v>
      </c>
      <c r="L293" s="396">
        <f t="shared" si="9"/>
        <v>3.5674874336583317E-3</v>
      </c>
      <c r="M293" s="396">
        <f t="shared" si="9"/>
        <v>3.5646577078922649E-3</v>
      </c>
    </row>
    <row r="294" spans="2:13">
      <c r="B294" s="399" t="s">
        <v>484</v>
      </c>
      <c r="C294" s="399">
        <v>56</v>
      </c>
      <c r="D294" s="396">
        <f t="shared" si="8"/>
        <v>3.4140096323843198E-3</v>
      </c>
      <c r="G294" s="399" t="s">
        <v>483</v>
      </c>
      <c r="H294" s="399">
        <v>44</v>
      </c>
      <c r="I294" s="397">
        <v>3213220.5</v>
      </c>
      <c r="J294" s="397">
        <v>3044465.4599999902</v>
      </c>
      <c r="K294" s="396">
        <f t="shared" si="9"/>
        <v>3.6645290247355709E-3</v>
      </c>
      <c r="L294" s="396">
        <f t="shared" si="9"/>
        <v>3.5518897055564925E-3</v>
      </c>
      <c r="M294" s="396">
        <f t="shared" si="9"/>
        <v>3.5264169224541149E-3</v>
      </c>
    </row>
    <row r="295" spans="2:13">
      <c r="B295" s="399" t="s">
        <v>483</v>
      </c>
      <c r="C295" s="399">
        <v>56</v>
      </c>
      <c r="D295" s="396">
        <f t="shared" si="8"/>
        <v>3.4140096323843198E-3</v>
      </c>
      <c r="G295" s="399" t="s">
        <v>478</v>
      </c>
      <c r="H295" s="399">
        <v>41</v>
      </c>
      <c r="I295" s="397">
        <v>3187779.4799999902</v>
      </c>
      <c r="J295" s="397">
        <v>3007796.14</v>
      </c>
      <c r="K295" s="396">
        <f t="shared" si="9"/>
        <v>3.4146747730490548E-3</v>
      </c>
      <c r="L295" s="396">
        <f t="shared" si="9"/>
        <v>3.5237672355806875E-3</v>
      </c>
      <c r="M295" s="396">
        <f t="shared" si="9"/>
        <v>3.48394269757562E-3</v>
      </c>
    </row>
    <row r="296" spans="2:13">
      <c r="B296" s="399" t="s">
        <v>479</v>
      </c>
      <c r="C296" s="399">
        <v>56</v>
      </c>
      <c r="D296" s="396">
        <f t="shared" si="8"/>
        <v>3.4140096323843198E-3</v>
      </c>
      <c r="G296" s="399" t="s">
        <v>470</v>
      </c>
      <c r="H296" s="399">
        <v>43</v>
      </c>
      <c r="I296" s="397">
        <v>3172180.6199999899</v>
      </c>
      <c r="J296" s="397">
        <v>3032294.75</v>
      </c>
      <c r="K296" s="396">
        <f t="shared" si="9"/>
        <v>3.5812442741733987E-3</v>
      </c>
      <c r="L296" s="396">
        <f t="shared" si="9"/>
        <v>3.5065242762965616E-3</v>
      </c>
      <c r="M296" s="396">
        <f t="shared" si="9"/>
        <v>3.5123195387701343E-3</v>
      </c>
    </row>
    <row r="297" spans="2:13">
      <c r="B297" s="399" t="s">
        <v>474</v>
      </c>
      <c r="C297" s="399">
        <v>56</v>
      </c>
      <c r="D297" s="396">
        <f t="shared" si="8"/>
        <v>3.4140096323843198E-3</v>
      </c>
      <c r="G297" s="399" t="s">
        <v>496</v>
      </c>
      <c r="H297" s="399">
        <v>34</v>
      </c>
      <c r="I297" s="397">
        <v>3056233.54999999</v>
      </c>
      <c r="J297" s="397">
        <v>2864935.2099999902</v>
      </c>
      <c r="K297" s="396">
        <f t="shared" si="9"/>
        <v>2.8316815191138504E-3</v>
      </c>
      <c r="L297" s="396">
        <f t="shared" si="9"/>
        <v>3.3783565379410904E-3</v>
      </c>
      <c r="M297" s="396">
        <f t="shared" si="9"/>
        <v>3.3184662920362484E-3</v>
      </c>
    </row>
    <row r="298" spans="2:13">
      <c r="B298" s="399" t="s">
        <v>488</v>
      </c>
      <c r="C298" s="399">
        <v>55</v>
      </c>
      <c r="D298" s="396">
        <f t="shared" si="8"/>
        <v>3.3530451746631713E-3</v>
      </c>
      <c r="G298" s="399" t="s">
        <v>477</v>
      </c>
      <c r="H298" s="399">
        <v>49</v>
      </c>
      <c r="I298" s="397">
        <v>3015253.4199999901</v>
      </c>
      <c r="J298" s="397">
        <v>2823650.13</v>
      </c>
      <c r="K298" s="396">
        <f t="shared" si="9"/>
        <v>4.0809527775464314E-3</v>
      </c>
      <c r="L298" s="396">
        <f t="shared" si="9"/>
        <v>3.3330571562524181E-3</v>
      </c>
      <c r="M298" s="396">
        <f t="shared" si="9"/>
        <v>3.2706456132768191E-3</v>
      </c>
    </row>
    <row r="299" spans="2:13">
      <c r="B299" s="399" t="s">
        <v>472</v>
      </c>
      <c r="C299" s="399">
        <v>54</v>
      </c>
      <c r="D299" s="396">
        <f t="shared" si="8"/>
        <v>3.2920807169420229E-3</v>
      </c>
      <c r="G299" s="399" t="s">
        <v>491</v>
      </c>
      <c r="H299" s="399">
        <v>40</v>
      </c>
      <c r="I299" s="397">
        <v>2990906.21999999</v>
      </c>
      <c r="J299" s="397">
        <v>2802820.51</v>
      </c>
      <c r="K299" s="396">
        <f t="shared" si="9"/>
        <v>3.3313900224868826E-3</v>
      </c>
      <c r="L299" s="396">
        <f t="shared" si="9"/>
        <v>3.3061437934629283E-3</v>
      </c>
      <c r="M299" s="396">
        <f t="shared" si="9"/>
        <v>3.2465185783600594E-3</v>
      </c>
    </row>
    <row r="300" spans="2:13">
      <c r="B300" s="399" t="s">
        <v>485</v>
      </c>
      <c r="C300" s="399">
        <v>54</v>
      </c>
      <c r="D300" s="396">
        <f t="shared" si="8"/>
        <v>3.2920807169420229E-3</v>
      </c>
      <c r="G300" s="399" t="s">
        <v>475</v>
      </c>
      <c r="H300" s="399">
        <v>50</v>
      </c>
      <c r="I300" s="397">
        <v>2975492.8</v>
      </c>
      <c r="J300" s="397">
        <v>2802912.88</v>
      </c>
      <c r="K300" s="396">
        <f t="shared" si="9"/>
        <v>4.1642375281086032E-3</v>
      </c>
      <c r="L300" s="396">
        <f t="shared" si="9"/>
        <v>3.2891058193103969E-3</v>
      </c>
      <c r="M300" s="396">
        <f t="shared" si="9"/>
        <v>3.2466255709127445E-3</v>
      </c>
    </row>
    <row r="301" spans="2:13">
      <c r="B301" s="399" t="s">
        <v>487</v>
      </c>
      <c r="C301" s="399">
        <v>54</v>
      </c>
      <c r="D301" s="396">
        <f t="shared" si="8"/>
        <v>3.2920807169420229E-3</v>
      </c>
      <c r="G301" s="399" t="s">
        <v>456</v>
      </c>
      <c r="H301" s="399">
        <v>41</v>
      </c>
      <c r="I301" s="397">
        <v>2966216.4</v>
      </c>
      <c r="J301" s="397">
        <v>2828589.56</v>
      </c>
      <c r="K301" s="396">
        <f t="shared" si="9"/>
        <v>3.4146747730490548E-3</v>
      </c>
      <c r="L301" s="396">
        <f t="shared" si="9"/>
        <v>3.2788516989770353E-3</v>
      </c>
      <c r="M301" s="396">
        <f t="shared" si="9"/>
        <v>3.2763669754562008E-3</v>
      </c>
    </row>
    <row r="302" spans="2:13">
      <c r="B302" s="399" t="s">
        <v>463</v>
      </c>
      <c r="C302" s="399">
        <v>53</v>
      </c>
      <c r="D302" s="396">
        <f t="shared" si="8"/>
        <v>3.2311162592208744E-3</v>
      </c>
      <c r="G302" s="399" t="s">
        <v>490</v>
      </c>
      <c r="H302" s="399">
        <v>37</v>
      </c>
      <c r="I302" s="397">
        <v>2954139.51</v>
      </c>
      <c r="J302" s="397">
        <v>2817472.94</v>
      </c>
      <c r="K302" s="396">
        <f t="shared" si="9"/>
        <v>3.0815357708003665E-3</v>
      </c>
      <c r="L302" s="396">
        <f t="shared" si="9"/>
        <v>3.265501920688823E-3</v>
      </c>
      <c r="M302" s="396">
        <f t="shared" si="9"/>
        <v>3.2634905485748487E-3</v>
      </c>
    </row>
    <row r="303" spans="2:13">
      <c r="B303" s="399" t="s">
        <v>494</v>
      </c>
      <c r="C303" s="399">
        <v>52</v>
      </c>
      <c r="D303" s="396">
        <f t="shared" si="8"/>
        <v>3.1701518014997255E-3</v>
      </c>
      <c r="G303" s="399" t="s">
        <v>492</v>
      </c>
      <c r="H303" s="399">
        <v>33</v>
      </c>
      <c r="I303" s="397">
        <v>2928803.0699999901</v>
      </c>
      <c r="J303" s="397">
        <v>2799057.48999999</v>
      </c>
      <c r="K303" s="396">
        <f t="shared" si="9"/>
        <v>2.7483967685516782E-3</v>
      </c>
      <c r="L303" s="396">
        <f t="shared" si="9"/>
        <v>3.2374950533071776E-3</v>
      </c>
      <c r="M303" s="396">
        <f t="shared" si="9"/>
        <v>3.242159856744749E-3</v>
      </c>
    </row>
    <row r="304" spans="2:13">
      <c r="B304" s="399" t="s">
        <v>492</v>
      </c>
      <c r="C304" s="399">
        <v>52</v>
      </c>
      <c r="D304" s="396">
        <f t="shared" si="8"/>
        <v>3.1701518014997255E-3</v>
      </c>
      <c r="G304" s="399" t="s">
        <v>493</v>
      </c>
      <c r="H304" s="399">
        <v>37</v>
      </c>
      <c r="I304" s="397">
        <v>2893282.3699999899</v>
      </c>
      <c r="J304" s="397">
        <v>2764791.32</v>
      </c>
      <c r="K304" s="396">
        <f t="shared" si="9"/>
        <v>3.0815357708003665E-3</v>
      </c>
      <c r="L304" s="396">
        <f t="shared" si="9"/>
        <v>3.1982305183447745E-3</v>
      </c>
      <c r="M304" s="396">
        <f t="shared" si="9"/>
        <v>3.202469210441389E-3</v>
      </c>
    </row>
    <row r="305" spans="2:13">
      <c r="B305" s="399" t="s">
        <v>489</v>
      </c>
      <c r="C305" s="399">
        <v>52</v>
      </c>
      <c r="D305" s="396">
        <f t="shared" si="8"/>
        <v>3.1701518014997255E-3</v>
      </c>
      <c r="G305" s="399" t="s">
        <v>479</v>
      </c>
      <c r="H305" s="399">
        <v>38</v>
      </c>
      <c r="I305" s="397">
        <v>2880367.4199999901</v>
      </c>
      <c r="J305" s="397">
        <v>2764804.7499999902</v>
      </c>
      <c r="K305" s="396">
        <f t="shared" si="9"/>
        <v>3.1648205213625387E-3</v>
      </c>
      <c r="L305" s="396">
        <f t="shared" si="9"/>
        <v>3.1839543496371566E-3</v>
      </c>
      <c r="M305" s="396">
        <f t="shared" si="9"/>
        <v>3.2024847664658728E-3</v>
      </c>
    </row>
    <row r="306" spans="2:13">
      <c r="B306" s="399" t="s">
        <v>478</v>
      </c>
      <c r="C306" s="399">
        <v>52</v>
      </c>
      <c r="D306" s="396">
        <f t="shared" si="8"/>
        <v>3.1701518014997255E-3</v>
      </c>
      <c r="G306" s="399" t="s">
        <v>461</v>
      </c>
      <c r="H306" s="399">
        <v>44</v>
      </c>
      <c r="I306" s="397">
        <v>2870884.41</v>
      </c>
      <c r="J306" s="397">
        <v>2712413.78</v>
      </c>
      <c r="K306" s="396">
        <f t="shared" si="9"/>
        <v>3.6645290247355709E-3</v>
      </c>
      <c r="L306" s="396">
        <f t="shared" si="9"/>
        <v>3.1734718428821258E-3</v>
      </c>
      <c r="M306" s="396">
        <f t="shared" si="9"/>
        <v>3.1418000894284288E-3</v>
      </c>
    </row>
    <row r="307" spans="2:13">
      <c r="B307" s="399" t="s">
        <v>447</v>
      </c>
      <c r="C307" s="399">
        <v>50</v>
      </c>
      <c r="D307" s="396">
        <f t="shared" si="8"/>
        <v>3.0482228860574286E-3</v>
      </c>
      <c r="G307" s="399" t="s">
        <v>495</v>
      </c>
      <c r="H307" s="399">
        <v>38</v>
      </c>
      <c r="I307" s="397">
        <v>2864836.26</v>
      </c>
      <c r="J307" s="397">
        <v>2747123.8999999901</v>
      </c>
      <c r="K307" s="396">
        <f t="shared" si="9"/>
        <v>3.1648205213625387E-3</v>
      </c>
      <c r="L307" s="396">
        <f t="shared" si="9"/>
        <v>3.1667862258438111E-3</v>
      </c>
      <c r="M307" s="396">
        <f t="shared" si="9"/>
        <v>3.1820049648512492E-3</v>
      </c>
    </row>
    <row r="308" spans="2:13">
      <c r="B308" s="399" t="s">
        <v>496</v>
      </c>
      <c r="C308" s="399">
        <v>50</v>
      </c>
      <c r="D308" s="396">
        <f t="shared" si="8"/>
        <v>3.0482228860574286E-3</v>
      </c>
      <c r="G308" s="399" t="s">
        <v>481</v>
      </c>
      <c r="H308" s="399">
        <v>43</v>
      </c>
      <c r="I308" s="397">
        <v>2813220.0899999901</v>
      </c>
      <c r="J308" s="397">
        <v>2703957.57</v>
      </c>
      <c r="K308" s="396">
        <f t="shared" si="9"/>
        <v>3.5812442741733987E-3</v>
      </c>
      <c r="L308" s="396">
        <f t="shared" si="9"/>
        <v>3.1097297795578218E-3</v>
      </c>
      <c r="M308" s="396">
        <f t="shared" si="9"/>
        <v>3.1320052264432446E-3</v>
      </c>
    </row>
    <row r="309" spans="2:13">
      <c r="B309" s="399" t="s">
        <v>471</v>
      </c>
      <c r="C309" s="399">
        <v>50</v>
      </c>
      <c r="D309" s="396">
        <f t="shared" si="8"/>
        <v>3.0482228860574286E-3</v>
      </c>
      <c r="G309" s="399" t="s">
        <v>482</v>
      </c>
      <c r="H309" s="399">
        <v>35</v>
      </c>
      <c r="I309" s="397">
        <v>2810472.4499999899</v>
      </c>
      <c r="J309" s="397">
        <v>2706406.78</v>
      </c>
      <c r="K309" s="396">
        <f t="shared" si="9"/>
        <v>2.9149662696760221E-3</v>
      </c>
      <c r="L309" s="396">
        <f t="shared" si="9"/>
        <v>3.106692541923313E-3</v>
      </c>
      <c r="M309" s="396">
        <f t="shared" si="9"/>
        <v>3.1348421565067061E-3</v>
      </c>
    </row>
    <row r="310" spans="2:13">
      <c r="B310" s="399" t="s">
        <v>500</v>
      </c>
      <c r="C310" s="399">
        <v>50</v>
      </c>
      <c r="D310" s="396">
        <f t="shared" si="8"/>
        <v>3.0482228860574286E-3</v>
      </c>
      <c r="G310" s="399" t="s">
        <v>484</v>
      </c>
      <c r="H310" s="399">
        <v>39</v>
      </c>
      <c r="I310" s="397">
        <v>2796560.39</v>
      </c>
      <c r="J310" s="397">
        <v>2676477.04</v>
      </c>
      <c r="K310" s="396">
        <f t="shared" si="9"/>
        <v>3.2481052719247104E-3</v>
      </c>
      <c r="L310" s="396">
        <f t="shared" si="9"/>
        <v>3.0913141691359339E-3</v>
      </c>
      <c r="M310" s="396">
        <f t="shared" si="9"/>
        <v>3.1001744149910405E-3</v>
      </c>
    </row>
    <row r="311" spans="2:13">
      <c r="B311" s="399" t="s">
        <v>459</v>
      </c>
      <c r="C311" s="399">
        <v>49</v>
      </c>
      <c r="D311" s="396">
        <f t="shared" si="8"/>
        <v>2.9872584283362801E-3</v>
      </c>
      <c r="G311" s="399" t="s">
        <v>487</v>
      </c>
      <c r="H311" s="399">
        <v>37</v>
      </c>
      <c r="I311" s="397">
        <v>2778026.61</v>
      </c>
      <c r="J311" s="397">
        <v>2668773.5899999901</v>
      </c>
      <c r="K311" s="396">
        <f t="shared" si="9"/>
        <v>3.0815357708003665E-3</v>
      </c>
      <c r="L311" s="396">
        <f t="shared" si="9"/>
        <v>3.0708269531521414E-3</v>
      </c>
      <c r="M311" s="396">
        <f t="shared" si="9"/>
        <v>3.0912514770243494E-3</v>
      </c>
    </row>
    <row r="312" spans="2:13">
      <c r="B312" s="399" t="s">
        <v>497</v>
      </c>
      <c r="C312" s="399">
        <v>49</v>
      </c>
      <c r="D312" s="396">
        <f t="shared" si="8"/>
        <v>2.9872584283362801E-3</v>
      </c>
      <c r="G312" s="399" t="s">
        <v>498</v>
      </c>
      <c r="H312" s="399">
        <v>29</v>
      </c>
      <c r="I312" s="397">
        <v>2730929.43</v>
      </c>
      <c r="J312" s="397">
        <v>2577331.15</v>
      </c>
      <c r="K312" s="396">
        <f t="shared" si="9"/>
        <v>2.4152577663029899E-3</v>
      </c>
      <c r="L312" s="396">
        <f t="shared" si="9"/>
        <v>3.0187657924559677E-3</v>
      </c>
      <c r="M312" s="396">
        <f t="shared" si="9"/>
        <v>2.985333320920039E-3</v>
      </c>
    </row>
    <row r="313" spans="2:13">
      <c r="B313" s="399" t="s">
        <v>518</v>
      </c>
      <c r="C313" s="399">
        <v>49</v>
      </c>
      <c r="D313" s="396">
        <f t="shared" si="8"/>
        <v>2.9872584283362801E-3</v>
      </c>
      <c r="G313" s="399" t="s">
        <v>499</v>
      </c>
      <c r="H313" s="399">
        <v>37</v>
      </c>
      <c r="I313" s="397">
        <v>2719290.4799999902</v>
      </c>
      <c r="J313" s="397">
        <v>2518910.31</v>
      </c>
      <c r="K313" s="396">
        <f t="shared" si="9"/>
        <v>3.0815357708003665E-3</v>
      </c>
      <c r="L313" s="396">
        <f t="shared" si="9"/>
        <v>3.0059001124665237E-3</v>
      </c>
      <c r="M313" s="396">
        <f t="shared" si="9"/>
        <v>2.9176642205453597E-3</v>
      </c>
    </row>
    <row r="314" spans="2:13">
      <c r="B314" s="399" t="s">
        <v>493</v>
      </c>
      <c r="C314" s="399">
        <v>49</v>
      </c>
      <c r="D314" s="396">
        <f t="shared" si="8"/>
        <v>2.9872584283362801E-3</v>
      </c>
      <c r="G314" s="399" t="s">
        <v>501</v>
      </c>
      <c r="H314" s="399">
        <v>38</v>
      </c>
      <c r="I314" s="397">
        <v>2702633.6399999899</v>
      </c>
      <c r="J314" s="397">
        <v>2571464.6800000002</v>
      </c>
      <c r="K314" s="396">
        <f t="shared" si="9"/>
        <v>3.1648205213625387E-3</v>
      </c>
      <c r="L314" s="396">
        <f t="shared" si="9"/>
        <v>2.9874876634848548E-3</v>
      </c>
      <c r="M314" s="396">
        <f t="shared" si="9"/>
        <v>2.9785381644780052E-3</v>
      </c>
    </row>
    <row r="315" spans="2:13">
      <c r="B315" s="399" t="s">
        <v>520</v>
      </c>
      <c r="C315" s="399">
        <v>49</v>
      </c>
      <c r="D315" s="396">
        <f t="shared" si="8"/>
        <v>2.9872584283362801E-3</v>
      </c>
      <c r="G315" s="399" t="s">
        <v>522</v>
      </c>
      <c r="H315" s="399">
        <v>37</v>
      </c>
      <c r="I315" s="397">
        <v>2657724.9599999902</v>
      </c>
      <c r="J315" s="397">
        <v>2557409.4900000002</v>
      </c>
      <c r="K315" s="396">
        <f t="shared" si="9"/>
        <v>3.0815357708003665E-3</v>
      </c>
      <c r="L315" s="396">
        <f t="shared" si="9"/>
        <v>2.9378456678041567E-3</v>
      </c>
      <c r="M315" s="396">
        <f t="shared" si="9"/>
        <v>2.962257979823091E-3</v>
      </c>
    </row>
    <row r="316" spans="2:13">
      <c r="B316" s="399" t="s">
        <v>495</v>
      </c>
      <c r="C316" s="399">
        <v>49</v>
      </c>
      <c r="D316" s="396">
        <f t="shared" si="8"/>
        <v>2.9872584283362801E-3</v>
      </c>
      <c r="G316" s="399" t="s">
        <v>502</v>
      </c>
      <c r="H316" s="399">
        <v>35</v>
      </c>
      <c r="I316" s="397">
        <v>2645817.7799999998</v>
      </c>
      <c r="J316" s="397">
        <v>2532052.8099999898</v>
      </c>
      <c r="K316" s="396">
        <f t="shared" si="9"/>
        <v>2.9149662696760221E-3</v>
      </c>
      <c r="L316" s="396">
        <f t="shared" si="9"/>
        <v>2.9246834867262712E-3</v>
      </c>
      <c r="M316" s="396">
        <f t="shared" si="9"/>
        <v>2.9328872326019051E-3</v>
      </c>
    </row>
    <row r="317" spans="2:13">
      <c r="B317" s="399" t="s">
        <v>491</v>
      </c>
      <c r="C317" s="399">
        <v>49</v>
      </c>
      <c r="D317" s="396">
        <f t="shared" si="8"/>
        <v>2.9872584283362801E-3</v>
      </c>
      <c r="G317" s="399" t="s">
        <v>504</v>
      </c>
      <c r="H317" s="399">
        <v>34</v>
      </c>
      <c r="I317" s="397">
        <v>2632836.2400000002</v>
      </c>
      <c r="J317" s="397">
        <v>2519185.17</v>
      </c>
      <c r="K317" s="396">
        <f t="shared" si="9"/>
        <v>2.8316815191138504E-3</v>
      </c>
      <c r="L317" s="396">
        <f t="shared" si="9"/>
        <v>2.9103337095204218E-3</v>
      </c>
      <c r="M317" s="396">
        <f t="shared" si="9"/>
        <v>2.9179825920191173E-3</v>
      </c>
    </row>
    <row r="318" spans="2:13">
      <c r="B318" s="399" t="s">
        <v>522</v>
      </c>
      <c r="C318" s="399">
        <v>48</v>
      </c>
      <c r="D318" s="396">
        <f t="shared" si="8"/>
        <v>2.9262939706151312E-3</v>
      </c>
      <c r="G318" s="399" t="s">
        <v>507</v>
      </c>
      <c r="H318" s="399">
        <v>38</v>
      </c>
      <c r="I318" s="397">
        <v>2602576.8099999898</v>
      </c>
      <c r="J318" s="397">
        <v>2494692.2000000002</v>
      </c>
      <c r="K318" s="396">
        <f t="shared" si="9"/>
        <v>3.1648205213625387E-3</v>
      </c>
      <c r="L318" s="396">
        <f t="shared" si="9"/>
        <v>2.8768849754814583E-3</v>
      </c>
      <c r="M318" s="396">
        <f t="shared" si="9"/>
        <v>2.8896122836599087E-3</v>
      </c>
    </row>
    <row r="319" spans="2:13">
      <c r="B319" s="399" t="s">
        <v>506</v>
      </c>
      <c r="C319" s="399">
        <v>48</v>
      </c>
      <c r="D319" s="396">
        <f t="shared" si="8"/>
        <v>2.9262939706151312E-3</v>
      </c>
      <c r="G319" s="399" t="s">
        <v>503</v>
      </c>
      <c r="H319" s="399">
        <v>32</v>
      </c>
      <c r="I319" s="397">
        <v>2588234.48999999</v>
      </c>
      <c r="J319" s="397">
        <v>2452502.0499999998</v>
      </c>
      <c r="K319" s="396">
        <f t="shared" si="9"/>
        <v>2.665112017989506E-3</v>
      </c>
      <c r="L319" s="396">
        <f t="shared" si="9"/>
        <v>2.8610309938571672E-3</v>
      </c>
      <c r="M319" s="396">
        <f t="shared" si="9"/>
        <v>2.840743258579598E-3</v>
      </c>
    </row>
    <row r="320" spans="2:13">
      <c r="B320" s="399" t="s">
        <v>499</v>
      </c>
      <c r="C320" s="399">
        <v>48</v>
      </c>
      <c r="D320" s="396">
        <f t="shared" ref="D320:D383" si="10">C320/C$527</f>
        <v>2.9262939706151312E-3</v>
      </c>
      <c r="G320" s="399" t="s">
        <v>468</v>
      </c>
      <c r="H320" s="399">
        <v>42</v>
      </c>
      <c r="I320" s="397">
        <v>2578698.1800000002</v>
      </c>
      <c r="J320" s="397">
        <v>2467776.81</v>
      </c>
      <c r="K320" s="396">
        <f t="shared" si="9"/>
        <v>3.497959523611227E-3</v>
      </c>
      <c r="L320" s="396">
        <f t="shared" si="9"/>
        <v>2.8504895693523876E-3</v>
      </c>
      <c r="M320" s="396">
        <f t="shared" si="9"/>
        <v>2.858436076204938E-3</v>
      </c>
    </row>
    <row r="321" spans="2:13">
      <c r="B321" s="399" t="s">
        <v>504</v>
      </c>
      <c r="C321" s="399">
        <v>48</v>
      </c>
      <c r="D321" s="396">
        <f t="shared" si="10"/>
        <v>2.9262939706151312E-3</v>
      </c>
      <c r="G321" s="399" t="s">
        <v>446</v>
      </c>
      <c r="H321" s="399">
        <v>42</v>
      </c>
      <c r="I321" s="397">
        <v>2559992.94</v>
      </c>
      <c r="J321" s="397">
        <v>2391434.11</v>
      </c>
      <c r="K321" s="396">
        <f t="shared" ref="K321:M384" si="11">H321/H$527</f>
        <v>3.497959523611227E-3</v>
      </c>
      <c r="L321" s="396">
        <f t="shared" si="11"/>
        <v>2.829812821710586E-3</v>
      </c>
      <c r="M321" s="396">
        <f t="shared" si="11"/>
        <v>2.7700080113367493E-3</v>
      </c>
    </row>
    <row r="322" spans="2:13">
      <c r="B322" s="399" t="s">
        <v>490</v>
      </c>
      <c r="C322" s="399">
        <v>47</v>
      </c>
      <c r="D322" s="396">
        <f t="shared" si="10"/>
        <v>2.8653295128939827E-3</v>
      </c>
      <c r="G322" s="399" t="s">
        <v>505</v>
      </c>
      <c r="H322" s="399">
        <v>33</v>
      </c>
      <c r="I322" s="397">
        <v>2552787.66</v>
      </c>
      <c r="J322" s="397">
        <v>2445437.48</v>
      </c>
      <c r="K322" s="396">
        <f t="shared" si="11"/>
        <v>2.7483967685516782E-3</v>
      </c>
      <c r="L322" s="396">
        <f t="shared" si="11"/>
        <v>2.8218481146954117E-3</v>
      </c>
      <c r="M322" s="396">
        <f t="shared" si="11"/>
        <v>2.8325603379568557E-3</v>
      </c>
    </row>
    <row r="323" spans="2:13">
      <c r="B323" s="399" t="s">
        <v>503</v>
      </c>
      <c r="C323" s="399">
        <v>47</v>
      </c>
      <c r="D323" s="396">
        <f t="shared" si="10"/>
        <v>2.8653295128939827E-3</v>
      </c>
      <c r="G323" s="399" t="s">
        <v>488</v>
      </c>
      <c r="H323" s="399">
        <v>39</v>
      </c>
      <c r="I323" s="397">
        <v>2544181.41</v>
      </c>
      <c r="J323" s="397">
        <v>2436172.12</v>
      </c>
      <c r="K323" s="396">
        <f t="shared" si="11"/>
        <v>3.2481052719247104E-3</v>
      </c>
      <c r="L323" s="396">
        <f t="shared" si="11"/>
        <v>2.8123347772887677E-3</v>
      </c>
      <c r="M323" s="396">
        <f t="shared" si="11"/>
        <v>2.8218282331831561E-3</v>
      </c>
    </row>
    <row r="324" spans="2:13">
      <c r="B324" s="399" t="s">
        <v>514</v>
      </c>
      <c r="C324" s="399">
        <v>46</v>
      </c>
      <c r="D324" s="396">
        <f t="shared" si="10"/>
        <v>2.8043650551728343E-3</v>
      </c>
      <c r="G324" s="399" t="s">
        <v>497</v>
      </c>
      <c r="H324" s="399">
        <v>30</v>
      </c>
      <c r="I324" s="397">
        <v>2495166.84</v>
      </c>
      <c r="J324" s="397">
        <v>2406722.59</v>
      </c>
      <c r="K324" s="396">
        <f t="shared" si="11"/>
        <v>2.4985425168651621E-3</v>
      </c>
      <c r="L324" s="396">
        <f t="shared" si="11"/>
        <v>2.7581541362137843E-3</v>
      </c>
      <c r="M324" s="396">
        <f t="shared" si="11"/>
        <v>2.7877167208947818E-3</v>
      </c>
    </row>
    <row r="325" spans="2:13">
      <c r="B325" s="399" t="s">
        <v>501</v>
      </c>
      <c r="C325" s="399">
        <v>46</v>
      </c>
      <c r="D325" s="396">
        <f t="shared" si="10"/>
        <v>2.8043650551728343E-3</v>
      </c>
      <c r="G325" s="399" t="s">
        <v>506</v>
      </c>
      <c r="H325" s="399">
        <v>35</v>
      </c>
      <c r="I325" s="397">
        <v>2489627.21999999</v>
      </c>
      <c r="J325" s="397">
        <v>2406079.8899999899</v>
      </c>
      <c r="K325" s="396">
        <f t="shared" si="11"/>
        <v>2.9149662696760221E-3</v>
      </c>
      <c r="L325" s="396">
        <f t="shared" si="11"/>
        <v>2.7520306475671973E-3</v>
      </c>
      <c r="M325" s="396">
        <f t="shared" si="11"/>
        <v>2.7869722788290484E-3</v>
      </c>
    </row>
    <row r="326" spans="2:13">
      <c r="B326" s="399" t="s">
        <v>508</v>
      </c>
      <c r="C326" s="399">
        <v>46</v>
      </c>
      <c r="D326" s="396">
        <f t="shared" si="10"/>
        <v>2.8043650551728343E-3</v>
      </c>
      <c r="G326" s="399" t="s">
        <v>494</v>
      </c>
      <c r="H326" s="399">
        <v>38</v>
      </c>
      <c r="I326" s="397">
        <v>2486244.2099999902</v>
      </c>
      <c r="J326" s="397">
        <v>2312151.35</v>
      </c>
      <c r="K326" s="396">
        <f t="shared" si="11"/>
        <v>3.1648205213625387E-3</v>
      </c>
      <c r="L326" s="396">
        <f t="shared" si="11"/>
        <v>2.7482910727721298E-3</v>
      </c>
      <c r="M326" s="396">
        <f t="shared" si="11"/>
        <v>2.6781744628218427E-3</v>
      </c>
    </row>
    <row r="327" spans="2:13">
      <c r="B327" s="399" t="s">
        <v>505</v>
      </c>
      <c r="C327" s="399">
        <v>46</v>
      </c>
      <c r="D327" s="396">
        <f t="shared" si="10"/>
        <v>2.8043650551728343E-3</v>
      </c>
      <c r="G327" s="399" t="s">
        <v>510</v>
      </c>
      <c r="H327" s="399">
        <v>30</v>
      </c>
      <c r="I327" s="397">
        <v>2475029.1599999899</v>
      </c>
      <c r="J327" s="397">
        <v>2393371.27</v>
      </c>
      <c r="K327" s="396">
        <f t="shared" si="11"/>
        <v>2.4985425168651621E-3</v>
      </c>
      <c r="L327" s="396">
        <f t="shared" si="11"/>
        <v>2.7358939712839804E-3</v>
      </c>
      <c r="M327" s="396">
        <f t="shared" si="11"/>
        <v>2.7722518317693525E-3</v>
      </c>
    </row>
    <row r="328" spans="2:13">
      <c r="B328" s="399" t="s">
        <v>469</v>
      </c>
      <c r="C328" s="399">
        <v>45</v>
      </c>
      <c r="D328" s="396">
        <f t="shared" si="10"/>
        <v>2.7434005974516858E-3</v>
      </c>
      <c r="G328" s="399" t="s">
        <v>534</v>
      </c>
      <c r="H328" s="399">
        <v>27</v>
      </c>
      <c r="I328" s="397">
        <v>2392653.2799999998</v>
      </c>
      <c r="J328" s="397">
        <v>2292738.04</v>
      </c>
      <c r="K328" s="396">
        <f t="shared" si="11"/>
        <v>2.248688265178646E-3</v>
      </c>
      <c r="L328" s="396">
        <f t="shared" si="11"/>
        <v>2.6448357821064494E-3</v>
      </c>
      <c r="M328" s="396">
        <f t="shared" si="11"/>
        <v>2.655687945630464E-3</v>
      </c>
    </row>
    <row r="329" spans="2:13">
      <c r="B329" s="399" t="s">
        <v>502</v>
      </c>
      <c r="C329" s="399">
        <v>45</v>
      </c>
      <c r="D329" s="396">
        <f t="shared" si="10"/>
        <v>2.7434005974516858E-3</v>
      </c>
      <c r="G329" s="399" t="s">
        <v>515</v>
      </c>
      <c r="H329" s="399">
        <v>37</v>
      </c>
      <c r="I329" s="397">
        <v>2379336.15</v>
      </c>
      <c r="J329" s="397">
        <v>2255260.65</v>
      </c>
      <c r="K329" s="396">
        <f t="shared" si="11"/>
        <v>3.0815357708003665E-3</v>
      </c>
      <c r="L329" s="396">
        <f t="shared" si="11"/>
        <v>2.6301150441569196E-3</v>
      </c>
      <c r="M329" s="396">
        <f t="shared" si="11"/>
        <v>2.6122777299319045E-3</v>
      </c>
    </row>
    <row r="330" spans="2:13">
      <c r="B330" s="399" t="s">
        <v>476</v>
      </c>
      <c r="C330" s="399">
        <v>45</v>
      </c>
      <c r="D330" s="396">
        <f t="shared" si="10"/>
        <v>2.7434005974516858E-3</v>
      </c>
      <c r="G330" s="399" t="s">
        <v>531</v>
      </c>
      <c r="H330" s="399">
        <v>26</v>
      </c>
      <c r="I330" s="397">
        <v>2357337.2499999902</v>
      </c>
      <c r="J330" s="397">
        <v>2297762.1199999899</v>
      </c>
      <c r="K330" s="396">
        <f t="shared" si="11"/>
        <v>2.1654035146164738E-3</v>
      </c>
      <c r="L330" s="396">
        <f t="shared" si="11"/>
        <v>2.6057974890922727E-3</v>
      </c>
      <c r="M330" s="396">
        <f t="shared" si="11"/>
        <v>2.6615073582546187E-3</v>
      </c>
    </row>
    <row r="331" spans="2:13">
      <c r="B331" s="399" t="s">
        <v>521</v>
      </c>
      <c r="C331" s="399">
        <v>45</v>
      </c>
      <c r="D331" s="396">
        <f t="shared" si="10"/>
        <v>2.7434005974516858E-3</v>
      </c>
      <c r="G331" s="399" t="s">
        <v>518</v>
      </c>
      <c r="H331" s="399">
        <v>37</v>
      </c>
      <c r="I331" s="397">
        <v>2338057.1399999899</v>
      </c>
      <c r="J331" s="397">
        <v>2279917.38</v>
      </c>
      <c r="K331" s="396">
        <f t="shared" si="11"/>
        <v>3.0815357708003665E-3</v>
      </c>
      <c r="L331" s="396">
        <f t="shared" si="11"/>
        <v>2.5844852809101706E-3</v>
      </c>
      <c r="M331" s="396">
        <f t="shared" si="11"/>
        <v>2.6408377221757919E-3</v>
      </c>
    </row>
    <row r="332" spans="2:13">
      <c r="B332" s="399" t="s">
        <v>516</v>
      </c>
      <c r="C332" s="399">
        <v>45</v>
      </c>
      <c r="D332" s="396">
        <f t="shared" si="10"/>
        <v>2.7434005974516858E-3</v>
      </c>
      <c r="G332" s="399" t="s">
        <v>513</v>
      </c>
      <c r="H332" s="399">
        <v>29</v>
      </c>
      <c r="I332" s="397">
        <v>2332447.2599999998</v>
      </c>
      <c r="J332" s="397">
        <v>2269593.4</v>
      </c>
      <c r="K332" s="396">
        <f t="shared" si="11"/>
        <v>2.4152577663029899E-3</v>
      </c>
      <c r="L332" s="396">
        <f t="shared" si="11"/>
        <v>2.578284126952211E-3</v>
      </c>
      <c r="M332" s="396">
        <f t="shared" si="11"/>
        <v>2.6288794134817339E-3</v>
      </c>
    </row>
    <row r="333" spans="2:13">
      <c r="B333" s="399" t="s">
        <v>509</v>
      </c>
      <c r="C333" s="399">
        <v>45</v>
      </c>
      <c r="D333" s="396">
        <f t="shared" si="10"/>
        <v>2.7434005974516858E-3</v>
      </c>
      <c r="G333" s="399" t="s">
        <v>517</v>
      </c>
      <c r="H333" s="399">
        <v>27</v>
      </c>
      <c r="I333" s="397">
        <v>2313574.2000000002</v>
      </c>
      <c r="J333" s="397">
        <v>2207909.0499999998</v>
      </c>
      <c r="K333" s="396">
        <f t="shared" si="11"/>
        <v>2.248688265178646E-3</v>
      </c>
      <c r="L333" s="396">
        <f t="shared" si="11"/>
        <v>2.5574218713036029E-3</v>
      </c>
      <c r="M333" s="396">
        <f t="shared" si="11"/>
        <v>2.5574301759887967E-3</v>
      </c>
    </row>
    <row r="334" spans="2:13">
      <c r="B334" s="399" t="s">
        <v>507</v>
      </c>
      <c r="C334" s="399">
        <v>45</v>
      </c>
      <c r="D334" s="396">
        <f t="shared" si="10"/>
        <v>2.7434005974516858E-3</v>
      </c>
      <c r="G334" s="399" t="s">
        <v>500</v>
      </c>
      <c r="H334" s="399">
        <v>32</v>
      </c>
      <c r="I334" s="397">
        <v>2289513</v>
      </c>
      <c r="J334" s="397">
        <v>2197184.1800000002</v>
      </c>
      <c r="K334" s="396">
        <f t="shared" si="11"/>
        <v>2.665112017989506E-3</v>
      </c>
      <c r="L334" s="396">
        <f t="shared" si="11"/>
        <v>2.5308246525371546E-3</v>
      </c>
      <c r="M334" s="396">
        <f t="shared" si="11"/>
        <v>2.545007514751208E-3</v>
      </c>
    </row>
    <row r="335" spans="2:13">
      <c r="B335" s="399" t="s">
        <v>511</v>
      </c>
      <c r="C335" s="399">
        <v>45</v>
      </c>
      <c r="D335" s="396">
        <f t="shared" si="10"/>
        <v>2.7434005974516858E-3</v>
      </c>
      <c r="G335" s="399" t="s">
        <v>519</v>
      </c>
      <c r="H335" s="399">
        <v>26</v>
      </c>
      <c r="I335" s="397">
        <v>2248930.6799999899</v>
      </c>
      <c r="J335" s="397">
        <v>2028171.4099999899</v>
      </c>
      <c r="K335" s="396">
        <f t="shared" si="11"/>
        <v>2.1654035146164738E-3</v>
      </c>
      <c r="L335" s="396">
        <f t="shared" si="11"/>
        <v>2.4859650094981429E-3</v>
      </c>
      <c r="M335" s="396">
        <f t="shared" si="11"/>
        <v>2.3492393248769556E-3</v>
      </c>
    </row>
    <row r="336" spans="2:13">
      <c r="B336" s="399" t="s">
        <v>512</v>
      </c>
      <c r="C336" s="399">
        <v>45</v>
      </c>
      <c r="D336" s="396">
        <f t="shared" si="10"/>
        <v>2.7434005974516858E-3</v>
      </c>
      <c r="G336" s="399" t="s">
        <v>530</v>
      </c>
      <c r="H336" s="399">
        <v>26</v>
      </c>
      <c r="I336" s="397">
        <v>2236538.6999999899</v>
      </c>
      <c r="J336" s="397">
        <v>2155103.65</v>
      </c>
      <c r="K336" s="396">
        <f t="shared" si="11"/>
        <v>2.1654035146164738E-3</v>
      </c>
      <c r="L336" s="396">
        <f t="shared" si="11"/>
        <v>2.4722669311392311E-3</v>
      </c>
      <c r="M336" s="396">
        <f t="shared" si="11"/>
        <v>2.4962654629698622E-3</v>
      </c>
    </row>
    <row r="337" spans="2:13">
      <c r="B337" s="399" t="s">
        <v>523</v>
      </c>
      <c r="C337" s="399">
        <v>44</v>
      </c>
      <c r="D337" s="396">
        <f t="shared" si="10"/>
        <v>2.6824361397305369E-3</v>
      </c>
      <c r="G337" s="399" t="s">
        <v>526</v>
      </c>
      <c r="H337" s="399">
        <v>27</v>
      </c>
      <c r="I337" s="397">
        <v>2230117.13</v>
      </c>
      <c r="J337" s="397">
        <v>2171467.63</v>
      </c>
      <c r="K337" s="396">
        <f t="shared" si="11"/>
        <v>2.248688265178646E-3</v>
      </c>
      <c r="L337" s="396">
        <f t="shared" si="11"/>
        <v>2.4651685361251089E-3</v>
      </c>
      <c r="M337" s="396">
        <f t="shared" si="11"/>
        <v>2.5152199286220035E-3</v>
      </c>
    </row>
    <row r="338" spans="2:13">
      <c r="B338" s="399" t="s">
        <v>525</v>
      </c>
      <c r="C338" s="399">
        <v>44</v>
      </c>
      <c r="D338" s="396">
        <f t="shared" si="10"/>
        <v>2.6824361397305369E-3</v>
      </c>
      <c r="G338" s="399" t="s">
        <v>509</v>
      </c>
      <c r="H338" s="399">
        <v>30</v>
      </c>
      <c r="I338" s="397">
        <v>2226420.2999999998</v>
      </c>
      <c r="J338" s="397">
        <v>2158215.3599999901</v>
      </c>
      <c r="K338" s="396">
        <f t="shared" si="11"/>
        <v>2.4985425168651621E-3</v>
      </c>
      <c r="L338" s="396">
        <f t="shared" si="11"/>
        <v>2.4610820651156675E-3</v>
      </c>
      <c r="M338" s="396">
        <f t="shared" si="11"/>
        <v>2.4998697695208503E-3</v>
      </c>
    </row>
    <row r="339" spans="2:13">
      <c r="B339" s="399" t="s">
        <v>532</v>
      </c>
      <c r="C339" s="399">
        <v>43</v>
      </c>
      <c r="D339" s="396">
        <f t="shared" si="10"/>
        <v>2.6214716820093884E-3</v>
      </c>
      <c r="G339" s="399" t="s">
        <v>528</v>
      </c>
      <c r="H339" s="399">
        <v>27</v>
      </c>
      <c r="I339" s="397">
        <v>2226252.8899999899</v>
      </c>
      <c r="J339" s="397">
        <v>2140451.02</v>
      </c>
      <c r="K339" s="396">
        <f t="shared" si="11"/>
        <v>2.248688265178646E-3</v>
      </c>
      <c r="L339" s="396">
        <f t="shared" si="11"/>
        <v>2.4608970103223091E-3</v>
      </c>
      <c r="M339" s="396">
        <f t="shared" si="11"/>
        <v>2.4792932610942465E-3</v>
      </c>
    </row>
    <row r="340" spans="2:13">
      <c r="B340" s="399" t="s">
        <v>527</v>
      </c>
      <c r="C340" s="399">
        <v>42</v>
      </c>
      <c r="D340" s="396">
        <f t="shared" si="10"/>
        <v>2.56050722428824E-3</v>
      </c>
      <c r="G340" s="399" t="s">
        <v>533</v>
      </c>
      <c r="H340" s="399">
        <v>29</v>
      </c>
      <c r="I340" s="397">
        <v>2218755.2999999998</v>
      </c>
      <c r="J340" s="397">
        <v>2046390.45999999</v>
      </c>
      <c r="K340" s="396">
        <f t="shared" si="11"/>
        <v>2.4152577663029899E-3</v>
      </c>
      <c r="L340" s="396">
        <f t="shared" si="11"/>
        <v>2.452609184218421E-3</v>
      </c>
      <c r="M340" s="396">
        <f t="shared" si="11"/>
        <v>2.3703425257754931E-3</v>
      </c>
    </row>
    <row r="341" spans="2:13">
      <c r="B341" s="399" t="s">
        <v>529</v>
      </c>
      <c r="C341" s="399">
        <v>42</v>
      </c>
      <c r="D341" s="396">
        <f t="shared" si="10"/>
        <v>2.56050722428824E-3</v>
      </c>
      <c r="G341" s="399" t="s">
        <v>521</v>
      </c>
      <c r="H341" s="399">
        <v>29</v>
      </c>
      <c r="I341" s="397">
        <v>2201112.36</v>
      </c>
      <c r="J341" s="397">
        <v>2044049.4</v>
      </c>
      <c r="K341" s="396">
        <f t="shared" si="11"/>
        <v>2.4152577663029899E-3</v>
      </c>
      <c r="L341" s="396">
        <f t="shared" si="11"/>
        <v>2.4331067015964688E-3</v>
      </c>
      <c r="M341" s="396">
        <f t="shared" si="11"/>
        <v>2.3676308663039334E-3</v>
      </c>
    </row>
    <row r="342" spans="2:13">
      <c r="B342" s="399" t="s">
        <v>533</v>
      </c>
      <c r="C342" s="399">
        <v>42</v>
      </c>
      <c r="D342" s="396">
        <f t="shared" si="10"/>
        <v>2.56050722428824E-3</v>
      </c>
      <c r="G342" s="399" t="s">
        <v>524</v>
      </c>
      <c r="H342" s="399">
        <v>28</v>
      </c>
      <c r="I342" s="397">
        <v>2180796.7200000002</v>
      </c>
      <c r="J342" s="397">
        <v>2098107.6999999899</v>
      </c>
      <c r="K342" s="396">
        <f t="shared" si="11"/>
        <v>2.3319730157408177E-3</v>
      </c>
      <c r="L342" s="396">
        <f t="shared" si="11"/>
        <v>2.4106498199172343E-3</v>
      </c>
      <c r="M342" s="396">
        <f t="shared" si="11"/>
        <v>2.4302468185700061E-3</v>
      </c>
    </row>
    <row r="343" spans="2:13">
      <c r="B343" s="399" t="s">
        <v>515</v>
      </c>
      <c r="C343" s="399">
        <v>42</v>
      </c>
      <c r="D343" s="396">
        <f t="shared" si="10"/>
        <v>2.56050722428824E-3</v>
      </c>
      <c r="G343" s="399" t="s">
        <v>508</v>
      </c>
      <c r="H343" s="399">
        <v>31</v>
      </c>
      <c r="I343" s="397">
        <v>2180315.5199999898</v>
      </c>
      <c r="J343" s="397">
        <v>2111559.79</v>
      </c>
      <c r="K343" s="396">
        <f t="shared" si="11"/>
        <v>2.5818272674273343E-3</v>
      </c>
      <c r="L343" s="396">
        <f t="shared" si="11"/>
        <v>2.410117902071462E-3</v>
      </c>
      <c r="M343" s="396">
        <f t="shared" si="11"/>
        <v>2.4458284300028425E-3</v>
      </c>
    </row>
    <row r="344" spans="2:13">
      <c r="B344" s="399" t="s">
        <v>535</v>
      </c>
      <c r="C344" s="399">
        <v>41</v>
      </c>
      <c r="D344" s="396">
        <f t="shared" si="10"/>
        <v>2.4995427665670915E-3</v>
      </c>
      <c r="G344" s="399" t="s">
        <v>537</v>
      </c>
      <c r="H344" s="399">
        <v>30</v>
      </c>
      <c r="I344" s="397">
        <v>2131126.7999999998</v>
      </c>
      <c r="J344" s="397">
        <v>2041413.1099999901</v>
      </c>
      <c r="K344" s="396">
        <f t="shared" si="11"/>
        <v>2.4985425168651621E-3</v>
      </c>
      <c r="L344" s="396">
        <f t="shared" si="11"/>
        <v>2.3557447558160264E-3</v>
      </c>
      <c r="M344" s="396">
        <f t="shared" si="11"/>
        <v>2.3645772407034213E-3</v>
      </c>
    </row>
    <row r="345" spans="2:13">
      <c r="B345" s="399" t="s">
        <v>510</v>
      </c>
      <c r="C345" s="399">
        <v>40</v>
      </c>
      <c r="D345" s="396">
        <f t="shared" si="10"/>
        <v>2.438578308845943E-3</v>
      </c>
      <c r="G345" s="399" t="s">
        <v>523</v>
      </c>
      <c r="H345" s="399">
        <v>32</v>
      </c>
      <c r="I345" s="397">
        <v>2108511.16</v>
      </c>
      <c r="J345" s="397">
        <v>2050567.3499999901</v>
      </c>
      <c r="K345" s="396">
        <f t="shared" si="11"/>
        <v>2.665112017989506E-3</v>
      </c>
      <c r="L345" s="396">
        <f t="shared" si="11"/>
        <v>2.3307454571682767E-3</v>
      </c>
      <c r="M345" s="396">
        <f t="shared" si="11"/>
        <v>2.3751806347219583E-3</v>
      </c>
    </row>
    <row r="346" spans="2:13">
      <c r="B346" s="399" t="s">
        <v>513</v>
      </c>
      <c r="C346" s="399">
        <v>40</v>
      </c>
      <c r="D346" s="396">
        <f t="shared" si="10"/>
        <v>2.438578308845943E-3</v>
      </c>
      <c r="G346" s="399" t="s">
        <v>489</v>
      </c>
      <c r="H346" s="399">
        <v>33</v>
      </c>
      <c r="I346" s="397">
        <v>2101807.92</v>
      </c>
      <c r="J346" s="397">
        <v>2014790.56</v>
      </c>
      <c r="K346" s="396">
        <f t="shared" si="11"/>
        <v>2.7483967685516782E-3</v>
      </c>
      <c r="L346" s="396">
        <f t="shared" si="11"/>
        <v>2.3233357045073949E-3</v>
      </c>
      <c r="M346" s="396">
        <f t="shared" si="11"/>
        <v>2.3337402310305158E-3</v>
      </c>
    </row>
    <row r="347" spans="2:13">
      <c r="B347" s="399" t="s">
        <v>539</v>
      </c>
      <c r="C347" s="399">
        <v>40</v>
      </c>
      <c r="D347" s="396">
        <f t="shared" si="10"/>
        <v>2.438578308845943E-3</v>
      </c>
      <c r="G347" s="399" t="s">
        <v>525</v>
      </c>
      <c r="H347" s="399">
        <v>33</v>
      </c>
      <c r="I347" s="397">
        <v>2096780.1899999899</v>
      </c>
      <c r="J347" s="397">
        <v>1910814.59</v>
      </c>
      <c r="K347" s="396">
        <f t="shared" si="11"/>
        <v>2.7483967685516782E-3</v>
      </c>
      <c r="L347" s="396">
        <f t="shared" si="11"/>
        <v>2.3177780583921183E-3</v>
      </c>
      <c r="M347" s="396">
        <f t="shared" si="11"/>
        <v>2.2133044353369814E-3</v>
      </c>
    </row>
    <row r="348" spans="2:13">
      <c r="B348" s="399" t="s">
        <v>540</v>
      </c>
      <c r="C348" s="399">
        <v>40</v>
      </c>
      <c r="D348" s="396">
        <f t="shared" si="10"/>
        <v>2.438578308845943E-3</v>
      </c>
      <c r="G348" s="399" t="s">
        <v>536</v>
      </c>
      <c r="H348" s="399">
        <v>23</v>
      </c>
      <c r="I348" s="397">
        <v>2057958.12</v>
      </c>
      <c r="J348" s="397">
        <v>1970897.27</v>
      </c>
      <c r="K348" s="396">
        <f t="shared" si="11"/>
        <v>1.9155492629299574E-3</v>
      </c>
      <c r="L348" s="396">
        <f t="shared" si="11"/>
        <v>2.2748641933830541E-3</v>
      </c>
      <c r="M348" s="396">
        <f t="shared" si="11"/>
        <v>2.2828984518506049E-3</v>
      </c>
    </row>
    <row r="349" spans="2:13">
      <c r="B349" s="399" t="s">
        <v>542</v>
      </c>
      <c r="C349" s="399">
        <v>39</v>
      </c>
      <c r="D349" s="396">
        <f t="shared" si="10"/>
        <v>2.3776138511247941E-3</v>
      </c>
      <c r="G349" s="399" t="s">
        <v>538</v>
      </c>
      <c r="H349" s="399">
        <v>25</v>
      </c>
      <c r="I349" s="397">
        <v>2037364.4399999899</v>
      </c>
      <c r="J349" s="397">
        <v>1924711.04999999</v>
      </c>
      <c r="K349" s="396">
        <f t="shared" si="11"/>
        <v>2.0821187640543016E-3</v>
      </c>
      <c r="L349" s="396">
        <f t="shared" si="11"/>
        <v>2.2520999666542749E-3</v>
      </c>
      <c r="M349" s="396">
        <f t="shared" si="11"/>
        <v>2.2294007623769904E-3</v>
      </c>
    </row>
    <row r="350" spans="2:13">
      <c r="B350" s="399" t="s">
        <v>528</v>
      </c>
      <c r="C350" s="399">
        <v>38</v>
      </c>
      <c r="D350" s="396">
        <f t="shared" si="10"/>
        <v>2.3166493934036456E-3</v>
      </c>
      <c r="G350" s="399" t="s">
        <v>527</v>
      </c>
      <c r="H350" s="399">
        <v>25</v>
      </c>
      <c r="I350" s="397">
        <v>1991759.1</v>
      </c>
      <c r="J350" s="397">
        <v>1932669.6</v>
      </c>
      <c r="K350" s="396">
        <f t="shared" si="11"/>
        <v>2.0821187640543016E-3</v>
      </c>
      <c r="L350" s="396">
        <f t="shared" si="11"/>
        <v>2.2016878839278119E-3</v>
      </c>
      <c r="M350" s="396">
        <f t="shared" si="11"/>
        <v>2.2386191837277889E-3</v>
      </c>
    </row>
    <row r="351" spans="2:13">
      <c r="B351" s="399" t="s">
        <v>530</v>
      </c>
      <c r="C351" s="399">
        <v>38</v>
      </c>
      <c r="D351" s="396">
        <f t="shared" si="10"/>
        <v>2.3166493934036456E-3</v>
      </c>
      <c r="G351" s="399" t="s">
        <v>512</v>
      </c>
      <c r="H351" s="399">
        <v>29</v>
      </c>
      <c r="I351" s="397">
        <v>1991196.3699999901</v>
      </c>
      <c r="J351" s="397">
        <v>1927343.3699999901</v>
      </c>
      <c r="K351" s="396">
        <f t="shared" si="11"/>
        <v>2.4152577663029899E-3</v>
      </c>
      <c r="L351" s="396">
        <f t="shared" si="11"/>
        <v>2.2010658429274998E-3</v>
      </c>
      <c r="M351" s="396">
        <f t="shared" si="11"/>
        <v>2.2324497895100867E-3</v>
      </c>
    </row>
    <row r="352" spans="2:13">
      <c r="B352" s="399" t="s">
        <v>498</v>
      </c>
      <c r="C352" s="399">
        <v>38</v>
      </c>
      <c r="D352" s="396">
        <f t="shared" si="10"/>
        <v>2.3166493934036456E-3</v>
      </c>
      <c r="G352" s="399" t="s">
        <v>541</v>
      </c>
      <c r="H352" s="399">
        <v>26</v>
      </c>
      <c r="I352" s="397">
        <v>1988984.1899999899</v>
      </c>
      <c r="J352" s="397">
        <v>1916968.74999999</v>
      </c>
      <c r="K352" s="396">
        <f t="shared" si="11"/>
        <v>2.1654035146164738E-3</v>
      </c>
      <c r="L352" s="396">
        <f t="shared" si="11"/>
        <v>2.1986205020712345E-3</v>
      </c>
      <c r="M352" s="396">
        <f t="shared" si="11"/>
        <v>2.220432824294777E-3</v>
      </c>
    </row>
    <row r="353" spans="2:13">
      <c r="B353" s="399" t="s">
        <v>526</v>
      </c>
      <c r="C353" s="399">
        <v>37</v>
      </c>
      <c r="D353" s="396">
        <f t="shared" si="10"/>
        <v>2.2556849356824972E-3</v>
      </c>
      <c r="G353" s="399" t="s">
        <v>539</v>
      </c>
      <c r="H353" s="399">
        <v>30</v>
      </c>
      <c r="I353" s="397">
        <v>1977312.8399999901</v>
      </c>
      <c r="J353" s="397">
        <v>1921406.33</v>
      </c>
      <c r="K353" s="396">
        <f t="shared" si="11"/>
        <v>2.4985425168651621E-3</v>
      </c>
      <c r="L353" s="396">
        <f t="shared" si="11"/>
        <v>2.185719007164506E-3</v>
      </c>
      <c r="M353" s="396">
        <f t="shared" si="11"/>
        <v>2.2255728915454597E-3</v>
      </c>
    </row>
    <row r="354" spans="2:13">
      <c r="B354" s="399" t="s">
        <v>541</v>
      </c>
      <c r="C354" s="399">
        <v>37</v>
      </c>
      <c r="D354" s="396">
        <f t="shared" si="10"/>
        <v>2.2556849356824972E-3</v>
      </c>
      <c r="G354" s="399" t="s">
        <v>535</v>
      </c>
      <c r="H354" s="399">
        <v>27</v>
      </c>
      <c r="I354" s="397">
        <v>1956950.76</v>
      </c>
      <c r="J354" s="397">
        <v>1857372.69</v>
      </c>
      <c r="K354" s="396">
        <f t="shared" si="11"/>
        <v>2.248688265178646E-3</v>
      </c>
      <c r="L354" s="396">
        <f t="shared" si="11"/>
        <v>2.1632107907704917E-3</v>
      </c>
      <c r="M354" s="396">
        <f t="shared" si="11"/>
        <v>2.1514024617379441E-3</v>
      </c>
    </row>
    <row r="355" spans="2:13">
      <c r="B355" s="399" t="s">
        <v>517</v>
      </c>
      <c r="C355" s="399">
        <v>37</v>
      </c>
      <c r="D355" s="396">
        <f t="shared" si="10"/>
        <v>2.2556849356824972E-3</v>
      </c>
      <c r="G355" s="399" t="s">
        <v>516</v>
      </c>
      <c r="H355" s="399">
        <v>32</v>
      </c>
      <c r="I355" s="397">
        <v>1925584.55999999</v>
      </c>
      <c r="J355" s="397">
        <v>1728936.01</v>
      </c>
      <c r="K355" s="396">
        <f t="shared" si="11"/>
        <v>2.665112017989506E-3</v>
      </c>
      <c r="L355" s="396">
        <f t="shared" si="11"/>
        <v>2.1285386346322926E-3</v>
      </c>
      <c r="M355" s="396">
        <f t="shared" si="11"/>
        <v>2.0026337245765032E-3</v>
      </c>
    </row>
    <row r="356" spans="2:13">
      <c r="B356" s="399" t="s">
        <v>543</v>
      </c>
      <c r="C356" s="399">
        <v>36</v>
      </c>
      <c r="D356" s="396">
        <f t="shared" si="10"/>
        <v>2.1947204779613487E-3</v>
      </c>
      <c r="G356" s="399" t="s">
        <v>511</v>
      </c>
      <c r="H356" s="399">
        <v>30</v>
      </c>
      <c r="I356" s="397">
        <v>1900527.23999999</v>
      </c>
      <c r="J356" s="397">
        <v>1821146.34</v>
      </c>
      <c r="K356" s="396">
        <f t="shared" si="11"/>
        <v>2.4985425168651621E-3</v>
      </c>
      <c r="L356" s="396">
        <f t="shared" si="11"/>
        <v>2.1008403061307675E-3</v>
      </c>
      <c r="M356" s="396">
        <f t="shared" si="11"/>
        <v>2.1094413308408487E-3</v>
      </c>
    </row>
    <row r="357" spans="2:13">
      <c r="B357" s="399" t="s">
        <v>544</v>
      </c>
      <c r="C357" s="399">
        <v>36</v>
      </c>
      <c r="D357" s="396">
        <f t="shared" si="10"/>
        <v>2.1947204779613487E-3</v>
      </c>
      <c r="G357" s="399" t="s">
        <v>532</v>
      </c>
      <c r="H357" s="399">
        <v>22</v>
      </c>
      <c r="I357" s="397">
        <v>1893524.43</v>
      </c>
      <c r="J357" s="397">
        <v>1835647.30999999</v>
      </c>
      <c r="K357" s="396">
        <f t="shared" si="11"/>
        <v>1.8322645123677855E-3</v>
      </c>
      <c r="L357" s="396">
        <f t="shared" si="11"/>
        <v>2.0930994091867411E-3</v>
      </c>
      <c r="M357" s="396">
        <f t="shared" si="11"/>
        <v>2.1262378643117732E-3</v>
      </c>
    </row>
    <row r="358" spans="2:13">
      <c r="B358" s="399" t="s">
        <v>538</v>
      </c>
      <c r="C358" s="399">
        <v>36</v>
      </c>
      <c r="D358" s="396">
        <f t="shared" si="10"/>
        <v>2.1947204779613487E-3</v>
      </c>
      <c r="G358" s="399" t="s">
        <v>543</v>
      </c>
      <c r="H358" s="399">
        <v>29</v>
      </c>
      <c r="I358" s="397">
        <v>1886190.6199999901</v>
      </c>
      <c r="J358" s="397">
        <v>1820318.4099999899</v>
      </c>
      <c r="K358" s="396">
        <f t="shared" si="11"/>
        <v>2.4152577663029899E-3</v>
      </c>
      <c r="L358" s="396">
        <f t="shared" si="11"/>
        <v>2.0849926252789635E-3</v>
      </c>
      <c r="M358" s="396">
        <f t="shared" si="11"/>
        <v>2.1084823361007198E-3</v>
      </c>
    </row>
    <row r="359" spans="2:13">
      <c r="B359" s="399" t="s">
        <v>545</v>
      </c>
      <c r="C359" s="399">
        <v>36</v>
      </c>
      <c r="D359" s="396">
        <f t="shared" si="10"/>
        <v>2.1947204779613487E-3</v>
      </c>
      <c r="G359" s="399" t="s">
        <v>514</v>
      </c>
      <c r="H359" s="399">
        <v>28</v>
      </c>
      <c r="I359" s="397">
        <v>1881179.8499999901</v>
      </c>
      <c r="J359" s="397">
        <v>1793953.52</v>
      </c>
      <c r="K359" s="396">
        <f t="shared" si="11"/>
        <v>2.3319730157408177E-3</v>
      </c>
      <c r="L359" s="396">
        <f t="shared" si="11"/>
        <v>2.0794537267253437E-3</v>
      </c>
      <c r="M359" s="396">
        <f t="shared" si="11"/>
        <v>2.0779437750705E-3</v>
      </c>
    </row>
    <row r="360" spans="2:13">
      <c r="B360" s="399" t="s">
        <v>524</v>
      </c>
      <c r="C360" s="399">
        <v>36</v>
      </c>
      <c r="D360" s="396">
        <f t="shared" si="10"/>
        <v>2.1947204779613487E-3</v>
      </c>
      <c r="G360" s="399" t="s">
        <v>544</v>
      </c>
      <c r="H360" s="399">
        <v>26</v>
      </c>
      <c r="I360" s="397">
        <v>1878901.6199999901</v>
      </c>
      <c r="J360" s="397">
        <v>1793467.79</v>
      </c>
      <c r="K360" s="396">
        <f t="shared" si="11"/>
        <v>2.1654035146164738E-3</v>
      </c>
      <c r="L360" s="396">
        <f t="shared" si="11"/>
        <v>2.0769353742861349E-3</v>
      </c>
      <c r="M360" s="396">
        <f t="shared" si="11"/>
        <v>2.0773811520043992E-3</v>
      </c>
    </row>
    <row r="361" spans="2:13">
      <c r="B361" s="399" t="s">
        <v>547</v>
      </c>
      <c r="C361" s="399">
        <v>35</v>
      </c>
      <c r="D361" s="396">
        <f t="shared" si="10"/>
        <v>2.1337560202401998E-3</v>
      </c>
      <c r="G361" s="399" t="s">
        <v>540</v>
      </c>
      <c r="H361" s="399">
        <v>28</v>
      </c>
      <c r="I361" s="397">
        <v>1852031.14</v>
      </c>
      <c r="J361" s="397">
        <v>1786805.55999999</v>
      </c>
      <c r="K361" s="396">
        <f t="shared" si="11"/>
        <v>2.3319730157408177E-3</v>
      </c>
      <c r="L361" s="396">
        <f t="shared" si="11"/>
        <v>2.0472327811104328E-3</v>
      </c>
      <c r="M361" s="396">
        <f t="shared" si="11"/>
        <v>2.0696642634661674E-3</v>
      </c>
    </row>
    <row r="362" spans="2:13">
      <c r="B362" s="399" t="s">
        <v>534</v>
      </c>
      <c r="C362" s="399">
        <v>35</v>
      </c>
      <c r="D362" s="396">
        <f t="shared" si="10"/>
        <v>2.1337560202401998E-3</v>
      </c>
      <c r="G362" s="399" t="s">
        <v>551</v>
      </c>
      <c r="H362" s="399">
        <v>22</v>
      </c>
      <c r="I362" s="397">
        <v>1825234.92</v>
      </c>
      <c r="J362" s="397">
        <v>1750399.76</v>
      </c>
      <c r="K362" s="396">
        <f t="shared" si="11"/>
        <v>1.8322645123677855E-3</v>
      </c>
      <c r="L362" s="396">
        <f t="shared" si="11"/>
        <v>2.0176122748408422E-3</v>
      </c>
      <c r="M362" s="396">
        <f t="shared" si="11"/>
        <v>2.0274952748925721E-3</v>
      </c>
    </row>
    <row r="363" spans="2:13">
      <c r="B363" s="399" t="s">
        <v>548</v>
      </c>
      <c r="C363" s="399">
        <v>35</v>
      </c>
      <c r="D363" s="396">
        <f t="shared" si="10"/>
        <v>2.1337560202401998E-3</v>
      </c>
      <c r="G363" s="399" t="s">
        <v>553</v>
      </c>
      <c r="H363" s="399">
        <v>24</v>
      </c>
      <c r="I363" s="397">
        <v>1797219.2</v>
      </c>
      <c r="J363" s="397">
        <v>1731733.27</v>
      </c>
      <c r="K363" s="396">
        <f t="shared" si="11"/>
        <v>1.9988340134921294E-3</v>
      </c>
      <c r="L363" s="396">
        <f t="shared" si="11"/>
        <v>1.9866437348785978E-3</v>
      </c>
      <c r="M363" s="396">
        <f t="shared" si="11"/>
        <v>2.0058738023931533E-3</v>
      </c>
    </row>
    <row r="364" spans="2:13">
      <c r="B364" s="399" t="s">
        <v>549</v>
      </c>
      <c r="C364" s="399">
        <v>34</v>
      </c>
      <c r="D364" s="396">
        <f t="shared" si="10"/>
        <v>2.0727915625190513E-3</v>
      </c>
      <c r="G364" s="399" t="s">
        <v>546</v>
      </c>
      <c r="H364" s="399">
        <v>21</v>
      </c>
      <c r="I364" s="397">
        <v>1791583.58</v>
      </c>
      <c r="J364" s="397">
        <v>1570374.8599999901</v>
      </c>
      <c r="K364" s="396">
        <f t="shared" si="11"/>
        <v>1.7489797618056135E-3</v>
      </c>
      <c r="L364" s="396">
        <f t="shared" si="11"/>
        <v>1.9804141279585537E-3</v>
      </c>
      <c r="M364" s="396">
        <f t="shared" si="11"/>
        <v>1.8189716893357347E-3</v>
      </c>
    </row>
    <row r="365" spans="2:13">
      <c r="B365" s="399" t="s">
        <v>556</v>
      </c>
      <c r="C365" s="399">
        <v>34</v>
      </c>
      <c r="D365" s="396">
        <f t="shared" si="10"/>
        <v>2.0727915625190513E-3</v>
      </c>
      <c r="G365" s="399" t="s">
        <v>556</v>
      </c>
      <c r="H365" s="399">
        <v>24</v>
      </c>
      <c r="I365" s="397">
        <v>1783096.68</v>
      </c>
      <c r="J365" s="397">
        <v>1753651.7</v>
      </c>
      <c r="K365" s="396">
        <f t="shared" si="11"/>
        <v>1.9988340134921294E-3</v>
      </c>
      <c r="L365" s="396">
        <f t="shared" si="11"/>
        <v>1.9710327198846017E-3</v>
      </c>
      <c r="M365" s="396">
        <f t="shared" si="11"/>
        <v>2.0312620104320205E-3</v>
      </c>
    </row>
    <row r="366" spans="2:13">
      <c r="B366" s="399" t="s">
        <v>551</v>
      </c>
      <c r="C366" s="399">
        <v>34</v>
      </c>
      <c r="D366" s="396">
        <f t="shared" si="10"/>
        <v>2.0727915625190513E-3</v>
      </c>
      <c r="G366" s="399" t="s">
        <v>548</v>
      </c>
      <c r="H366" s="399">
        <v>26</v>
      </c>
      <c r="I366" s="397">
        <v>1740213.84</v>
      </c>
      <c r="J366" s="397">
        <v>1679233.04</v>
      </c>
      <c r="K366" s="396">
        <f t="shared" si="11"/>
        <v>2.1654035146164738E-3</v>
      </c>
      <c r="L366" s="396">
        <f t="shared" si="11"/>
        <v>1.9236300850697715E-3</v>
      </c>
      <c r="M366" s="396">
        <f t="shared" si="11"/>
        <v>1.9450625690462216E-3</v>
      </c>
    </row>
    <row r="367" spans="2:13">
      <c r="B367" s="399" t="s">
        <v>554</v>
      </c>
      <c r="C367" s="399">
        <v>33</v>
      </c>
      <c r="D367" s="396">
        <f t="shared" si="10"/>
        <v>2.0118271047979029E-3</v>
      </c>
      <c r="G367" s="399" t="s">
        <v>549</v>
      </c>
      <c r="H367" s="399">
        <v>22</v>
      </c>
      <c r="I367" s="397">
        <v>1717800.8699999901</v>
      </c>
      <c r="J367" s="397">
        <v>1642176.21999999</v>
      </c>
      <c r="K367" s="396">
        <f t="shared" si="11"/>
        <v>1.8322645123677855E-3</v>
      </c>
      <c r="L367" s="396">
        <f t="shared" si="11"/>
        <v>1.8988548175728841E-3</v>
      </c>
      <c r="M367" s="396">
        <f t="shared" si="11"/>
        <v>1.9021395013165019E-3</v>
      </c>
    </row>
    <row r="368" spans="2:13">
      <c r="B368" s="399" t="s">
        <v>561</v>
      </c>
      <c r="C368" s="399">
        <v>33</v>
      </c>
      <c r="D368" s="396">
        <f t="shared" si="10"/>
        <v>2.0118271047979029E-3</v>
      </c>
      <c r="G368" s="399" t="s">
        <v>520</v>
      </c>
      <c r="H368" s="399">
        <v>26</v>
      </c>
      <c r="I368" s="397">
        <v>1715465.67</v>
      </c>
      <c r="J368" s="397">
        <v>1601314.41</v>
      </c>
      <c r="K368" s="396">
        <f t="shared" si="11"/>
        <v>2.1654035146164738E-3</v>
      </c>
      <c r="L368" s="396">
        <f t="shared" si="11"/>
        <v>1.8962734905707752E-3</v>
      </c>
      <c r="M368" s="396">
        <f t="shared" si="11"/>
        <v>1.8548090979470808E-3</v>
      </c>
    </row>
    <row r="369" spans="2:13">
      <c r="B369" s="399" t="s">
        <v>537</v>
      </c>
      <c r="C369" s="399">
        <v>33</v>
      </c>
      <c r="D369" s="396">
        <f t="shared" si="10"/>
        <v>2.0118271047979029E-3</v>
      </c>
      <c r="G369" s="399" t="s">
        <v>550</v>
      </c>
      <c r="H369" s="399">
        <v>20</v>
      </c>
      <c r="I369" s="397">
        <v>1704022.2</v>
      </c>
      <c r="J369" s="397">
        <v>1649186.03</v>
      </c>
      <c r="K369" s="396">
        <f t="shared" si="11"/>
        <v>1.6656950112434413E-3</v>
      </c>
      <c r="L369" s="396">
        <f t="shared" si="11"/>
        <v>1.883623893915692E-3</v>
      </c>
      <c r="M369" s="396">
        <f t="shared" si="11"/>
        <v>1.9102589932049807E-3</v>
      </c>
    </row>
    <row r="370" spans="2:13">
      <c r="B370" s="399" t="s">
        <v>546</v>
      </c>
      <c r="C370" s="399">
        <v>33</v>
      </c>
      <c r="D370" s="396">
        <f t="shared" si="10"/>
        <v>2.0118271047979029E-3</v>
      </c>
      <c r="G370" s="399" t="s">
        <v>529</v>
      </c>
      <c r="H370" s="399">
        <v>25</v>
      </c>
      <c r="I370" s="397">
        <v>1690793.22</v>
      </c>
      <c r="J370" s="397">
        <v>1636486.98</v>
      </c>
      <c r="K370" s="396">
        <f t="shared" si="11"/>
        <v>2.0821187640543016E-3</v>
      </c>
      <c r="L370" s="396">
        <f t="shared" si="11"/>
        <v>1.869000596859977E-3</v>
      </c>
      <c r="M370" s="396">
        <f t="shared" si="11"/>
        <v>1.8955496311158174E-3</v>
      </c>
    </row>
    <row r="371" spans="2:13">
      <c r="B371" s="399" t="s">
        <v>553</v>
      </c>
      <c r="C371" s="399">
        <v>32</v>
      </c>
      <c r="D371" s="396">
        <f t="shared" si="10"/>
        <v>1.9508626470767542E-3</v>
      </c>
      <c r="G371" s="399" t="s">
        <v>552</v>
      </c>
      <c r="H371" s="399">
        <v>24</v>
      </c>
      <c r="I371" s="397">
        <v>1629619.3199999901</v>
      </c>
      <c r="J371" s="397">
        <v>1564430.29</v>
      </c>
      <c r="K371" s="396">
        <f t="shared" si="11"/>
        <v>1.9988340134921294E-3</v>
      </c>
      <c r="L371" s="396">
        <f t="shared" si="11"/>
        <v>1.8013790484294298E-3</v>
      </c>
      <c r="M371" s="396">
        <f t="shared" si="11"/>
        <v>1.8120860693409924E-3</v>
      </c>
    </row>
    <row r="372" spans="2:13">
      <c r="B372" s="399" t="s">
        <v>555</v>
      </c>
      <c r="C372" s="399">
        <v>32</v>
      </c>
      <c r="D372" s="396">
        <f t="shared" si="10"/>
        <v>1.9508626470767542E-3</v>
      </c>
      <c r="G372" s="399" t="s">
        <v>554</v>
      </c>
      <c r="H372" s="399">
        <v>22</v>
      </c>
      <c r="I372" s="397">
        <v>1621651.32</v>
      </c>
      <c r="J372" s="397">
        <v>1473812.76</v>
      </c>
      <c r="K372" s="396">
        <f t="shared" si="11"/>
        <v>1.8322645123677855E-3</v>
      </c>
      <c r="L372" s="396">
        <f t="shared" si="11"/>
        <v>1.7925712317315597E-3</v>
      </c>
      <c r="M372" s="396">
        <f t="shared" si="11"/>
        <v>1.7071234098983083E-3</v>
      </c>
    </row>
    <row r="373" spans="2:13">
      <c r="B373" s="399" t="s">
        <v>562</v>
      </c>
      <c r="C373" s="399">
        <v>32</v>
      </c>
      <c r="D373" s="396">
        <f t="shared" si="10"/>
        <v>1.9508626470767542E-3</v>
      </c>
      <c r="G373" s="399" t="s">
        <v>542</v>
      </c>
      <c r="H373" s="399">
        <v>27</v>
      </c>
      <c r="I373" s="397">
        <v>1605324.29999999</v>
      </c>
      <c r="J373" s="397">
        <v>1549676.79</v>
      </c>
      <c r="K373" s="396">
        <f t="shared" si="11"/>
        <v>2.248688265178646E-3</v>
      </c>
      <c r="L373" s="396">
        <f t="shared" si="11"/>
        <v>1.7745233653431651E-3</v>
      </c>
      <c r="M373" s="396">
        <f t="shared" si="11"/>
        <v>1.7949970293275686E-3</v>
      </c>
    </row>
    <row r="374" spans="2:13">
      <c r="B374" s="399" t="s">
        <v>552</v>
      </c>
      <c r="C374" s="399">
        <v>32</v>
      </c>
      <c r="D374" s="396">
        <f t="shared" si="10"/>
        <v>1.9508626470767542E-3</v>
      </c>
      <c r="G374" s="495" t="s">
        <v>557</v>
      </c>
      <c r="H374" s="495">
        <v>23</v>
      </c>
      <c r="I374" s="397">
        <v>1711594.68</v>
      </c>
      <c r="J374" s="397">
        <v>1653855.11</v>
      </c>
      <c r="K374" s="396">
        <f t="shared" si="11"/>
        <v>1.9155492629299574E-3</v>
      </c>
      <c r="L374" s="396">
        <f t="shared" si="11"/>
        <v>1.8919945033268831E-3</v>
      </c>
      <c r="M374" s="396">
        <f t="shared" si="11"/>
        <v>1.9156672078622402E-3</v>
      </c>
    </row>
    <row r="375" spans="2:13">
      <c r="B375" s="399" t="s">
        <v>519</v>
      </c>
      <c r="C375" s="399">
        <v>32</v>
      </c>
      <c r="D375" s="396">
        <f t="shared" si="10"/>
        <v>1.9508626470767542E-3</v>
      </c>
      <c r="G375" s="399" t="s">
        <v>559</v>
      </c>
      <c r="H375" s="399">
        <v>23</v>
      </c>
      <c r="I375" s="397">
        <v>1598681.13</v>
      </c>
      <c r="J375" s="397">
        <v>1537993.6299999901</v>
      </c>
      <c r="K375" s="396">
        <f t="shared" si="11"/>
        <v>1.9155492629299574E-3</v>
      </c>
      <c r="L375" s="396">
        <f t="shared" si="11"/>
        <v>1.7671800139811198E-3</v>
      </c>
      <c r="M375" s="396">
        <f t="shared" si="11"/>
        <v>1.7814643768231863E-3</v>
      </c>
    </row>
    <row r="376" spans="2:13">
      <c r="B376" s="399" t="s">
        <v>536</v>
      </c>
      <c r="C376" s="399">
        <v>32</v>
      </c>
      <c r="D376" s="396">
        <f t="shared" si="10"/>
        <v>1.9508626470767542E-3</v>
      </c>
      <c r="G376" s="399" t="s">
        <v>567</v>
      </c>
      <c r="H376" s="399">
        <v>19</v>
      </c>
      <c r="I376" s="397">
        <v>1572583.65</v>
      </c>
      <c r="J376" s="397">
        <v>1511307.99</v>
      </c>
      <c r="K376" s="396">
        <f t="shared" si="11"/>
        <v>1.5824102606812693E-3</v>
      </c>
      <c r="L376" s="396">
        <f t="shared" si="11"/>
        <v>1.7383318939865641E-3</v>
      </c>
      <c r="M376" s="396">
        <f t="shared" si="11"/>
        <v>1.7505542897425846E-3</v>
      </c>
    </row>
    <row r="377" spans="2:13">
      <c r="B377" s="399" t="s">
        <v>531</v>
      </c>
      <c r="C377" s="399">
        <v>31</v>
      </c>
      <c r="D377" s="396">
        <f t="shared" si="10"/>
        <v>1.8898981893556057E-3</v>
      </c>
      <c r="G377" s="399" t="s">
        <v>560</v>
      </c>
      <c r="H377" s="399">
        <v>20</v>
      </c>
      <c r="I377" s="397">
        <v>1563243</v>
      </c>
      <c r="J377" s="397">
        <v>1490124.27</v>
      </c>
      <c r="K377" s="396">
        <f t="shared" si="11"/>
        <v>1.6656950112434413E-3</v>
      </c>
      <c r="L377" s="396">
        <f t="shared" si="11"/>
        <v>1.7280067517878863E-3</v>
      </c>
      <c r="M377" s="396">
        <f t="shared" si="11"/>
        <v>1.7260170993326368E-3</v>
      </c>
    </row>
    <row r="378" spans="2:13">
      <c r="B378" s="399" t="s">
        <v>558</v>
      </c>
      <c r="C378" s="399">
        <v>31</v>
      </c>
      <c r="D378" s="396">
        <f t="shared" si="10"/>
        <v>1.8898981893556057E-3</v>
      </c>
      <c r="G378" s="399" t="s">
        <v>558</v>
      </c>
      <c r="H378" s="399">
        <v>22</v>
      </c>
      <c r="I378" s="397">
        <v>1561152.79</v>
      </c>
      <c r="J378" s="397">
        <v>1486824.44</v>
      </c>
      <c r="K378" s="396">
        <f t="shared" si="11"/>
        <v>1.8322645123677855E-3</v>
      </c>
      <c r="L378" s="396">
        <f t="shared" si="11"/>
        <v>1.7256962364088607E-3</v>
      </c>
      <c r="M378" s="396">
        <f t="shared" si="11"/>
        <v>1.7221948926083002E-3</v>
      </c>
    </row>
    <row r="379" spans="2:13">
      <c r="B379" s="399" t="s">
        <v>557</v>
      </c>
      <c r="C379" s="399">
        <v>30</v>
      </c>
      <c r="D379" s="396">
        <f t="shared" si="10"/>
        <v>1.828933731634457E-3</v>
      </c>
      <c r="G379" s="399" t="s">
        <v>566</v>
      </c>
      <c r="H379" s="399">
        <v>23</v>
      </c>
      <c r="I379" s="397">
        <v>1542660.24</v>
      </c>
      <c r="J379" s="397">
        <v>1467839.47999999</v>
      </c>
      <c r="K379" s="396">
        <f t="shared" si="11"/>
        <v>1.9155492629299574E-3</v>
      </c>
      <c r="L379" s="396">
        <f t="shared" si="11"/>
        <v>1.7052545960127257E-3</v>
      </c>
      <c r="M379" s="396">
        <f t="shared" si="11"/>
        <v>1.7002045349919094E-3</v>
      </c>
    </row>
    <row r="380" spans="2:13">
      <c r="B380" s="399" t="s">
        <v>564</v>
      </c>
      <c r="C380" s="399">
        <v>30</v>
      </c>
      <c r="D380" s="396">
        <f t="shared" si="10"/>
        <v>1.828933731634457E-3</v>
      </c>
      <c r="G380" s="399" t="s">
        <v>547</v>
      </c>
      <c r="H380" s="399">
        <v>27</v>
      </c>
      <c r="I380" s="397">
        <v>1525522.1999999899</v>
      </c>
      <c r="J380" s="397">
        <v>1452248.53</v>
      </c>
      <c r="K380" s="396">
        <f t="shared" si="11"/>
        <v>2.248688265178646E-3</v>
      </c>
      <c r="L380" s="396">
        <f t="shared" si="11"/>
        <v>1.6863102291852854E-3</v>
      </c>
      <c r="M380" s="396">
        <f t="shared" si="11"/>
        <v>1.6821454731830424E-3</v>
      </c>
    </row>
    <row r="381" spans="2:13">
      <c r="B381" s="399" t="s">
        <v>579</v>
      </c>
      <c r="C381" s="399">
        <v>30</v>
      </c>
      <c r="D381" s="396">
        <f t="shared" si="10"/>
        <v>1.828933731634457E-3</v>
      </c>
      <c r="G381" s="399" t="s">
        <v>563</v>
      </c>
      <c r="H381" s="399">
        <v>21</v>
      </c>
      <c r="I381" s="397">
        <v>1519752.06</v>
      </c>
      <c r="J381" s="397">
        <v>1473321.8299999901</v>
      </c>
      <c r="K381" s="396">
        <f t="shared" si="11"/>
        <v>1.7489797618056135E-3</v>
      </c>
      <c r="L381" s="396">
        <f t="shared" si="11"/>
        <v>1.6799319240345546E-3</v>
      </c>
      <c r="M381" s="396">
        <f t="shared" si="11"/>
        <v>1.7065547636507087E-3</v>
      </c>
    </row>
    <row r="382" spans="2:13">
      <c r="B382" s="399" t="s">
        <v>565</v>
      </c>
      <c r="C382" s="399">
        <v>30</v>
      </c>
      <c r="D382" s="396">
        <f t="shared" si="10"/>
        <v>1.828933731634457E-3</v>
      </c>
      <c r="G382" s="399" t="s">
        <v>571</v>
      </c>
      <c r="H382" s="399">
        <v>16</v>
      </c>
      <c r="I382" s="397">
        <v>1510195.8599999901</v>
      </c>
      <c r="J382" s="397">
        <v>1443408.43</v>
      </c>
      <c r="K382" s="396">
        <f t="shared" si="11"/>
        <v>1.332556008994753E-3</v>
      </c>
      <c r="L382" s="396">
        <f t="shared" si="11"/>
        <v>1.6693685131499688E-3</v>
      </c>
      <c r="M382" s="396">
        <f t="shared" si="11"/>
        <v>1.6719059488245736E-3</v>
      </c>
    </row>
    <row r="383" spans="2:13">
      <c r="B383" s="399" t="s">
        <v>575</v>
      </c>
      <c r="C383" s="399">
        <v>29</v>
      </c>
      <c r="D383" s="396">
        <f t="shared" si="10"/>
        <v>1.7679692739133086E-3</v>
      </c>
      <c r="G383" s="399" t="s">
        <v>574</v>
      </c>
      <c r="H383" s="399">
        <v>20</v>
      </c>
      <c r="I383" s="397">
        <v>1475603.91</v>
      </c>
      <c r="J383" s="397">
        <v>1422546.84</v>
      </c>
      <c r="K383" s="396">
        <f t="shared" si="11"/>
        <v>1.6656950112434413E-3</v>
      </c>
      <c r="L383" s="396">
        <f t="shared" si="11"/>
        <v>1.6311306172134496E-3</v>
      </c>
      <c r="M383" s="396">
        <f t="shared" si="11"/>
        <v>1.6477418829247098E-3</v>
      </c>
    </row>
    <row r="384" spans="2:13">
      <c r="B384" s="399" t="s">
        <v>568</v>
      </c>
      <c r="C384" s="399">
        <v>29</v>
      </c>
      <c r="D384" s="396">
        <f t="shared" ref="D384:D447" si="12">C384/C$527</f>
        <v>1.7679692739133086E-3</v>
      </c>
      <c r="G384" s="399" t="s">
        <v>568</v>
      </c>
      <c r="H384" s="399">
        <v>19</v>
      </c>
      <c r="I384" s="397">
        <v>1475316.78</v>
      </c>
      <c r="J384" s="397">
        <v>1442256.21</v>
      </c>
      <c r="K384" s="396">
        <f t="shared" si="11"/>
        <v>1.5824102606812693E-3</v>
      </c>
      <c r="L384" s="396">
        <f t="shared" si="11"/>
        <v>1.6308132240898977E-3</v>
      </c>
      <c r="M384" s="396">
        <f t="shared" si="11"/>
        <v>1.6705713276374474E-3</v>
      </c>
    </row>
    <row r="385" spans="2:13">
      <c r="B385" s="399" t="s">
        <v>566</v>
      </c>
      <c r="C385" s="399">
        <v>29</v>
      </c>
      <c r="D385" s="396">
        <f t="shared" si="12"/>
        <v>1.7679692739133086E-3</v>
      </c>
      <c r="G385" s="399" t="s">
        <v>573</v>
      </c>
      <c r="H385" s="399">
        <v>24</v>
      </c>
      <c r="I385" s="397">
        <v>1467776.43</v>
      </c>
      <c r="J385" s="397">
        <v>1420007.1099999901</v>
      </c>
      <c r="K385" s="396">
        <f t="shared" ref="K385:M448" si="13">H385/H$527</f>
        <v>1.9988340134921294E-3</v>
      </c>
      <c r="L385" s="396">
        <f t="shared" si="13"/>
        <v>1.6224781311383579E-3</v>
      </c>
      <c r="M385" s="396">
        <f t="shared" si="13"/>
        <v>1.6448001031711961E-3</v>
      </c>
    </row>
    <row r="386" spans="2:13">
      <c r="B386" s="399" t="s">
        <v>563</v>
      </c>
      <c r="C386" s="399">
        <v>28</v>
      </c>
      <c r="D386" s="396">
        <f t="shared" si="12"/>
        <v>1.7070048161921599E-3</v>
      </c>
      <c r="G386" s="399" t="s">
        <v>570</v>
      </c>
      <c r="H386" s="399">
        <v>16</v>
      </c>
      <c r="I386" s="397">
        <v>1457444.85</v>
      </c>
      <c r="J386" s="397">
        <v>1401233.3</v>
      </c>
      <c r="K386" s="396">
        <f t="shared" si="13"/>
        <v>1.332556008994753E-3</v>
      </c>
      <c r="L386" s="396">
        <f t="shared" si="13"/>
        <v>1.6110576162237627E-3</v>
      </c>
      <c r="M386" s="396">
        <f t="shared" si="13"/>
        <v>1.6230543214723282E-3</v>
      </c>
    </row>
    <row r="387" spans="2:13">
      <c r="B387" s="399" t="s">
        <v>569</v>
      </c>
      <c r="C387" s="399">
        <v>28</v>
      </c>
      <c r="D387" s="396">
        <f t="shared" si="12"/>
        <v>1.7070048161921599E-3</v>
      </c>
      <c r="G387" s="399" t="s">
        <v>565</v>
      </c>
      <c r="H387" s="399">
        <v>22</v>
      </c>
      <c r="I387" s="397">
        <v>1452706.44</v>
      </c>
      <c r="J387" s="397">
        <v>1391606.39</v>
      </c>
      <c r="K387" s="396">
        <f t="shared" si="13"/>
        <v>1.8322645123677855E-3</v>
      </c>
      <c r="L387" s="396">
        <f t="shared" si="13"/>
        <v>1.6058197840551622E-3</v>
      </c>
      <c r="M387" s="396">
        <f t="shared" si="13"/>
        <v>1.6119034318396559E-3</v>
      </c>
    </row>
    <row r="388" spans="2:13">
      <c r="B388" s="399" t="s">
        <v>573</v>
      </c>
      <c r="C388" s="399">
        <v>28</v>
      </c>
      <c r="D388" s="396">
        <f t="shared" si="12"/>
        <v>1.7070048161921599E-3</v>
      </c>
      <c r="G388" s="399" t="s">
        <v>561</v>
      </c>
      <c r="H388" s="399">
        <v>20</v>
      </c>
      <c r="I388" s="397">
        <v>1430032.86</v>
      </c>
      <c r="J388" s="397">
        <v>1399301.71</v>
      </c>
      <c r="K388" s="396">
        <f t="shared" si="13"/>
        <v>1.6656950112434413E-3</v>
      </c>
      <c r="L388" s="396">
        <f t="shared" si="13"/>
        <v>1.5807564386077799E-3</v>
      </c>
      <c r="M388" s="396">
        <f t="shared" si="13"/>
        <v>1.6208169527937414E-3</v>
      </c>
    </row>
    <row r="389" spans="2:13">
      <c r="B389" s="399" t="s">
        <v>560</v>
      </c>
      <c r="C389" s="399">
        <v>27</v>
      </c>
      <c r="D389" s="396">
        <f t="shared" si="12"/>
        <v>1.6460403584710114E-3</v>
      </c>
      <c r="G389" s="399" t="s">
        <v>572</v>
      </c>
      <c r="H389" s="399">
        <v>14</v>
      </c>
      <c r="I389" s="397">
        <v>1415792.25</v>
      </c>
      <c r="J389" s="397">
        <v>1344227.94</v>
      </c>
      <c r="K389" s="396">
        <f t="shared" si="13"/>
        <v>1.1659865078704089E-3</v>
      </c>
      <c r="L389" s="396">
        <f t="shared" si="13"/>
        <v>1.5650148870834306E-3</v>
      </c>
      <c r="M389" s="396">
        <f t="shared" si="13"/>
        <v>1.5570247774306001E-3</v>
      </c>
    </row>
    <row r="390" spans="2:13">
      <c r="B390" s="399" t="s">
        <v>559</v>
      </c>
      <c r="C390" s="399">
        <v>26</v>
      </c>
      <c r="D390" s="396">
        <f t="shared" si="12"/>
        <v>1.5850759007498627E-3</v>
      </c>
      <c r="G390" s="399" t="s">
        <v>564</v>
      </c>
      <c r="H390" s="399">
        <v>21</v>
      </c>
      <c r="I390" s="397">
        <v>1413912.42</v>
      </c>
      <c r="J390" s="397">
        <v>1354677.19</v>
      </c>
      <c r="K390" s="396">
        <f t="shared" si="13"/>
        <v>1.7489797618056135E-3</v>
      </c>
      <c r="L390" s="396">
        <f t="shared" si="13"/>
        <v>1.5629369254791159E-3</v>
      </c>
      <c r="M390" s="396">
        <f t="shared" si="13"/>
        <v>1.5691281868832907E-3</v>
      </c>
    </row>
    <row r="391" spans="2:13">
      <c r="B391" s="399" t="s">
        <v>567</v>
      </c>
      <c r="C391" s="399">
        <v>26</v>
      </c>
      <c r="D391" s="396">
        <f t="shared" si="12"/>
        <v>1.5850759007498627E-3</v>
      </c>
      <c r="G391" s="399" t="s">
        <v>545</v>
      </c>
      <c r="H391" s="399">
        <v>24</v>
      </c>
      <c r="I391" s="397">
        <v>1354302.96</v>
      </c>
      <c r="J391" s="397">
        <v>1243493.6000000001</v>
      </c>
      <c r="K391" s="396">
        <f t="shared" si="13"/>
        <v>1.9988340134921294E-3</v>
      </c>
      <c r="L391" s="396">
        <f t="shared" si="13"/>
        <v>1.4970447069625899E-3</v>
      </c>
      <c r="M391" s="396">
        <f t="shared" si="13"/>
        <v>1.440343775160912E-3</v>
      </c>
    </row>
    <row r="392" spans="2:13">
      <c r="B392" s="399" t="s">
        <v>581</v>
      </c>
      <c r="C392" s="399">
        <v>25</v>
      </c>
      <c r="D392" s="396">
        <f t="shared" si="12"/>
        <v>1.5241114430287143E-3</v>
      </c>
      <c r="G392" s="399" t="s">
        <v>580</v>
      </c>
      <c r="H392" s="399">
        <v>19</v>
      </c>
      <c r="I392" s="397">
        <v>1352330.54999999</v>
      </c>
      <c r="J392" s="397">
        <v>1287669.02999999</v>
      </c>
      <c r="K392" s="396">
        <f t="shared" si="13"/>
        <v>1.5824102606812693E-3</v>
      </c>
      <c r="L392" s="396">
        <f t="shared" si="13"/>
        <v>1.4948644075482881E-3</v>
      </c>
      <c r="M392" s="396">
        <f t="shared" si="13"/>
        <v>1.4915123582686515E-3</v>
      </c>
    </row>
    <row r="393" spans="2:13">
      <c r="B393" s="399" t="s">
        <v>576</v>
      </c>
      <c r="C393" s="399">
        <v>24</v>
      </c>
      <c r="D393" s="396">
        <f t="shared" si="12"/>
        <v>1.4631469853075656E-3</v>
      </c>
      <c r="G393" s="399" t="s">
        <v>579</v>
      </c>
      <c r="H393" s="399">
        <v>17</v>
      </c>
      <c r="I393" s="397">
        <v>1340646.53</v>
      </c>
      <c r="J393" s="397">
        <v>1289743.3400000001</v>
      </c>
      <c r="K393" s="396">
        <f t="shared" si="13"/>
        <v>1.4158407595569252E-3</v>
      </c>
      <c r="L393" s="396">
        <f t="shared" si="13"/>
        <v>1.48194890724027E-3</v>
      </c>
      <c r="M393" s="396">
        <f t="shared" si="13"/>
        <v>1.493915040112988E-3</v>
      </c>
    </row>
    <row r="394" spans="2:13">
      <c r="B394" s="399" t="s">
        <v>580</v>
      </c>
      <c r="C394" s="399">
        <v>24</v>
      </c>
      <c r="D394" s="396">
        <f t="shared" si="12"/>
        <v>1.4631469853075656E-3</v>
      </c>
      <c r="G394" s="399" t="s">
        <v>585</v>
      </c>
      <c r="H394" s="399">
        <v>14</v>
      </c>
      <c r="I394" s="397">
        <v>1331957.82</v>
      </c>
      <c r="J394" s="397">
        <v>1273605.27</v>
      </c>
      <c r="K394" s="396">
        <f t="shared" si="13"/>
        <v>1.1659865078704089E-3</v>
      </c>
      <c r="L394" s="396">
        <f t="shared" si="13"/>
        <v>1.4723444186583111E-3</v>
      </c>
      <c r="M394" s="396">
        <f t="shared" si="13"/>
        <v>1.4752222469473365E-3</v>
      </c>
    </row>
    <row r="395" spans="2:13">
      <c r="B395" s="399" t="s">
        <v>588</v>
      </c>
      <c r="C395" s="399">
        <v>24</v>
      </c>
      <c r="D395" s="396">
        <f t="shared" si="12"/>
        <v>1.4631469853075656E-3</v>
      </c>
      <c r="G395" s="399" t="s">
        <v>577</v>
      </c>
      <c r="H395" s="399">
        <v>17</v>
      </c>
      <c r="I395" s="397">
        <v>1314833.1599999999</v>
      </c>
      <c r="J395" s="397">
        <v>1261455.45</v>
      </c>
      <c r="K395" s="396">
        <f t="shared" si="13"/>
        <v>1.4158407595569252E-3</v>
      </c>
      <c r="L395" s="396">
        <f t="shared" si="13"/>
        <v>1.4534148420652466E-3</v>
      </c>
      <c r="M395" s="396">
        <f t="shared" si="13"/>
        <v>1.4611490602366645E-3</v>
      </c>
    </row>
    <row r="396" spans="2:13">
      <c r="B396" s="399" t="s">
        <v>550</v>
      </c>
      <c r="C396" s="399">
        <v>24</v>
      </c>
      <c r="D396" s="396">
        <f t="shared" si="12"/>
        <v>1.4631469853075656E-3</v>
      </c>
      <c r="G396" s="399" t="s">
        <v>582</v>
      </c>
      <c r="H396" s="399">
        <v>17</v>
      </c>
      <c r="I396" s="397">
        <v>1308384.6000000001</v>
      </c>
      <c r="J396" s="397">
        <v>1267806.53999999</v>
      </c>
      <c r="K396" s="396">
        <f t="shared" si="13"/>
        <v>1.4158407595569252E-3</v>
      </c>
      <c r="L396" s="396">
        <f t="shared" si="13"/>
        <v>1.4462866123406875E-3</v>
      </c>
      <c r="M396" s="396">
        <f t="shared" si="13"/>
        <v>1.4685055540272014E-3</v>
      </c>
    </row>
    <row r="397" spans="2:13">
      <c r="B397" s="399" t="s">
        <v>583</v>
      </c>
      <c r="C397" s="399">
        <v>23</v>
      </c>
      <c r="D397" s="396">
        <f t="shared" si="12"/>
        <v>1.4021825275864171E-3</v>
      </c>
      <c r="G397" s="399" t="s">
        <v>584</v>
      </c>
      <c r="H397" s="399">
        <v>16</v>
      </c>
      <c r="I397" s="397">
        <v>1302479.7</v>
      </c>
      <c r="J397" s="397">
        <v>1256722.45</v>
      </c>
      <c r="K397" s="396">
        <f t="shared" si="13"/>
        <v>1.332556008994753E-3</v>
      </c>
      <c r="L397" s="396">
        <f t="shared" si="13"/>
        <v>1.4397593436635638E-3</v>
      </c>
      <c r="M397" s="396">
        <f t="shared" si="13"/>
        <v>1.4556668067792792E-3</v>
      </c>
    </row>
    <row r="398" spans="2:13">
      <c r="B398" s="399" t="s">
        <v>572</v>
      </c>
      <c r="C398" s="399">
        <v>23</v>
      </c>
      <c r="D398" s="396">
        <f t="shared" si="12"/>
        <v>1.4021825275864171E-3</v>
      </c>
      <c r="G398" s="399" t="s">
        <v>578</v>
      </c>
      <c r="H398" s="399">
        <v>16</v>
      </c>
      <c r="I398" s="397">
        <v>1291966.17</v>
      </c>
      <c r="J398" s="397">
        <v>1256671.1199999901</v>
      </c>
      <c r="K398" s="396">
        <f t="shared" si="13"/>
        <v>1.332556008994753E-3</v>
      </c>
      <c r="L398" s="396">
        <f t="shared" si="13"/>
        <v>1.4281377014587855E-3</v>
      </c>
      <c r="M398" s="396">
        <f t="shared" si="13"/>
        <v>1.4556073510281653E-3</v>
      </c>
    </row>
    <row r="399" spans="2:13">
      <c r="B399" s="399" t="s">
        <v>586</v>
      </c>
      <c r="C399" s="399">
        <v>23</v>
      </c>
      <c r="D399" s="396">
        <f t="shared" si="12"/>
        <v>1.4021825275864171E-3</v>
      </c>
      <c r="G399" s="399" t="s">
        <v>603</v>
      </c>
      <c r="H399" s="399">
        <v>15</v>
      </c>
      <c r="I399" s="397">
        <v>1229651.8199999901</v>
      </c>
      <c r="J399" s="397">
        <v>1188687.56</v>
      </c>
      <c r="K399" s="396">
        <f t="shared" si="13"/>
        <v>1.249271258432581E-3</v>
      </c>
      <c r="L399" s="396">
        <f t="shared" si="13"/>
        <v>1.3592555011013934E-3</v>
      </c>
      <c r="M399" s="396">
        <f t="shared" si="13"/>
        <v>1.3768617125630668E-3</v>
      </c>
    </row>
    <row r="400" spans="2:13">
      <c r="B400" s="399" t="s">
        <v>587</v>
      </c>
      <c r="C400" s="399">
        <v>23</v>
      </c>
      <c r="D400" s="396">
        <f t="shared" si="12"/>
        <v>1.4021825275864171E-3</v>
      </c>
      <c r="G400" s="399" t="s">
        <v>587</v>
      </c>
      <c r="H400" s="399">
        <v>19</v>
      </c>
      <c r="I400" s="397">
        <v>1216598.8199999901</v>
      </c>
      <c r="J400" s="397">
        <v>1171133.28</v>
      </c>
      <c r="K400" s="396">
        <f t="shared" si="13"/>
        <v>1.5824102606812693E-3</v>
      </c>
      <c r="L400" s="396">
        <f t="shared" si="13"/>
        <v>1.3448267321057303E-3</v>
      </c>
      <c r="M400" s="396">
        <f t="shared" si="13"/>
        <v>1.3565285175024474E-3</v>
      </c>
    </row>
    <row r="401" spans="2:13">
      <c r="B401" s="399" t="s">
        <v>582</v>
      </c>
      <c r="C401" s="399">
        <v>23</v>
      </c>
      <c r="D401" s="396">
        <f t="shared" si="12"/>
        <v>1.4021825275864171E-3</v>
      </c>
      <c r="G401" s="399" t="s">
        <v>555</v>
      </c>
      <c r="H401" s="399">
        <v>20</v>
      </c>
      <c r="I401" s="397">
        <v>1214559.24</v>
      </c>
      <c r="J401" s="397">
        <v>1175154.2</v>
      </c>
      <c r="K401" s="396">
        <f t="shared" si="13"/>
        <v>1.6656950112434413E-3</v>
      </c>
      <c r="L401" s="396">
        <f t="shared" si="13"/>
        <v>1.3425721830619833E-3</v>
      </c>
      <c r="M401" s="396">
        <f t="shared" si="13"/>
        <v>1.3611859657534234E-3</v>
      </c>
    </row>
    <row r="402" spans="2:13">
      <c r="B402" s="399" t="s">
        <v>585</v>
      </c>
      <c r="C402" s="399">
        <v>23</v>
      </c>
      <c r="D402" s="396">
        <f t="shared" si="12"/>
        <v>1.4021825275864171E-3</v>
      </c>
      <c r="G402" s="399" t="s">
        <v>583</v>
      </c>
      <c r="H402" s="399">
        <v>18</v>
      </c>
      <c r="I402" s="397">
        <v>1197996.1199999901</v>
      </c>
      <c r="J402" s="397">
        <v>1151749.8299999901</v>
      </c>
      <c r="K402" s="396">
        <f t="shared" si="13"/>
        <v>1.4991255101190972E-3</v>
      </c>
      <c r="L402" s="396">
        <f t="shared" si="13"/>
        <v>1.3242633320447773E-3</v>
      </c>
      <c r="M402" s="396">
        <f t="shared" si="13"/>
        <v>1.3340765872724429E-3</v>
      </c>
    </row>
    <row r="403" spans="2:13">
      <c r="B403" s="399" t="s">
        <v>599</v>
      </c>
      <c r="C403" s="399">
        <v>23</v>
      </c>
      <c r="D403" s="396">
        <f t="shared" si="12"/>
        <v>1.4021825275864171E-3</v>
      </c>
      <c r="G403" s="399" t="s">
        <v>589</v>
      </c>
      <c r="H403" s="399">
        <v>14</v>
      </c>
      <c r="I403" s="397">
        <v>1181416.25</v>
      </c>
      <c r="J403" s="397">
        <v>1043611.41</v>
      </c>
      <c r="K403" s="396">
        <f t="shared" si="13"/>
        <v>1.1659865078704089E-3</v>
      </c>
      <c r="L403" s="396">
        <f t="shared" si="13"/>
        <v>1.3059359655996704E-3</v>
      </c>
      <c r="M403" s="396">
        <f t="shared" si="13"/>
        <v>1.2088194085441231E-3</v>
      </c>
    </row>
    <row r="404" spans="2:13">
      <c r="B404" s="399" t="s">
        <v>584</v>
      </c>
      <c r="C404" s="399">
        <v>23</v>
      </c>
      <c r="D404" s="396">
        <f t="shared" si="12"/>
        <v>1.4021825275864171E-3</v>
      </c>
      <c r="G404" s="399" t="s">
        <v>590</v>
      </c>
      <c r="H404" s="399">
        <v>13</v>
      </c>
      <c r="I404" s="397">
        <v>1160057.22</v>
      </c>
      <c r="J404" s="397">
        <v>1112655.1299999999</v>
      </c>
      <c r="K404" s="396">
        <f t="shared" si="13"/>
        <v>1.0827017573082369E-3</v>
      </c>
      <c r="L404" s="396">
        <f t="shared" si="13"/>
        <v>1.2823257219896622E-3</v>
      </c>
      <c r="M404" s="396">
        <f t="shared" si="13"/>
        <v>1.2887930347179552E-3</v>
      </c>
    </row>
    <row r="405" spans="2:13">
      <c r="B405" s="399" t="s">
        <v>594</v>
      </c>
      <c r="C405" s="399">
        <v>22</v>
      </c>
      <c r="D405" s="396">
        <f t="shared" si="12"/>
        <v>1.3412180698652684E-3</v>
      </c>
      <c r="G405" s="399" t="s">
        <v>591</v>
      </c>
      <c r="H405" s="399">
        <v>10</v>
      </c>
      <c r="I405" s="397">
        <v>1155700.71</v>
      </c>
      <c r="J405" s="397">
        <v>1092973.78</v>
      </c>
      <c r="K405" s="396">
        <f t="shared" si="13"/>
        <v>8.3284750562172066E-4</v>
      </c>
      <c r="L405" s="396">
        <f t="shared" si="13"/>
        <v>1.2775100415777035E-3</v>
      </c>
      <c r="M405" s="396">
        <f t="shared" si="13"/>
        <v>1.2659960456869999E-3</v>
      </c>
    </row>
    <row r="406" spans="2:13">
      <c r="B406" s="399" t="s">
        <v>574</v>
      </c>
      <c r="C406" s="399">
        <v>22</v>
      </c>
      <c r="D406" s="396">
        <f t="shared" si="12"/>
        <v>1.3412180698652684E-3</v>
      </c>
      <c r="G406" s="399" t="s">
        <v>588</v>
      </c>
      <c r="H406" s="399">
        <v>20</v>
      </c>
      <c r="I406" s="397">
        <v>1144083.51</v>
      </c>
      <c r="J406" s="397">
        <v>1112677.0699999901</v>
      </c>
      <c r="K406" s="396">
        <f t="shared" si="13"/>
        <v>1.6656950112434413E-3</v>
      </c>
      <c r="L406" s="396">
        <f t="shared" si="13"/>
        <v>1.2646684040096029E-3</v>
      </c>
      <c r="M406" s="396">
        <f t="shared" si="13"/>
        <v>1.2888184479106029E-3</v>
      </c>
    </row>
    <row r="407" spans="2:13">
      <c r="B407" s="399" t="s">
        <v>597</v>
      </c>
      <c r="C407" s="399">
        <v>22</v>
      </c>
      <c r="D407" s="396">
        <f t="shared" si="12"/>
        <v>1.3412180698652684E-3</v>
      </c>
      <c r="G407" s="399" t="s">
        <v>592</v>
      </c>
      <c r="H407" s="399">
        <v>14</v>
      </c>
      <c r="I407" s="397">
        <v>1139712.3</v>
      </c>
      <c r="J407" s="397">
        <v>1002394.98</v>
      </c>
      <c r="K407" s="396">
        <f t="shared" si="13"/>
        <v>1.1659865078704089E-3</v>
      </c>
      <c r="L407" s="396">
        <f t="shared" si="13"/>
        <v>1.2598364742370195E-3</v>
      </c>
      <c r="M407" s="396">
        <f t="shared" si="13"/>
        <v>1.1610782473633534E-3</v>
      </c>
    </row>
    <row r="408" spans="2:13">
      <c r="B408" s="399" t="s">
        <v>592</v>
      </c>
      <c r="C408" s="399">
        <v>22</v>
      </c>
      <c r="D408" s="396">
        <f t="shared" si="12"/>
        <v>1.3412180698652684E-3</v>
      </c>
      <c r="G408" s="399" t="s">
        <v>595</v>
      </c>
      <c r="H408" s="399">
        <v>14</v>
      </c>
      <c r="I408" s="397">
        <v>1134044.1599999999</v>
      </c>
      <c r="J408" s="397">
        <v>1080294.3600000001</v>
      </c>
      <c r="K408" s="396">
        <f t="shared" si="13"/>
        <v>1.1659865078704089E-3</v>
      </c>
      <c r="L408" s="396">
        <f t="shared" si="13"/>
        <v>1.2535709197518377E-3</v>
      </c>
      <c r="M408" s="396">
        <f t="shared" si="13"/>
        <v>1.2513094211079505E-3</v>
      </c>
    </row>
    <row r="409" spans="2:13">
      <c r="B409" s="399" t="s">
        <v>593</v>
      </c>
      <c r="C409" s="399">
        <v>21</v>
      </c>
      <c r="D409" s="396">
        <f t="shared" si="12"/>
        <v>1.28025361214412E-3</v>
      </c>
      <c r="G409" s="399" t="s">
        <v>596</v>
      </c>
      <c r="H409" s="399">
        <v>14</v>
      </c>
      <c r="I409" s="397">
        <v>1116789.8399999901</v>
      </c>
      <c r="J409" s="397">
        <v>1059252.23999999</v>
      </c>
      <c r="K409" s="396">
        <f t="shared" si="13"/>
        <v>1.1659865078704089E-3</v>
      </c>
      <c r="L409" s="396">
        <f t="shared" si="13"/>
        <v>1.234498017165659E-3</v>
      </c>
      <c r="M409" s="396">
        <f t="shared" si="13"/>
        <v>1.2269362465631008E-3</v>
      </c>
    </row>
    <row r="410" spans="2:13">
      <c r="B410" s="399" t="s">
        <v>578</v>
      </c>
      <c r="C410" s="399">
        <v>21</v>
      </c>
      <c r="D410" s="396">
        <f t="shared" si="12"/>
        <v>1.28025361214412E-3</v>
      </c>
      <c r="G410" s="399" t="s">
        <v>598</v>
      </c>
      <c r="H410" s="399">
        <v>13</v>
      </c>
      <c r="I410" s="397">
        <v>1116411.8400000001</v>
      </c>
      <c r="J410" s="397">
        <v>1067493.5</v>
      </c>
      <c r="K410" s="396">
        <f t="shared" si="13"/>
        <v>1.0827017573082369E-3</v>
      </c>
      <c r="L410" s="396">
        <f t="shared" si="13"/>
        <v>1.234080176463888E-3</v>
      </c>
      <c r="M410" s="396">
        <f t="shared" si="13"/>
        <v>1.2364821320750947E-3</v>
      </c>
    </row>
    <row r="411" spans="2:13">
      <c r="B411" s="399" t="s">
        <v>570</v>
      </c>
      <c r="C411" s="399">
        <v>21</v>
      </c>
      <c r="D411" s="396">
        <f t="shared" si="12"/>
        <v>1.28025361214412E-3</v>
      </c>
      <c r="G411" s="399" t="s">
        <v>562</v>
      </c>
      <c r="H411" s="399">
        <v>18</v>
      </c>
      <c r="I411" s="397">
        <v>1110153.96</v>
      </c>
      <c r="J411" s="397">
        <v>1069530.21</v>
      </c>
      <c r="K411" s="396">
        <f t="shared" si="13"/>
        <v>1.4991255101190972E-3</v>
      </c>
      <c r="L411" s="396">
        <f t="shared" si="13"/>
        <v>1.2271627241600054E-3</v>
      </c>
      <c r="M411" s="396">
        <f t="shared" si="13"/>
        <v>1.2388412616840512E-3</v>
      </c>
    </row>
    <row r="412" spans="2:13">
      <c r="B412" s="399" t="s">
        <v>571</v>
      </c>
      <c r="C412" s="399">
        <v>20</v>
      </c>
      <c r="D412" s="396">
        <f t="shared" si="12"/>
        <v>1.2192891544229715E-3</v>
      </c>
      <c r="G412" s="399" t="s">
        <v>607</v>
      </c>
      <c r="H412" s="399">
        <v>13</v>
      </c>
      <c r="I412" s="397">
        <v>1108934.46</v>
      </c>
      <c r="J412" s="397">
        <v>1073814.33</v>
      </c>
      <c r="K412" s="396">
        <f t="shared" si="13"/>
        <v>1.0827017573082369E-3</v>
      </c>
      <c r="L412" s="396">
        <f t="shared" si="13"/>
        <v>1.2258146904673515E-3</v>
      </c>
      <c r="M412" s="396">
        <f t="shared" si="13"/>
        <v>1.2438035755826049E-3</v>
      </c>
    </row>
    <row r="413" spans="2:13">
      <c r="B413" s="399" t="s">
        <v>601</v>
      </c>
      <c r="C413" s="399">
        <v>20</v>
      </c>
      <c r="D413" s="396">
        <f t="shared" si="12"/>
        <v>1.2192891544229715E-3</v>
      </c>
      <c r="G413" s="399" t="s">
        <v>600</v>
      </c>
      <c r="H413" s="399">
        <v>13</v>
      </c>
      <c r="I413" s="397">
        <v>1076053.71</v>
      </c>
      <c r="J413" s="397">
        <v>1018766.35</v>
      </c>
      <c r="K413" s="396">
        <f t="shared" si="13"/>
        <v>1.0827017573082369E-3</v>
      </c>
      <c r="L413" s="396">
        <f t="shared" si="13"/>
        <v>1.1894683527553965E-3</v>
      </c>
      <c r="M413" s="396">
        <f t="shared" si="13"/>
        <v>1.1800412728830312E-3</v>
      </c>
    </row>
    <row r="414" spans="2:13">
      <c r="B414" s="399" t="s">
        <v>595</v>
      </c>
      <c r="C414" s="399">
        <v>20</v>
      </c>
      <c r="D414" s="396">
        <f t="shared" si="12"/>
        <v>1.2192891544229715E-3</v>
      </c>
      <c r="G414" s="399" t="s">
        <v>581</v>
      </c>
      <c r="H414" s="399">
        <v>13</v>
      </c>
      <c r="I414" s="397">
        <v>1046512.86</v>
      </c>
      <c r="J414" s="397">
        <v>1010863.27</v>
      </c>
      <c r="K414" s="396">
        <f t="shared" si="13"/>
        <v>1.0827017573082369E-3</v>
      </c>
      <c r="L414" s="396">
        <f t="shared" si="13"/>
        <v>1.1568139361013297E-3</v>
      </c>
      <c r="M414" s="396">
        <f t="shared" si="13"/>
        <v>1.1708871026624539E-3</v>
      </c>
    </row>
    <row r="415" spans="2:13">
      <c r="B415" s="399" t="s">
        <v>603</v>
      </c>
      <c r="C415" s="399">
        <v>20</v>
      </c>
      <c r="D415" s="396">
        <f t="shared" si="12"/>
        <v>1.2192891544229715E-3</v>
      </c>
      <c r="G415" s="399" t="s">
        <v>609</v>
      </c>
      <c r="H415" s="399">
        <v>14</v>
      </c>
      <c r="I415" s="397">
        <v>1039233.12</v>
      </c>
      <c r="J415" s="397">
        <v>1008317.86</v>
      </c>
      <c r="K415" s="396">
        <f t="shared" si="13"/>
        <v>1.1659865078704089E-3</v>
      </c>
      <c r="L415" s="396">
        <f t="shared" si="13"/>
        <v>1.1487669211002966E-3</v>
      </c>
      <c r="M415" s="396">
        <f t="shared" si="13"/>
        <v>1.167938743741481E-3</v>
      </c>
    </row>
    <row r="416" spans="2:13">
      <c r="B416" s="399" t="s">
        <v>598</v>
      </c>
      <c r="C416" s="399">
        <v>20</v>
      </c>
      <c r="D416" s="396">
        <f t="shared" si="12"/>
        <v>1.2192891544229715E-3</v>
      </c>
      <c r="G416" s="399" t="s">
        <v>593</v>
      </c>
      <c r="H416" s="399">
        <v>14</v>
      </c>
      <c r="I416" s="397">
        <v>1032105.36</v>
      </c>
      <c r="J416" s="397">
        <v>922463.39</v>
      </c>
      <c r="K416" s="396">
        <f t="shared" si="13"/>
        <v>1.1659865078704089E-3</v>
      </c>
      <c r="L416" s="396">
        <f t="shared" si="13"/>
        <v>1.1408879045909479E-3</v>
      </c>
      <c r="M416" s="396">
        <f t="shared" si="13"/>
        <v>1.0684931563783944E-3</v>
      </c>
    </row>
    <row r="417" spans="2:13">
      <c r="B417" s="399" t="s">
        <v>604</v>
      </c>
      <c r="C417" s="399">
        <v>19</v>
      </c>
      <c r="D417" s="396">
        <f t="shared" si="12"/>
        <v>1.1583246967018228E-3</v>
      </c>
      <c r="G417" s="399" t="s">
        <v>636</v>
      </c>
      <c r="H417" s="399">
        <v>12</v>
      </c>
      <c r="I417" s="397">
        <v>1025841.54</v>
      </c>
      <c r="J417" s="397">
        <v>999244.6</v>
      </c>
      <c r="K417" s="396">
        <f t="shared" si="13"/>
        <v>9.994170067460647E-4</v>
      </c>
      <c r="L417" s="396">
        <f t="shared" si="13"/>
        <v>1.1339638862188945E-3</v>
      </c>
      <c r="M417" s="396">
        <f t="shared" si="13"/>
        <v>1.1574291491915642E-3</v>
      </c>
    </row>
    <row r="418" spans="2:13">
      <c r="B418" s="399" t="s">
        <v>605</v>
      </c>
      <c r="C418" s="399">
        <v>19</v>
      </c>
      <c r="D418" s="396">
        <f t="shared" si="12"/>
        <v>1.1583246967018228E-3</v>
      </c>
      <c r="G418" s="399" t="s">
        <v>569</v>
      </c>
      <c r="H418" s="399">
        <v>15</v>
      </c>
      <c r="I418" s="397">
        <v>1023609.08</v>
      </c>
      <c r="J418" s="397">
        <v>961344.64</v>
      </c>
      <c r="K418" s="396">
        <f t="shared" si="13"/>
        <v>1.249271258432581E-3</v>
      </c>
      <c r="L418" s="396">
        <f t="shared" si="13"/>
        <v>1.1314961278773592E-3</v>
      </c>
      <c r="M418" s="396">
        <f t="shared" si="13"/>
        <v>1.1135294689158897E-3</v>
      </c>
    </row>
    <row r="419" spans="2:13">
      <c r="B419" s="399" t="s">
        <v>610</v>
      </c>
      <c r="C419" s="399">
        <v>19</v>
      </c>
      <c r="D419" s="396">
        <f t="shared" si="12"/>
        <v>1.1583246967018228E-3</v>
      </c>
      <c r="G419" s="399" t="s">
        <v>586</v>
      </c>
      <c r="H419" s="399">
        <v>15</v>
      </c>
      <c r="I419" s="397">
        <v>1019673.6</v>
      </c>
      <c r="J419" s="397">
        <v>990153.86</v>
      </c>
      <c r="K419" s="396">
        <f t="shared" si="13"/>
        <v>1.249271258432581E-3</v>
      </c>
      <c r="L419" s="396">
        <f t="shared" si="13"/>
        <v>1.1271458534724676E-3</v>
      </c>
      <c r="M419" s="396">
        <f t="shared" si="13"/>
        <v>1.1468993074854178E-3</v>
      </c>
    </row>
    <row r="420" spans="2:13">
      <c r="B420" s="399" t="s">
        <v>607</v>
      </c>
      <c r="C420" s="399">
        <v>19</v>
      </c>
      <c r="D420" s="396">
        <f t="shared" si="12"/>
        <v>1.1583246967018228E-3</v>
      </c>
      <c r="G420" s="399" t="s">
        <v>602</v>
      </c>
      <c r="H420" s="399">
        <v>12</v>
      </c>
      <c r="I420" s="397">
        <v>1015599.72</v>
      </c>
      <c r="J420" s="397">
        <v>980377.69</v>
      </c>
      <c r="K420" s="396">
        <f t="shared" si="13"/>
        <v>9.994170067460647E-4</v>
      </c>
      <c r="L420" s="396">
        <f t="shared" si="13"/>
        <v>1.1226425918899922E-3</v>
      </c>
      <c r="M420" s="396">
        <f t="shared" si="13"/>
        <v>1.1355755293779833E-3</v>
      </c>
    </row>
    <row r="421" spans="2:13">
      <c r="B421" s="399" t="s">
        <v>577</v>
      </c>
      <c r="C421" s="399">
        <v>19</v>
      </c>
      <c r="D421" s="396">
        <f t="shared" si="12"/>
        <v>1.1583246967018228E-3</v>
      </c>
      <c r="G421" s="399" t="s">
        <v>594</v>
      </c>
      <c r="H421" s="399">
        <v>16</v>
      </c>
      <c r="I421" s="397">
        <v>992221.02</v>
      </c>
      <c r="J421" s="397">
        <v>951668.5</v>
      </c>
      <c r="K421" s="396">
        <f t="shared" si="13"/>
        <v>1.332556008994753E-3</v>
      </c>
      <c r="L421" s="396">
        <f t="shared" si="13"/>
        <v>1.0967998077239837E-3</v>
      </c>
      <c r="M421" s="396">
        <f t="shared" si="13"/>
        <v>1.1023215559707925E-3</v>
      </c>
    </row>
    <row r="422" spans="2:13">
      <c r="B422" s="399" t="s">
        <v>596</v>
      </c>
      <c r="C422" s="399">
        <v>18</v>
      </c>
      <c r="D422" s="396">
        <f t="shared" si="12"/>
        <v>1.0973602389806744E-3</v>
      </c>
      <c r="G422" s="399" t="s">
        <v>606</v>
      </c>
      <c r="H422" s="399">
        <v>11</v>
      </c>
      <c r="I422" s="397">
        <v>989255.16</v>
      </c>
      <c r="J422" s="397">
        <v>777307.67</v>
      </c>
      <c r="K422" s="396">
        <f t="shared" si="13"/>
        <v>9.1613225618389273E-4</v>
      </c>
      <c r="L422" s="396">
        <f t="shared" si="13"/>
        <v>1.093521349989097E-3</v>
      </c>
      <c r="M422" s="396">
        <f t="shared" si="13"/>
        <v>9.0035868609965699E-4</v>
      </c>
    </row>
    <row r="423" spans="2:13">
      <c r="B423" s="399" t="s">
        <v>600</v>
      </c>
      <c r="C423" s="399">
        <v>18</v>
      </c>
      <c r="D423" s="396">
        <f t="shared" si="12"/>
        <v>1.0973602389806744E-3</v>
      </c>
      <c r="G423" s="399" t="s">
        <v>623</v>
      </c>
      <c r="H423" s="399">
        <v>13</v>
      </c>
      <c r="I423" s="397">
        <v>989028.72</v>
      </c>
      <c r="J423" s="397">
        <v>970483.06</v>
      </c>
      <c r="K423" s="396">
        <f t="shared" si="13"/>
        <v>1.0827017573082369E-3</v>
      </c>
      <c r="L423" s="396">
        <f t="shared" si="13"/>
        <v>1.0932710435115531E-3</v>
      </c>
      <c r="M423" s="396">
        <f t="shared" si="13"/>
        <v>1.1241145385630564E-3</v>
      </c>
    </row>
    <row r="424" spans="2:13">
      <c r="B424" s="399" t="s">
        <v>608</v>
      </c>
      <c r="C424" s="399">
        <v>18</v>
      </c>
      <c r="D424" s="396">
        <f t="shared" si="12"/>
        <v>1.0973602389806744E-3</v>
      </c>
      <c r="G424" s="399" t="s">
        <v>605</v>
      </c>
      <c r="H424" s="399">
        <v>12</v>
      </c>
      <c r="I424" s="397">
        <v>982663.40999999898</v>
      </c>
      <c r="J424" s="397">
        <v>943892.13999999897</v>
      </c>
      <c r="K424" s="396">
        <f t="shared" si="13"/>
        <v>9.994170067460647E-4</v>
      </c>
      <c r="L424" s="396">
        <f t="shared" si="13"/>
        <v>1.0862348382272662E-3</v>
      </c>
      <c r="M424" s="396">
        <f t="shared" si="13"/>
        <v>1.0933141660498377E-3</v>
      </c>
    </row>
    <row r="425" spans="2:13">
      <c r="B425" s="399" t="s">
        <v>621</v>
      </c>
      <c r="C425" s="399">
        <v>17</v>
      </c>
      <c r="D425" s="396">
        <f t="shared" si="12"/>
        <v>1.0363957812595257E-3</v>
      </c>
      <c r="G425" s="399" t="s">
        <v>576</v>
      </c>
      <c r="H425" s="399">
        <v>17</v>
      </c>
      <c r="I425" s="397">
        <v>955930.74</v>
      </c>
      <c r="J425" s="397">
        <v>921631.58</v>
      </c>
      <c r="K425" s="396">
        <f t="shared" si="13"/>
        <v>1.4158407595569252E-3</v>
      </c>
      <c r="L425" s="396">
        <f t="shared" si="13"/>
        <v>1.0566845800439155E-3</v>
      </c>
      <c r="M425" s="396">
        <f t="shared" si="13"/>
        <v>1.0675296674182448E-3</v>
      </c>
    </row>
    <row r="426" spans="2:13">
      <c r="B426" s="399" t="s">
        <v>611</v>
      </c>
      <c r="C426" s="399">
        <v>17</v>
      </c>
      <c r="D426" s="396">
        <f t="shared" si="12"/>
        <v>1.0363957812595257E-3</v>
      </c>
      <c r="G426" s="399" t="s">
        <v>599</v>
      </c>
      <c r="H426" s="399">
        <v>12</v>
      </c>
      <c r="I426" s="397">
        <v>954342.6</v>
      </c>
      <c r="J426" s="397">
        <v>938021.17</v>
      </c>
      <c r="K426" s="396">
        <f t="shared" si="13"/>
        <v>9.994170067460647E-4</v>
      </c>
      <c r="L426" s="396">
        <f t="shared" si="13"/>
        <v>1.0549290521811427E-3</v>
      </c>
      <c r="M426" s="396">
        <f t="shared" si="13"/>
        <v>1.0865137972392103E-3</v>
      </c>
    </row>
    <row r="427" spans="2:13">
      <c r="B427" s="399" t="s">
        <v>616</v>
      </c>
      <c r="C427" s="399">
        <v>17</v>
      </c>
      <c r="D427" s="396">
        <f t="shared" si="12"/>
        <v>1.0363957812595257E-3</v>
      </c>
      <c r="G427" s="399" t="s">
        <v>612</v>
      </c>
      <c r="H427" s="399">
        <v>8</v>
      </c>
      <c r="I427" s="397">
        <v>914451.96</v>
      </c>
      <c r="J427" s="397">
        <v>875303.33</v>
      </c>
      <c r="K427" s="396">
        <f t="shared" si="13"/>
        <v>6.662780044973765E-4</v>
      </c>
      <c r="L427" s="396">
        <f t="shared" si="13"/>
        <v>1.0108339913024822E-3</v>
      </c>
      <c r="M427" s="396">
        <f t="shared" si="13"/>
        <v>1.0138674640087551E-3</v>
      </c>
    </row>
    <row r="428" spans="2:13">
      <c r="B428" s="399" t="s">
        <v>619</v>
      </c>
      <c r="C428" s="399">
        <v>17</v>
      </c>
      <c r="D428" s="396">
        <f t="shared" si="12"/>
        <v>1.0363957812595257E-3</v>
      </c>
      <c r="G428" s="399" t="s">
        <v>613</v>
      </c>
      <c r="H428" s="399">
        <v>10</v>
      </c>
      <c r="I428" s="397">
        <v>913828.2</v>
      </c>
      <c r="J428" s="397">
        <v>889273.23</v>
      </c>
      <c r="K428" s="396">
        <f t="shared" si="13"/>
        <v>8.3284750562172066E-4</v>
      </c>
      <c r="L428" s="396">
        <f t="shared" si="13"/>
        <v>1.0101444878206208E-3</v>
      </c>
      <c r="M428" s="396">
        <f t="shared" si="13"/>
        <v>1.0300488569042396E-3</v>
      </c>
    </row>
    <row r="429" spans="2:13">
      <c r="B429" s="399" t="s">
        <v>614</v>
      </c>
      <c r="C429" s="399">
        <v>16</v>
      </c>
      <c r="D429" s="396">
        <f t="shared" si="12"/>
        <v>9.754313235383771E-4</v>
      </c>
      <c r="G429" s="399" t="s">
        <v>575</v>
      </c>
      <c r="H429" s="399">
        <v>13</v>
      </c>
      <c r="I429" s="397">
        <v>889837.799999999</v>
      </c>
      <c r="J429" s="397">
        <v>858279.2</v>
      </c>
      <c r="K429" s="396">
        <f t="shared" si="13"/>
        <v>1.0827017573082369E-3</v>
      </c>
      <c r="L429" s="396">
        <f t="shared" si="13"/>
        <v>9.8362553128085472E-4</v>
      </c>
      <c r="M429" s="396">
        <f t="shared" si="13"/>
        <v>9.9414834388378628E-4</v>
      </c>
    </row>
    <row r="430" spans="2:13">
      <c r="B430" s="399" t="s">
        <v>620</v>
      </c>
      <c r="C430" s="399">
        <v>16</v>
      </c>
      <c r="D430" s="396">
        <f t="shared" si="12"/>
        <v>9.754313235383771E-4</v>
      </c>
      <c r="G430" s="399" t="s">
        <v>615</v>
      </c>
      <c r="H430" s="399">
        <v>10</v>
      </c>
      <c r="I430" s="397">
        <v>887861.04</v>
      </c>
      <c r="J430" s="397">
        <v>842420.03</v>
      </c>
      <c r="K430" s="396">
        <f t="shared" si="13"/>
        <v>8.3284750562172066E-4</v>
      </c>
      <c r="L430" s="396">
        <f t="shared" si="13"/>
        <v>9.8144042338229871E-4</v>
      </c>
      <c r="M430" s="396">
        <f t="shared" si="13"/>
        <v>9.7577860174058689E-4</v>
      </c>
    </row>
    <row r="431" spans="2:13">
      <c r="B431" s="399" t="s">
        <v>618</v>
      </c>
      <c r="C431" s="399">
        <v>16</v>
      </c>
      <c r="D431" s="396">
        <f t="shared" si="12"/>
        <v>9.754313235383771E-4</v>
      </c>
      <c r="G431" s="399" t="s">
        <v>622</v>
      </c>
      <c r="H431" s="399">
        <v>13</v>
      </c>
      <c r="I431" s="397">
        <v>884286.96</v>
      </c>
      <c r="J431" s="397">
        <v>852171.14</v>
      </c>
      <c r="K431" s="396">
        <f t="shared" si="13"/>
        <v>1.0827017573082369E-3</v>
      </c>
      <c r="L431" s="396">
        <f t="shared" si="13"/>
        <v>9.7748964006106839E-4</v>
      </c>
      <c r="M431" s="396">
        <f t="shared" si="13"/>
        <v>9.8707335274647004E-4</v>
      </c>
    </row>
    <row r="432" spans="2:13">
      <c r="B432" s="399" t="s">
        <v>591</v>
      </c>
      <c r="C432" s="399">
        <v>16</v>
      </c>
      <c r="D432" s="396">
        <f t="shared" si="12"/>
        <v>9.754313235383771E-4</v>
      </c>
      <c r="G432" s="399" t="s">
        <v>627</v>
      </c>
      <c r="H432" s="399">
        <v>11</v>
      </c>
      <c r="I432" s="397">
        <v>878160.84</v>
      </c>
      <c r="J432" s="397">
        <v>842221.37</v>
      </c>
      <c r="K432" s="396">
        <f t="shared" si="13"/>
        <v>9.1613225618389273E-4</v>
      </c>
      <c r="L432" s="396">
        <f t="shared" si="13"/>
        <v>9.7071783508752112E-4</v>
      </c>
      <c r="M432" s="396">
        <f t="shared" si="13"/>
        <v>9.7554849304169733E-4</v>
      </c>
    </row>
    <row r="433" spans="2:13">
      <c r="B433" s="399" t="s">
        <v>589</v>
      </c>
      <c r="C433" s="399">
        <v>15</v>
      </c>
      <c r="D433" s="396">
        <f t="shared" si="12"/>
        <v>9.1446686581722852E-4</v>
      </c>
      <c r="G433" s="399" t="s">
        <v>617</v>
      </c>
      <c r="H433" s="399">
        <v>11</v>
      </c>
      <c r="I433" s="397">
        <v>875002.41</v>
      </c>
      <c r="J433" s="397">
        <v>838645.83</v>
      </c>
      <c r="K433" s="396">
        <f t="shared" si="13"/>
        <v>9.1613225618389273E-4</v>
      </c>
      <c r="L433" s="396">
        <f t="shared" si="13"/>
        <v>9.6722651072844875E-4</v>
      </c>
      <c r="M433" s="396">
        <f t="shared" si="13"/>
        <v>9.7140693028509057E-4</v>
      </c>
    </row>
    <row r="434" spans="2:13">
      <c r="B434" s="399" t="s">
        <v>622</v>
      </c>
      <c r="C434" s="399">
        <v>15</v>
      </c>
      <c r="D434" s="396">
        <f t="shared" si="12"/>
        <v>9.1446686581722852E-4</v>
      </c>
      <c r="G434" s="399" t="s">
        <v>630</v>
      </c>
      <c r="H434" s="399">
        <v>12</v>
      </c>
      <c r="I434" s="397">
        <v>865063.84</v>
      </c>
      <c r="J434" s="397">
        <v>843003.65</v>
      </c>
      <c r="K434" s="396">
        <f t="shared" si="13"/>
        <v>9.994170067460647E-4</v>
      </c>
      <c r="L434" s="396">
        <f t="shared" si="13"/>
        <v>9.5624042854985166E-4</v>
      </c>
      <c r="M434" s="396">
        <f t="shared" si="13"/>
        <v>9.7645461119818242E-4</v>
      </c>
    </row>
    <row r="435" spans="2:13">
      <c r="B435" s="399" t="s">
        <v>636</v>
      </c>
      <c r="C435" s="399">
        <v>15</v>
      </c>
      <c r="D435" s="396">
        <f t="shared" si="12"/>
        <v>9.1446686581722852E-4</v>
      </c>
      <c r="G435" s="399" t="s">
        <v>619</v>
      </c>
      <c r="H435" s="399">
        <v>11</v>
      </c>
      <c r="I435" s="397">
        <v>856333.35</v>
      </c>
      <c r="J435" s="397">
        <v>830563.81</v>
      </c>
      <c r="K435" s="396">
        <f t="shared" si="13"/>
        <v>9.1613225618389273E-4</v>
      </c>
      <c r="L435" s="396">
        <f t="shared" si="13"/>
        <v>9.4658975641096052E-4</v>
      </c>
      <c r="M435" s="396">
        <f t="shared" si="13"/>
        <v>9.6204549312310932E-4</v>
      </c>
    </row>
    <row r="436" spans="2:13">
      <c r="B436" s="399" t="s">
        <v>609</v>
      </c>
      <c r="C436" s="399">
        <v>15</v>
      </c>
      <c r="D436" s="396">
        <f t="shared" si="12"/>
        <v>9.1446686581722852E-4</v>
      </c>
      <c r="G436" s="399" t="s">
        <v>620</v>
      </c>
      <c r="H436" s="399">
        <v>13</v>
      </c>
      <c r="I436" s="397">
        <v>838166.64</v>
      </c>
      <c r="J436" s="397">
        <v>802709.85</v>
      </c>
      <c r="K436" s="396">
        <f t="shared" si="13"/>
        <v>1.0827017573082369E-3</v>
      </c>
      <c r="L436" s="396">
        <f t="shared" si="13"/>
        <v>9.2650829912135652E-4</v>
      </c>
      <c r="M436" s="396">
        <f t="shared" si="13"/>
        <v>9.2978213615884254E-4</v>
      </c>
    </row>
    <row r="437" spans="2:13">
      <c r="B437" s="399" t="s">
        <v>602</v>
      </c>
      <c r="C437" s="399">
        <v>15</v>
      </c>
      <c r="D437" s="396">
        <f t="shared" si="12"/>
        <v>9.1446686581722852E-4</v>
      </c>
      <c r="G437" s="399" t="s">
        <v>611</v>
      </c>
      <c r="H437" s="399">
        <v>11</v>
      </c>
      <c r="I437" s="397">
        <v>822379.91999999899</v>
      </c>
      <c r="J437" s="397">
        <v>770407.95</v>
      </c>
      <c r="K437" s="396">
        <f t="shared" si="13"/>
        <v>9.1613225618389273E-4</v>
      </c>
      <c r="L437" s="396">
        <f t="shared" si="13"/>
        <v>9.0905767964083646E-4</v>
      </c>
      <c r="M437" s="396">
        <f t="shared" si="13"/>
        <v>8.9236671191309631E-4</v>
      </c>
    </row>
    <row r="438" spans="2:13">
      <c r="B438" s="399" t="s">
        <v>624</v>
      </c>
      <c r="C438" s="399">
        <v>14</v>
      </c>
      <c r="D438" s="396">
        <f t="shared" si="12"/>
        <v>8.5350240809607995E-4</v>
      </c>
      <c r="G438" s="399" t="s">
        <v>601</v>
      </c>
      <c r="H438" s="399">
        <v>13</v>
      </c>
      <c r="I438" s="397">
        <v>814793.14</v>
      </c>
      <c r="J438" s="397">
        <v>782657.12</v>
      </c>
      <c r="K438" s="396">
        <f t="shared" si="13"/>
        <v>1.0827017573082369E-3</v>
      </c>
      <c r="L438" s="396">
        <f t="shared" si="13"/>
        <v>9.0067126302849441E-4</v>
      </c>
      <c r="M438" s="396">
        <f t="shared" si="13"/>
        <v>9.0655497613929565E-4</v>
      </c>
    </row>
    <row r="439" spans="2:13">
      <c r="B439" s="399" t="s">
        <v>630</v>
      </c>
      <c r="C439" s="399">
        <v>14</v>
      </c>
      <c r="D439" s="396">
        <f t="shared" si="12"/>
        <v>8.5350240809607995E-4</v>
      </c>
      <c r="G439" s="399" t="s">
        <v>625</v>
      </c>
      <c r="H439" s="399">
        <v>8</v>
      </c>
      <c r="I439" s="397">
        <v>800200.2</v>
      </c>
      <c r="J439" s="397">
        <v>779371.08</v>
      </c>
      <c r="K439" s="396">
        <f t="shared" si="13"/>
        <v>6.662780044973765E-4</v>
      </c>
      <c r="L439" s="396">
        <f t="shared" si="13"/>
        <v>8.8454024638652919E-4</v>
      </c>
      <c r="M439" s="396">
        <f t="shared" si="13"/>
        <v>9.0274874242894133E-4</v>
      </c>
    </row>
    <row r="440" spans="2:13">
      <c r="B440" s="399" t="s">
        <v>626</v>
      </c>
      <c r="C440" s="399">
        <v>14</v>
      </c>
      <c r="D440" s="396">
        <f t="shared" si="12"/>
        <v>8.5350240809607995E-4</v>
      </c>
      <c r="G440" s="399" t="s">
        <v>597</v>
      </c>
      <c r="H440" s="399">
        <v>15</v>
      </c>
      <c r="I440" s="397">
        <v>795253.2</v>
      </c>
      <c r="J440" s="397">
        <v>769064.19</v>
      </c>
      <c r="K440" s="396">
        <f t="shared" si="13"/>
        <v>1.249271258432581E-3</v>
      </c>
      <c r="L440" s="396">
        <f t="shared" si="13"/>
        <v>8.7907183910685815E-4</v>
      </c>
      <c r="M440" s="396">
        <f t="shared" si="13"/>
        <v>8.9081022915250125E-4</v>
      </c>
    </row>
    <row r="441" spans="2:13">
      <c r="B441" s="399" t="s">
        <v>617</v>
      </c>
      <c r="C441" s="399">
        <v>14</v>
      </c>
      <c r="D441" s="396">
        <f t="shared" si="12"/>
        <v>8.5350240809607995E-4</v>
      </c>
      <c r="G441" s="399" t="s">
        <v>628</v>
      </c>
      <c r="H441" s="399">
        <v>10</v>
      </c>
      <c r="I441" s="397">
        <v>764500.2</v>
      </c>
      <c r="J441" s="397">
        <v>727432.38</v>
      </c>
      <c r="K441" s="396">
        <f t="shared" si="13"/>
        <v>8.3284750562172066E-4</v>
      </c>
      <c r="L441" s="396">
        <f t="shared" si="13"/>
        <v>8.4507751344045005E-4</v>
      </c>
      <c r="M441" s="396">
        <f t="shared" si="13"/>
        <v>8.4258793160132636E-4</v>
      </c>
    </row>
    <row r="442" spans="2:13">
      <c r="B442" s="399" t="s">
        <v>628</v>
      </c>
      <c r="C442" s="399">
        <v>14</v>
      </c>
      <c r="D442" s="396">
        <f t="shared" si="12"/>
        <v>8.5350240809607995E-4</v>
      </c>
      <c r="G442" s="399" t="s">
        <v>614</v>
      </c>
      <c r="H442" s="399">
        <v>12</v>
      </c>
      <c r="I442" s="397">
        <v>762750.9</v>
      </c>
      <c r="J442" s="397">
        <v>750235.4</v>
      </c>
      <c r="K442" s="396">
        <f t="shared" si="13"/>
        <v>9.994170067460647E-4</v>
      </c>
      <c r="L442" s="396">
        <f t="shared" si="13"/>
        <v>8.4314383952609228E-4</v>
      </c>
      <c r="M442" s="396">
        <f t="shared" si="13"/>
        <v>8.6900076389243724E-4</v>
      </c>
    </row>
    <row r="443" spans="2:13">
      <c r="B443" s="399" t="s">
        <v>590</v>
      </c>
      <c r="C443" s="399">
        <v>14</v>
      </c>
      <c r="D443" s="396">
        <f t="shared" si="12"/>
        <v>8.5350240809607995E-4</v>
      </c>
      <c r="G443" s="399" t="s">
        <v>629</v>
      </c>
      <c r="H443" s="399">
        <v>11</v>
      </c>
      <c r="I443" s="397">
        <v>751495.2</v>
      </c>
      <c r="J443" s="397">
        <v>686805.11</v>
      </c>
      <c r="K443" s="396">
        <f t="shared" si="13"/>
        <v>9.1613225618389273E-4</v>
      </c>
      <c r="L443" s="396">
        <f t="shared" si="13"/>
        <v>8.3070180358152119E-4</v>
      </c>
      <c r="M443" s="396">
        <f t="shared" si="13"/>
        <v>7.9552919688304416E-4</v>
      </c>
    </row>
    <row r="444" spans="2:13">
      <c r="B444" s="399" t="s">
        <v>625</v>
      </c>
      <c r="C444" s="399">
        <v>14</v>
      </c>
      <c r="D444" s="396">
        <f t="shared" si="12"/>
        <v>8.5350240809607995E-4</v>
      </c>
      <c r="G444" s="399" t="s">
        <v>631</v>
      </c>
      <c r="H444" s="399">
        <v>14</v>
      </c>
      <c r="I444" s="397">
        <v>734449.98</v>
      </c>
      <c r="J444" s="397">
        <v>704330.71</v>
      </c>
      <c r="K444" s="396">
        <f t="shared" si="13"/>
        <v>1.1659865078704089E-3</v>
      </c>
      <c r="L444" s="396">
        <f t="shared" si="13"/>
        <v>8.1186003985975186E-4</v>
      </c>
      <c r="M444" s="396">
        <f t="shared" si="13"/>
        <v>8.1582917178115387E-4</v>
      </c>
    </row>
    <row r="445" spans="2:13">
      <c r="B445" s="399" t="s">
        <v>612</v>
      </c>
      <c r="C445" s="399">
        <v>14</v>
      </c>
      <c r="D445" s="396">
        <f t="shared" si="12"/>
        <v>8.5350240809607995E-4</v>
      </c>
      <c r="G445" s="399" t="s">
        <v>633</v>
      </c>
      <c r="H445" s="399">
        <v>9</v>
      </c>
      <c r="I445" s="397">
        <v>730834.08</v>
      </c>
      <c r="J445" s="397">
        <v>695387.89999999898</v>
      </c>
      <c r="K445" s="396">
        <f t="shared" si="13"/>
        <v>7.4956275505954858E-4</v>
      </c>
      <c r="L445" s="396">
        <f t="shared" si="13"/>
        <v>8.0786302876564181E-4</v>
      </c>
      <c r="M445" s="396">
        <f t="shared" si="13"/>
        <v>8.0547067800527256E-4</v>
      </c>
    </row>
    <row r="446" spans="2:13">
      <c r="B446" s="399" t="s">
        <v>606</v>
      </c>
      <c r="C446" s="399">
        <v>14</v>
      </c>
      <c r="D446" s="396">
        <f t="shared" si="12"/>
        <v>8.5350240809607995E-4</v>
      </c>
      <c r="G446" s="399" t="s">
        <v>635</v>
      </c>
      <c r="H446" s="399">
        <v>9</v>
      </c>
      <c r="I446" s="397">
        <v>721474.35</v>
      </c>
      <c r="J446" s="397">
        <v>695765.35</v>
      </c>
      <c r="K446" s="396">
        <f t="shared" si="13"/>
        <v>7.4956275505954858E-4</v>
      </c>
      <c r="L446" s="396">
        <f t="shared" si="13"/>
        <v>7.9751679556011232E-4</v>
      </c>
      <c r="M446" s="396">
        <f t="shared" si="13"/>
        <v>8.059078798999473E-4</v>
      </c>
    </row>
    <row r="447" spans="2:13">
      <c r="B447" s="399" t="s">
        <v>631</v>
      </c>
      <c r="C447" s="399">
        <v>14</v>
      </c>
      <c r="D447" s="396">
        <f t="shared" si="12"/>
        <v>8.5350240809607995E-4</v>
      </c>
      <c r="G447" s="399" t="s">
        <v>637</v>
      </c>
      <c r="H447" s="399">
        <v>8</v>
      </c>
      <c r="I447" s="397">
        <v>718996.89</v>
      </c>
      <c r="J447" s="397">
        <v>703463.25</v>
      </c>
      <c r="K447" s="396">
        <f t="shared" si="13"/>
        <v>6.662780044973765E-4</v>
      </c>
      <c r="L447" s="396">
        <f t="shared" si="13"/>
        <v>7.9477821454149633E-4</v>
      </c>
      <c r="M447" s="396">
        <f t="shared" si="13"/>
        <v>8.1482438927869382E-4</v>
      </c>
    </row>
    <row r="448" spans="2:13">
      <c r="B448" s="399" t="s">
        <v>632</v>
      </c>
      <c r="C448" s="399">
        <v>14</v>
      </c>
      <c r="D448" s="396">
        <f t="shared" ref="D448:D511" si="14">C448/C$527</f>
        <v>8.5350240809607995E-4</v>
      </c>
      <c r="G448" s="399" t="s">
        <v>638</v>
      </c>
      <c r="H448" s="399">
        <v>9</v>
      </c>
      <c r="I448" s="397">
        <v>716376.6</v>
      </c>
      <c r="J448" s="397">
        <v>655401.799999999</v>
      </c>
      <c r="K448" s="396">
        <f t="shared" si="13"/>
        <v>7.4956275505954858E-4</v>
      </c>
      <c r="L448" s="396">
        <f t="shared" si="13"/>
        <v>7.9188174942913542E-4</v>
      </c>
      <c r="M448" s="396">
        <f t="shared" si="13"/>
        <v>7.5915461314739012E-4</v>
      </c>
    </row>
    <row r="449" spans="2:13">
      <c r="B449" s="399" t="s">
        <v>643</v>
      </c>
      <c r="C449" s="399">
        <v>13</v>
      </c>
      <c r="D449" s="396">
        <f t="shared" si="14"/>
        <v>7.9253795037493137E-4</v>
      </c>
      <c r="G449" s="399" t="s">
        <v>621</v>
      </c>
      <c r="H449" s="399">
        <v>11</v>
      </c>
      <c r="I449" s="397">
        <v>710839.26</v>
      </c>
      <c r="J449" s="397">
        <v>688224</v>
      </c>
      <c r="K449" s="396">
        <f t="shared" ref="K449:M512" si="15">H449/H$527</f>
        <v>9.1613225618389273E-4</v>
      </c>
      <c r="L449" s="396">
        <f t="shared" si="15"/>
        <v>7.8576078109155443E-4</v>
      </c>
      <c r="M449" s="396">
        <f t="shared" si="15"/>
        <v>7.9717270303308635E-4</v>
      </c>
    </row>
    <row r="450" spans="2:13">
      <c r="B450" s="399" t="s">
        <v>634</v>
      </c>
      <c r="C450" s="399">
        <v>13</v>
      </c>
      <c r="D450" s="396">
        <f t="shared" si="14"/>
        <v>7.9253795037493137E-4</v>
      </c>
      <c r="G450" s="399" t="s">
        <v>608</v>
      </c>
      <c r="H450" s="399">
        <v>10</v>
      </c>
      <c r="I450" s="397">
        <v>710042.90999999898</v>
      </c>
      <c r="J450" s="397">
        <v>683828.26</v>
      </c>
      <c r="K450" s="396">
        <f t="shared" si="15"/>
        <v>8.3284750562172066E-4</v>
      </c>
      <c r="L450" s="396">
        <f t="shared" si="15"/>
        <v>7.8488049685117214E-4</v>
      </c>
      <c r="M450" s="396">
        <f t="shared" si="15"/>
        <v>7.9208109922730414E-4</v>
      </c>
    </row>
    <row r="451" spans="2:13">
      <c r="B451" s="399" t="s">
        <v>623</v>
      </c>
      <c r="C451" s="399">
        <v>13</v>
      </c>
      <c r="D451" s="396">
        <f t="shared" si="14"/>
        <v>7.9253795037493137E-4</v>
      </c>
      <c r="G451" s="399" t="s">
        <v>610</v>
      </c>
      <c r="H451" s="399">
        <v>10</v>
      </c>
      <c r="I451" s="397">
        <v>699340.55999999901</v>
      </c>
      <c r="J451" s="397">
        <v>680969.17</v>
      </c>
      <c r="K451" s="396">
        <f t="shared" si="15"/>
        <v>8.3284750562172066E-4</v>
      </c>
      <c r="L451" s="396">
        <f t="shared" si="15"/>
        <v>7.7305013326726545E-4</v>
      </c>
      <c r="M451" s="396">
        <f t="shared" si="15"/>
        <v>7.8876940346616405E-4</v>
      </c>
    </row>
    <row r="452" spans="2:13">
      <c r="B452" s="399" t="s">
        <v>642</v>
      </c>
      <c r="C452" s="399">
        <v>13</v>
      </c>
      <c r="D452" s="396">
        <f t="shared" si="14"/>
        <v>7.9253795037493137E-4</v>
      </c>
      <c r="G452" s="399" t="s">
        <v>647</v>
      </c>
      <c r="H452" s="399">
        <v>9</v>
      </c>
      <c r="I452" s="397">
        <v>689061</v>
      </c>
      <c r="J452" s="397">
        <v>668097.81000000006</v>
      </c>
      <c r="K452" s="396">
        <f t="shared" si="15"/>
        <v>7.4956275505954858E-4</v>
      </c>
      <c r="L452" s="396">
        <f t="shared" si="15"/>
        <v>7.6168712119210696E-4</v>
      </c>
      <c r="M452" s="396">
        <f t="shared" si="15"/>
        <v>7.73860453991993E-4</v>
      </c>
    </row>
    <row r="453" spans="2:13">
      <c r="B453" s="399" t="s">
        <v>635</v>
      </c>
      <c r="C453" s="399">
        <v>13</v>
      </c>
      <c r="D453" s="396">
        <f t="shared" si="14"/>
        <v>7.9253795037493137E-4</v>
      </c>
      <c r="G453" s="399" t="s">
        <v>616</v>
      </c>
      <c r="H453" s="399">
        <v>11</v>
      </c>
      <c r="I453" s="397">
        <v>676138.8</v>
      </c>
      <c r="J453" s="397">
        <v>651810.90999999898</v>
      </c>
      <c r="K453" s="396">
        <f t="shared" si="15"/>
        <v>9.1613225618389273E-4</v>
      </c>
      <c r="L453" s="396">
        <f t="shared" si="15"/>
        <v>7.474029383440447E-4</v>
      </c>
      <c r="M453" s="396">
        <f t="shared" si="15"/>
        <v>7.5499527042235514E-4</v>
      </c>
    </row>
    <row r="454" spans="2:13">
      <c r="B454" s="399" t="s">
        <v>629</v>
      </c>
      <c r="C454" s="399">
        <v>13</v>
      </c>
      <c r="D454" s="396">
        <f t="shared" si="14"/>
        <v>7.9253795037493137E-4</v>
      </c>
      <c r="G454" s="399" t="s">
        <v>650</v>
      </c>
      <c r="H454" s="399">
        <v>8</v>
      </c>
      <c r="I454" s="397">
        <v>657489.96</v>
      </c>
      <c r="J454" s="397">
        <v>635789.28</v>
      </c>
      <c r="K454" s="396">
        <f t="shared" si="15"/>
        <v>6.662780044973765E-4</v>
      </c>
      <c r="L454" s="396">
        <f t="shared" si="15"/>
        <v>7.2678853518790573E-4</v>
      </c>
      <c r="M454" s="396">
        <f t="shared" si="15"/>
        <v>7.3643735018985069E-4</v>
      </c>
    </row>
    <row r="455" spans="2:13">
      <c r="B455" s="399" t="s">
        <v>627</v>
      </c>
      <c r="C455" s="399">
        <v>13</v>
      </c>
      <c r="D455" s="396">
        <f t="shared" si="14"/>
        <v>7.9253795037493137E-4</v>
      </c>
      <c r="G455" s="399" t="s">
        <v>604</v>
      </c>
      <c r="H455" s="399">
        <v>11</v>
      </c>
      <c r="I455" s="397">
        <v>650734.5</v>
      </c>
      <c r="J455" s="397">
        <v>635872.37</v>
      </c>
      <c r="K455" s="396">
        <f t="shared" si="15"/>
        <v>9.1613225618389273E-4</v>
      </c>
      <c r="L455" s="396">
        <f t="shared" si="15"/>
        <v>7.1932105860785195E-4</v>
      </c>
      <c r="M455" s="396">
        <f t="shared" si="15"/>
        <v>7.3653359368018958E-4</v>
      </c>
    </row>
    <row r="456" spans="2:13">
      <c r="B456" s="399" t="s">
        <v>637</v>
      </c>
      <c r="C456" s="399">
        <v>13</v>
      </c>
      <c r="D456" s="396">
        <f t="shared" si="14"/>
        <v>7.9253795037493137E-4</v>
      </c>
      <c r="G456" s="399" t="s">
        <v>641</v>
      </c>
      <c r="H456" s="399">
        <v>10</v>
      </c>
      <c r="I456" s="397">
        <v>641778</v>
      </c>
      <c r="J456" s="397">
        <v>616323.86</v>
      </c>
      <c r="K456" s="396">
        <f t="shared" si="15"/>
        <v>8.3284750562172066E-4</v>
      </c>
      <c r="L456" s="396">
        <f t="shared" si="15"/>
        <v>7.0942055531285038E-4</v>
      </c>
      <c r="M456" s="396">
        <f t="shared" si="15"/>
        <v>7.1389047377014671E-4</v>
      </c>
    </row>
    <row r="457" spans="2:13">
      <c r="B457" s="399" t="s">
        <v>639</v>
      </c>
      <c r="C457" s="399">
        <v>12</v>
      </c>
      <c r="D457" s="396">
        <f t="shared" si="14"/>
        <v>7.315734926537828E-4</v>
      </c>
      <c r="G457" s="399" t="s">
        <v>624</v>
      </c>
      <c r="H457" s="399">
        <v>10</v>
      </c>
      <c r="I457" s="397">
        <v>637232.31000000006</v>
      </c>
      <c r="J457" s="397">
        <v>613857.01</v>
      </c>
      <c r="K457" s="396">
        <f t="shared" si="15"/>
        <v>8.3284750562172066E-4</v>
      </c>
      <c r="L457" s="396">
        <f t="shared" si="15"/>
        <v>7.0439575557823802E-4</v>
      </c>
      <c r="M457" s="396">
        <f t="shared" si="15"/>
        <v>7.1103311122179449E-4</v>
      </c>
    </row>
    <row r="458" spans="2:13">
      <c r="B458" s="399" t="s">
        <v>640</v>
      </c>
      <c r="C458" s="399">
        <v>12</v>
      </c>
      <c r="D458" s="396">
        <f t="shared" si="14"/>
        <v>7.315734926537828E-4</v>
      </c>
      <c r="G458" s="399" t="s">
        <v>640</v>
      </c>
      <c r="H458" s="399">
        <v>7</v>
      </c>
      <c r="I458" s="397">
        <v>634593.89999999898</v>
      </c>
      <c r="J458" s="397">
        <v>614013.01999999897</v>
      </c>
      <c r="K458" s="396">
        <f t="shared" si="15"/>
        <v>5.8299325393520443E-4</v>
      </c>
      <c r="L458" s="396">
        <f t="shared" si="15"/>
        <v>7.014792606417589E-4</v>
      </c>
      <c r="M458" s="396">
        <f t="shared" si="15"/>
        <v>7.112138182494474E-4</v>
      </c>
    </row>
    <row r="459" spans="2:13">
      <c r="B459" s="399" t="s">
        <v>647</v>
      </c>
      <c r="C459" s="399">
        <v>12</v>
      </c>
      <c r="D459" s="396">
        <f t="shared" si="14"/>
        <v>7.315734926537828E-4</v>
      </c>
      <c r="G459" s="399" t="s">
        <v>644</v>
      </c>
      <c r="H459" s="399">
        <v>8</v>
      </c>
      <c r="I459" s="397">
        <v>617711.69999999995</v>
      </c>
      <c r="J459" s="397">
        <v>586225.29</v>
      </c>
      <c r="K459" s="396">
        <f t="shared" si="15"/>
        <v>6.662780044973765E-4</v>
      </c>
      <c r="L459" s="396">
        <f t="shared" si="15"/>
        <v>6.8281769901312414E-4</v>
      </c>
      <c r="M459" s="396">
        <f t="shared" si="15"/>
        <v>6.7902717576785309E-4</v>
      </c>
    </row>
    <row r="460" spans="2:13">
      <c r="B460" s="399" t="s">
        <v>653</v>
      </c>
      <c r="C460" s="399">
        <v>11</v>
      </c>
      <c r="D460" s="396">
        <f t="shared" si="14"/>
        <v>6.7060903493263422E-4</v>
      </c>
      <c r="G460" s="399" t="s">
        <v>645</v>
      </c>
      <c r="H460" s="399">
        <v>7</v>
      </c>
      <c r="I460" s="397">
        <v>613117.91999999899</v>
      </c>
      <c r="J460" s="397">
        <v>602258.44999999995</v>
      </c>
      <c r="K460" s="396">
        <f t="shared" si="15"/>
        <v>5.8299325393520443E-4</v>
      </c>
      <c r="L460" s="396">
        <f t="shared" si="15"/>
        <v>6.7773974065589513E-4</v>
      </c>
      <c r="M460" s="396">
        <f t="shared" si="15"/>
        <v>6.9759845124700223E-4</v>
      </c>
    </row>
    <row r="461" spans="2:13">
      <c r="B461" s="399" t="s">
        <v>633</v>
      </c>
      <c r="C461" s="399">
        <v>11</v>
      </c>
      <c r="D461" s="396">
        <f t="shared" si="14"/>
        <v>6.7060903493263422E-4</v>
      </c>
      <c r="G461" s="399" t="s">
        <v>646</v>
      </c>
      <c r="H461" s="399">
        <v>9</v>
      </c>
      <c r="I461" s="397">
        <v>609900.84</v>
      </c>
      <c r="J461" s="397">
        <v>590922.73</v>
      </c>
      <c r="K461" s="396">
        <f t="shared" si="15"/>
        <v>7.4956275505954858E-4</v>
      </c>
      <c r="L461" s="396">
        <f t="shared" si="15"/>
        <v>6.7418358466412665E-4</v>
      </c>
      <c r="M461" s="396">
        <f t="shared" si="15"/>
        <v>6.8446823993029984E-4</v>
      </c>
    </row>
    <row r="462" spans="2:13">
      <c r="B462" s="399" t="s">
        <v>615</v>
      </c>
      <c r="C462" s="399">
        <v>11</v>
      </c>
      <c r="D462" s="396">
        <f t="shared" si="14"/>
        <v>6.7060903493263422E-4</v>
      </c>
      <c r="G462" s="399" t="s">
        <v>632</v>
      </c>
      <c r="H462" s="399">
        <v>7</v>
      </c>
      <c r="I462" s="397">
        <v>595561.26</v>
      </c>
      <c r="J462" s="397">
        <v>569313.39</v>
      </c>
      <c r="K462" s="396">
        <f t="shared" si="15"/>
        <v>5.8299325393520443E-4</v>
      </c>
      <c r="L462" s="396">
        <f t="shared" si="15"/>
        <v>6.5833263183222377E-4</v>
      </c>
      <c r="M462" s="396">
        <f t="shared" si="15"/>
        <v>6.5943805211563335E-4</v>
      </c>
    </row>
    <row r="463" spans="2:13">
      <c r="B463" s="399" t="s">
        <v>641</v>
      </c>
      <c r="C463" s="399">
        <v>11</v>
      </c>
      <c r="D463" s="396">
        <f t="shared" si="14"/>
        <v>6.7060903493263422E-4</v>
      </c>
      <c r="G463" s="399" t="s">
        <v>643</v>
      </c>
      <c r="H463" s="399">
        <v>6</v>
      </c>
      <c r="I463" s="397">
        <v>581459.15999999898</v>
      </c>
      <c r="J463" s="397">
        <v>562943.07999999996</v>
      </c>
      <c r="K463" s="396">
        <f t="shared" si="15"/>
        <v>4.9970850337303235E-4</v>
      </c>
      <c r="L463" s="396">
        <f t="shared" si="15"/>
        <v>6.4274418907931221E-4</v>
      </c>
      <c r="M463" s="396">
        <f t="shared" si="15"/>
        <v>6.5205929571966531E-4</v>
      </c>
    </row>
    <row r="464" spans="2:13">
      <c r="B464" s="399" t="s">
        <v>655</v>
      </c>
      <c r="C464" s="399">
        <v>11</v>
      </c>
      <c r="D464" s="396">
        <f t="shared" si="14"/>
        <v>6.7060903493263422E-4</v>
      </c>
      <c r="G464" s="399" t="s">
        <v>626</v>
      </c>
      <c r="H464" s="399">
        <v>8</v>
      </c>
      <c r="I464" s="397">
        <v>553499.06999999995</v>
      </c>
      <c r="J464" s="397">
        <v>525769.02</v>
      </c>
      <c r="K464" s="396">
        <f t="shared" si="15"/>
        <v>6.662780044973765E-4</v>
      </c>
      <c r="L464" s="396">
        <f t="shared" si="15"/>
        <v>6.1183714244574634E-4</v>
      </c>
      <c r="M464" s="396">
        <f t="shared" si="15"/>
        <v>6.0900042841350612E-4</v>
      </c>
    </row>
    <row r="465" spans="2:13">
      <c r="B465" s="399" t="s">
        <v>646</v>
      </c>
      <c r="C465" s="399">
        <v>11</v>
      </c>
      <c r="D465" s="396">
        <f t="shared" si="14"/>
        <v>6.7060903493263422E-4</v>
      </c>
      <c r="G465" s="399" t="s">
        <v>653</v>
      </c>
      <c r="H465" s="399">
        <v>9</v>
      </c>
      <c r="I465" s="397">
        <v>539975.25</v>
      </c>
      <c r="J465" s="397">
        <v>528070.64</v>
      </c>
      <c r="K465" s="396">
        <f t="shared" si="15"/>
        <v>7.4956275505954858E-4</v>
      </c>
      <c r="L465" s="396">
        <f t="shared" si="15"/>
        <v>5.9688792964264156E-4</v>
      </c>
      <c r="M465" s="396">
        <f t="shared" si="15"/>
        <v>6.1166640437010605E-4</v>
      </c>
    </row>
    <row r="466" spans="2:13">
      <c r="B466" s="399" t="s">
        <v>648</v>
      </c>
      <c r="C466" s="399">
        <v>10</v>
      </c>
      <c r="D466" s="396">
        <f t="shared" si="14"/>
        <v>6.0964457721148575E-4</v>
      </c>
      <c r="G466" s="399" t="s">
        <v>649</v>
      </c>
      <c r="H466" s="399">
        <v>6</v>
      </c>
      <c r="I466" s="397">
        <v>530127.29</v>
      </c>
      <c r="J466" s="397">
        <v>504775.75</v>
      </c>
      <c r="K466" s="396">
        <f t="shared" si="15"/>
        <v>4.9970850337303235E-4</v>
      </c>
      <c r="L466" s="396">
        <f t="shared" si="15"/>
        <v>5.8600200763861724E-4</v>
      </c>
      <c r="M466" s="396">
        <f t="shared" si="15"/>
        <v>5.846838370255228E-4</v>
      </c>
    </row>
    <row r="467" spans="2:13">
      <c r="B467" s="399" t="s">
        <v>650</v>
      </c>
      <c r="C467" s="399">
        <v>10</v>
      </c>
      <c r="D467" s="396">
        <f t="shared" si="14"/>
        <v>6.0964457721148575E-4</v>
      </c>
      <c r="G467" s="399" t="s">
        <v>651</v>
      </c>
      <c r="H467" s="399">
        <v>7</v>
      </c>
      <c r="I467" s="397">
        <v>526122.12</v>
      </c>
      <c r="J467" s="397">
        <v>505469.52</v>
      </c>
      <c r="K467" s="396">
        <f t="shared" si="15"/>
        <v>5.8299325393520443E-4</v>
      </c>
      <c r="L467" s="396">
        <f t="shared" si="15"/>
        <v>5.8157469799957943E-4</v>
      </c>
      <c r="M467" s="396">
        <f t="shared" si="15"/>
        <v>5.8548743368327277E-4</v>
      </c>
    </row>
    <row r="468" spans="2:13">
      <c r="B468" s="399" t="s">
        <v>644</v>
      </c>
      <c r="C468" s="399">
        <v>10</v>
      </c>
      <c r="D468" s="396">
        <f t="shared" si="14"/>
        <v>6.0964457721148575E-4</v>
      </c>
      <c r="G468" s="399" t="s">
        <v>652</v>
      </c>
      <c r="H468" s="399">
        <v>6</v>
      </c>
      <c r="I468" s="397">
        <v>504813.38</v>
      </c>
      <c r="J468" s="397">
        <v>481366.99</v>
      </c>
      <c r="K468" s="396">
        <f t="shared" si="15"/>
        <v>4.9970850337303235E-4</v>
      </c>
      <c r="L468" s="396">
        <f t="shared" si="15"/>
        <v>5.5802004488928717E-4</v>
      </c>
      <c r="M468" s="396">
        <f t="shared" si="15"/>
        <v>5.5756937358941369E-4</v>
      </c>
    </row>
    <row r="469" spans="2:13">
      <c r="B469" s="399" t="s">
        <v>659</v>
      </c>
      <c r="C469" s="399">
        <v>10</v>
      </c>
      <c r="D469" s="396">
        <f t="shared" si="14"/>
        <v>6.0964457721148575E-4</v>
      </c>
      <c r="G469" s="399" t="s">
        <v>654</v>
      </c>
      <c r="H469" s="399">
        <v>6</v>
      </c>
      <c r="I469" s="397">
        <v>500452.8</v>
      </c>
      <c r="J469" s="397">
        <v>490006.12</v>
      </c>
      <c r="K469" s="396">
        <f t="shared" si="15"/>
        <v>4.9970850337303235E-4</v>
      </c>
      <c r="L469" s="396">
        <f t="shared" si="15"/>
        <v>5.5319986550469297E-4</v>
      </c>
      <c r="M469" s="396">
        <f t="shared" si="15"/>
        <v>5.6757611356644767E-4</v>
      </c>
    </row>
    <row r="470" spans="2:13">
      <c r="B470" s="399" t="s">
        <v>613</v>
      </c>
      <c r="C470" s="399">
        <v>10</v>
      </c>
      <c r="D470" s="396">
        <f t="shared" si="14"/>
        <v>6.0964457721148575E-4</v>
      </c>
      <c r="G470" s="399" t="s">
        <v>659</v>
      </c>
      <c r="H470" s="399">
        <v>4</v>
      </c>
      <c r="I470" s="397">
        <v>461606.1</v>
      </c>
      <c r="J470" s="397">
        <v>450677.48</v>
      </c>
      <c r="K470" s="396">
        <f t="shared" si="15"/>
        <v>3.3313900224868825E-4</v>
      </c>
      <c r="L470" s="396">
        <f t="shared" si="15"/>
        <v>5.1025877452608084E-4</v>
      </c>
      <c r="M470" s="396">
        <f t="shared" si="15"/>
        <v>5.2202158734327732E-4</v>
      </c>
    </row>
    <row r="471" spans="2:13">
      <c r="B471" s="399" t="s">
        <v>638</v>
      </c>
      <c r="C471" s="399">
        <v>10</v>
      </c>
      <c r="D471" s="396">
        <f t="shared" si="14"/>
        <v>6.0964457721148575E-4</v>
      </c>
      <c r="G471" s="399" t="s">
        <v>642</v>
      </c>
      <c r="H471" s="399">
        <v>7</v>
      </c>
      <c r="I471" s="397">
        <v>456552</v>
      </c>
      <c r="J471" s="397">
        <v>446927.12</v>
      </c>
      <c r="K471" s="396">
        <f t="shared" si="15"/>
        <v>5.8299325393520443E-4</v>
      </c>
      <c r="L471" s="396">
        <f t="shared" si="15"/>
        <v>5.0467197904757169E-4</v>
      </c>
      <c r="M471" s="396">
        <f t="shared" si="15"/>
        <v>5.1767752985829106E-4</v>
      </c>
    </row>
    <row r="472" spans="2:13">
      <c r="B472" s="399" t="s">
        <v>654</v>
      </c>
      <c r="C472" s="399">
        <v>10</v>
      </c>
      <c r="D472" s="396">
        <f t="shared" si="14"/>
        <v>6.0964457721148575E-4</v>
      </c>
      <c r="G472" s="399" t="s">
        <v>618</v>
      </c>
      <c r="H472" s="399">
        <v>6</v>
      </c>
      <c r="I472" s="397">
        <v>448667.39999999898</v>
      </c>
      <c r="J472" s="397">
        <v>427770.22</v>
      </c>
      <c r="K472" s="396">
        <f t="shared" si="15"/>
        <v>4.9970850337303235E-4</v>
      </c>
      <c r="L472" s="396">
        <f t="shared" si="15"/>
        <v>4.9595635259976512E-4</v>
      </c>
      <c r="M472" s="396">
        <f t="shared" si="15"/>
        <v>4.9548801342943279E-4</v>
      </c>
    </row>
    <row r="473" spans="2:13">
      <c r="B473" s="399" t="s">
        <v>662</v>
      </c>
      <c r="C473" s="399">
        <v>9</v>
      </c>
      <c r="D473" s="396">
        <f t="shared" si="14"/>
        <v>5.4868011949033718E-4</v>
      </c>
      <c r="G473" s="399" t="s">
        <v>656</v>
      </c>
      <c r="H473" s="399">
        <v>4</v>
      </c>
      <c r="I473" s="397">
        <v>422441.76</v>
      </c>
      <c r="J473" s="397">
        <v>407596.32999999903</v>
      </c>
      <c r="K473" s="396">
        <f t="shared" si="15"/>
        <v>3.3313900224868825E-4</v>
      </c>
      <c r="L473" s="396">
        <f t="shared" si="15"/>
        <v>4.6696656471013009E-4</v>
      </c>
      <c r="M473" s="396">
        <f t="shared" si="15"/>
        <v>4.7212051328123558E-4</v>
      </c>
    </row>
    <row r="474" spans="2:13">
      <c r="B474" s="399" t="s">
        <v>658</v>
      </c>
      <c r="C474" s="399">
        <v>9</v>
      </c>
      <c r="D474" s="396">
        <f t="shared" si="14"/>
        <v>5.4868011949033718E-4</v>
      </c>
      <c r="G474" s="399" t="s">
        <v>685</v>
      </c>
      <c r="H474" s="399">
        <v>4</v>
      </c>
      <c r="I474" s="397">
        <v>398660.68</v>
      </c>
      <c r="J474" s="397">
        <v>388775.86</v>
      </c>
      <c r="K474" s="396">
        <f t="shared" si="15"/>
        <v>3.3313900224868825E-4</v>
      </c>
      <c r="L474" s="396">
        <f t="shared" si="15"/>
        <v>4.4067899022247342E-4</v>
      </c>
      <c r="M474" s="396">
        <f t="shared" si="15"/>
        <v>4.5032068511155195E-4</v>
      </c>
    </row>
    <row r="475" spans="2:13">
      <c r="B475" s="399" t="s">
        <v>660</v>
      </c>
      <c r="C475" s="399">
        <v>9</v>
      </c>
      <c r="D475" s="396">
        <f t="shared" si="14"/>
        <v>5.4868011949033718E-4</v>
      </c>
      <c r="G475" s="399" t="s">
        <v>657</v>
      </c>
      <c r="H475" s="399">
        <v>5</v>
      </c>
      <c r="I475" s="397">
        <v>395352</v>
      </c>
      <c r="J475" s="397">
        <v>381027.68</v>
      </c>
      <c r="K475" s="396">
        <f t="shared" si="15"/>
        <v>4.1642375281086033E-4</v>
      </c>
      <c r="L475" s="396">
        <f t="shared" si="15"/>
        <v>4.3702157971143608E-4</v>
      </c>
      <c r="M475" s="396">
        <f t="shared" si="15"/>
        <v>4.4134593620104187E-4</v>
      </c>
    </row>
    <row r="476" spans="2:13">
      <c r="B476" s="399" t="s">
        <v>645</v>
      </c>
      <c r="C476" s="399">
        <v>8</v>
      </c>
      <c r="D476" s="396">
        <f t="shared" si="14"/>
        <v>4.8771566176918855E-4</v>
      </c>
      <c r="G476" s="399" t="s">
        <v>669</v>
      </c>
      <c r="H476" s="399">
        <v>5</v>
      </c>
      <c r="I476" s="397">
        <v>380780.07999999903</v>
      </c>
      <c r="J476" s="397">
        <v>380780.07999999903</v>
      </c>
      <c r="K476" s="396">
        <f t="shared" si="15"/>
        <v>4.1642375281086033E-4</v>
      </c>
      <c r="L476" s="396">
        <f t="shared" si="15"/>
        <v>4.209137985497647E-4</v>
      </c>
      <c r="M476" s="396">
        <f t="shared" si="15"/>
        <v>4.4105914009792463E-4</v>
      </c>
    </row>
    <row r="477" spans="2:13">
      <c r="B477" s="399" t="s">
        <v>649</v>
      </c>
      <c r="C477" s="399">
        <v>8</v>
      </c>
      <c r="D477" s="396">
        <f t="shared" si="14"/>
        <v>4.8771566176918855E-4</v>
      </c>
      <c r="G477" s="399" t="s">
        <v>634</v>
      </c>
      <c r="H477" s="399">
        <v>5</v>
      </c>
      <c r="I477" s="397">
        <v>380490.6</v>
      </c>
      <c r="J477" s="397">
        <v>368771.69</v>
      </c>
      <c r="K477" s="396">
        <f t="shared" si="15"/>
        <v>4.1642375281086033E-4</v>
      </c>
      <c r="L477" s="396">
        <f t="shared" si="15"/>
        <v>4.2059380773931112E-4</v>
      </c>
      <c r="M477" s="396">
        <f t="shared" si="15"/>
        <v>4.2714977234066141E-4</v>
      </c>
    </row>
    <row r="478" spans="2:13">
      <c r="B478" s="399" t="s">
        <v>668</v>
      </c>
      <c r="C478" s="399">
        <v>8</v>
      </c>
      <c r="D478" s="396">
        <f t="shared" si="14"/>
        <v>4.8771566176918855E-4</v>
      </c>
      <c r="G478" s="399" t="s">
        <v>648</v>
      </c>
      <c r="H478" s="399">
        <v>5</v>
      </c>
      <c r="I478" s="397">
        <v>377002.19999999902</v>
      </c>
      <c r="J478" s="397">
        <v>358830.24</v>
      </c>
      <c r="K478" s="396">
        <f t="shared" si="15"/>
        <v>4.1642375281086033E-4</v>
      </c>
      <c r="L478" s="396">
        <f t="shared" si="15"/>
        <v>4.1673773497715035E-4</v>
      </c>
      <c r="M478" s="396">
        <f t="shared" si="15"/>
        <v>4.1563454972626805E-4</v>
      </c>
    </row>
    <row r="479" spans="2:13">
      <c r="B479" s="399" t="s">
        <v>657</v>
      </c>
      <c r="C479" s="399">
        <v>8</v>
      </c>
      <c r="D479" s="396">
        <f t="shared" si="14"/>
        <v>4.8771566176918855E-4</v>
      </c>
      <c r="G479" s="399" t="s">
        <v>639</v>
      </c>
      <c r="H479" s="399">
        <v>7</v>
      </c>
      <c r="I479" s="397">
        <v>376594.2</v>
      </c>
      <c r="J479" s="397">
        <v>362893.98</v>
      </c>
      <c r="K479" s="396">
        <f t="shared" si="15"/>
        <v>5.8299325393520443E-4</v>
      </c>
      <c r="L479" s="396">
        <f t="shared" si="15"/>
        <v>4.1628673231491051E-4</v>
      </c>
      <c r="M479" s="396">
        <f t="shared" si="15"/>
        <v>4.2034159656018208E-4</v>
      </c>
    </row>
    <row r="480" spans="2:13">
      <c r="B480" s="399" t="s">
        <v>661</v>
      </c>
      <c r="C480" s="399">
        <v>7</v>
      </c>
      <c r="D480" s="396">
        <f t="shared" si="14"/>
        <v>4.2675120404803997E-4</v>
      </c>
      <c r="G480" s="399" t="s">
        <v>661</v>
      </c>
      <c r="H480" s="399">
        <v>4</v>
      </c>
      <c r="I480" s="397">
        <v>369744.9</v>
      </c>
      <c r="J480" s="397">
        <v>350896.24</v>
      </c>
      <c r="K480" s="396">
        <f t="shared" si="15"/>
        <v>3.3313900224868825E-4</v>
      </c>
      <c r="L480" s="396">
        <f t="shared" si="15"/>
        <v>4.0871552512254135E-4</v>
      </c>
      <c r="M480" s="396">
        <f t="shared" si="15"/>
        <v>4.0644456474192499E-4</v>
      </c>
    </row>
    <row r="481" spans="2:13">
      <c r="B481" s="399" t="s">
        <v>666</v>
      </c>
      <c r="C481" s="399">
        <v>7</v>
      </c>
      <c r="D481" s="396">
        <f t="shared" si="14"/>
        <v>4.2675120404803997E-4</v>
      </c>
      <c r="G481" s="399" t="s">
        <v>663</v>
      </c>
      <c r="H481" s="399">
        <v>5</v>
      </c>
      <c r="I481" s="397">
        <v>362544.01</v>
      </c>
      <c r="J481" s="397">
        <v>359564.75</v>
      </c>
      <c r="K481" s="396">
        <f t="shared" si="15"/>
        <v>4.1642375281086033E-4</v>
      </c>
      <c r="L481" s="396">
        <f t="shared" si="15"/>
        <v>4.007556708075808E-4</v>
      </c>
      <c r="M481" s="396">
        <f t="shared" si="15"/>
        <v>4.1648533569436106E-4</v>
      </c>
    </row>
    <row r="482" spans="2:13">
      <c r="B482" s="399" t="s">
        <v>652</v>
      </c>
      <c r="C482" s="399">
        <v>7</v>
      </c>
      <c r="D482" s="396">
        <f t="shared" si="14"/>
        <v>4.2675120404803997E-4</v>
      </c>
      <c r="G482" s="399" t="s">
        <v>664</v>
      </c>
      <c r="H482" s="399">
        <v>3</v>
      </c>
      <c r="I482" s="397">
        <v>361814.4</v>
      </c>
      <c r="J482" s="397">
        <v>344319.12</v>
      </c>
      <c r="K482" s="396">
        <f t="shared" si="15"/>
        <v>2.4985425168651618E-4</v>
      </c>
      <c r="L482" s="396">
        <f t="shared" si="15"/>
        <v>3.9994916087523379E-4</v>
      </c>
      <c r="M482" s="396">
        <f t="shared" si="15"/>
        <v>3.9882625946839053E-4</v>
      </c>
    </row>
    <row r="483" spans="2:13">
      <c r="B483" s="399" t="s">
        <v>672</v>
      </c>
      <c r="C483" s="399">
        <v>7</v>
      </c>
      <c r="D483" s="396">
        <f t="shared" si="14"/>
        <v>4.2675120404803997E-4</v>
      </c>
      <c r="G483" s="399" t="s">
        <v>670</v>
      </c>
      <c r="H483" s="399">
        <v>4</v>
      </c>
      <c r="I483" s="397">
        <v>360683.1</v>
      </c>
      <c r="J483" s="397">
        <v>345380.82999999903</v>
      </c>
      <c r="K483" s="396">
        <f t="shared" si="15"/>
        <v>3.3313900224868825E-4</v>
      </c>
      <c r="L483" s="396">
        <f t="shared" si="15"/>
        <v>3.9869862334632899E-4</v>
      </c>
      <c r="M483" s="396">
        <f t="shared" si="15"/>
        <v>4.0005604254851634E-4</v>
      </c>
    </row>
    <row r="484" spans="2:13">
      <c r="B484" s="399" t="s">
        <v>651</v>
      </c>
      <c r="C484" s="399">
        <v>7</v>
      </c>
      <c r="D484" s="396">
        <f t="shared" si="14"/>
        <v>4.2675120404803997E-4</v>
      </c>
      <c r="G484" s="399" t="s">
        <v>665</v>
      </c>
      <c r="H484" s="399">
        <v>4</v>
      </c>
      <c r="I484" s="397">
        <v>357204</v>
      </c>
      <c r="J484" s="397">
        <v>349627.67</v>
      </c>
      <c r="K484" s="396">
        <f t="shared" si="15"/>
        <v>3.3313900224868825E-4</v>
      </c>
      <c r="L484" s="396">
        <f t="shared" si="15"/>
        <v>3.9485283079191156E-4</v>
      </c>
      <c r="M484" s="396">
        <f t="shared" si="15"/>
        <v>4.0497517486902504E-4</v>
      </c>
    </row>
    <row r="485" spans="2:13">
      <c r="B485" s="399" t="s">
        <v>663</v>
      </c>
      <c r="C485" s="399">
        <v>7</v>
      </c>
      <c r="D485" s="396">
        <f t="shared" si="14"/>
        <v>4.2675120404803997E-4</v>
      </c>
      <c r="G485" s="399" t="s">
        <v>660</v>
      </c>
      <c r="H485" s="399">
        <v>5</v>
      </c>
      <c r="I485" s="397">
        <v>354235.8</v>
      </c>
      <c r="J485" s="397">
        <v>351943.75</v>
      </c>
      <c r="K485" s="396">
        <f t="shared" si="15"/>
        <v>4.1642375281086033E-4</v>
      </c>
      <c r="L485" s="396">
        <f t="shared" si="15"/>
        <v>3.9157178642410895E-4</v>
      </c>
      <c r="M485" s="396">
        <f t="shared" si="15"/>
        <v>4.0765789990337563E-4</v>
      </c>
    </row>
    <row r="486" spans="2:13">
      <c r="B486" s="399" t="s">
        <v>671</v>
      </c>
      <c r="C486" s="399">
        <v>6</v>
      </c>
      <c r="D486" s="396">
        <f t="shared" si="14"/>
        <v>3.657867463268914E-4</v>
      </c>
      <c r="G486" s="399" t="s">
        <v>655</v>
      </c>
      <c r="H486" s="399">
        <v>7</v>
      </c>
      <c r="I486" s="397">
        <v>341893.8</v>
      </c>
      <c r="J486" s="397">
        <v>323634.40000000002</v>
      </c>
      <c r="K486" s="396">
        <f t="shared" si="15"/>
        <v>5.8299325393520443E-4</v>
      </c>
      <c r="L486" s="396">
        <f t="shared" si="15"/>
        <v>3.7792895589132159E-4</v>
      </c>
      <c r="M486" s="396">
        <f t="shared" si="15"/>
        <v>3.7486706282037691E-4</v>
      </c>
    </row>
    <row r="487" spans="2:13">
      <c r="B487" s="399" t="s">
        <v>679</v>
      </c>
      <c r="C487" s="399">
        <v>6</v>
      </c>
      <c r="D487" s="396">
        <f t="shared" si="14"/>
        <v>3.657867463268914E-4</v>
      </c>
      <c r="G487" s="399" t="s">
        <v>667</v>
      </c>
      <c r="H487" s="399">
        <v>4</v>
      </c>
      <c r="I487" s="397">
        <v>339303</v>
      </c>
      <c r="J487" s="397">
        <v>321779.20000000001</v>
      </c>
      <c r="K487" s="396">
        <f t="shared" si="15"/>
        <v>3.3313900224868825E-4</v>
      </c>
      <c r="L487" s="396">
        <f t="shared" si="15"/>
        <v>3.7506508898609188E-4</v>
      </c>
      <c r="M487" s="396">
        <f t="shared" si="15"/>
        <v>3.7271817699444381E-4</v>
      </c>
    </row>
    <row r="488" spans="2:13">
      <c r="B488" s="399" t="s">
        <v>684</v>
      </c>
      <c r="C488" s="399">
        <v>6</v>
      </c>
      <c r="D488" s="396">
        <f t="shared" si="14"/>
        <v>3.657867463268914E-4</v>
      </c>
      <c r="G488" s="399" t="s">
        <v>666</v>
      </c>
      <c r="H488" s="399">
        <v>5</v>
      </c>
      <c r="I488" s="397">
        <v>313517.40000000002</v>
      </c>
      <c r="J488" s="397">
        <v>296709.17</v>
      </c>
      <c r="K488" s="396">
        <f t="shared" si="15"/>
        <v>4.1642375281086033E-4</v>
      </c>
      <c r="L488" s="396">
        <f t="shared" si="15"/>
        <v>3.4656172073246677E-4</v>
      </c>
      <c r="M488" s="396">
        <f t="shared" si="15"/>
        <v>3.436794576527461E-4</v>
      </c>
    </row>
    <row r="489" spans="2:13">
      <c r="B489" s="399" t="s">
        <v>674</v>
      </c>
      <c r="C489" s="399">
        <v>6</v>
      </c>
      <c r="D489" s="396">
        <f t="shared" si="14"/>
        <v>3.657867463268914E-4</v>
      </c>
      <c r="G489" s="399" t="s">
        <v>673</v>
      </c>
      <c r="H489" s="399">
        <v>4</v>
      </c>
      <c r="I489" s="397">
        <v>312964.56</v>
      </c>
      <c r="J489" s="397">
        <v>297598.15999999997</v>
      </c>
      <c r="K489" s="396">
        <f t="shared" si="15"/>
        <v>3.3313900224868825E-4</v>
      </c>
      <c r="L489" s="396">
        <f t="shared" si="15"/>
        <v>3.4595061212513029E-4</v>
      </c>
      <c r="M489" s="396">
        <f t="shared" si="15"/>
        <v>3.4470917844317095E-4</v>
      </c>
    </row>
    <row r="490" spans="2:13">
      <c r="B490" s="399" t="s">
        <v>670</v>
      </c>
      <c r="C490" s="399">
        <v>6</v>
      </c>
      <c r="D490" s="396">
        <f t="shared" si="14"/>
        <v>3.657867463268914E-4</v>
      </c>
      <c r="G490" s="399" t="s">
        <v>675</v>
      </c>
      <c r="H490" s="399">
        <v>3</v>
      </c>
      <c r="I490" s="397">
        <v>299186.40000000002</v>
      </c>
      <c r="J490" s="397">
        <v>290597.75</v>
      </c>
      <c r="K490" s="396">
        <f t="shared" si="15"/>
        <v>2.4985425168651618E-4</v>
      </c>
      <c r="L490" s="396">
        <f t="shared" si="15"/>
        <v>3.3072025222125501E-4</v>
      </c>
      <c r="M490" s="396">
        <f t="shared" si="15"/>
        <v>3.3660057461354598E-4</v>
      </c>
    </row>
    <row r="491" spans="2:13">
      <c r="B491" s="399" t="s">
        <v>656</v>
      </c>
      <c r="C491" s="399">
        <v>6</v>
      </c>
      <c r="D491" s="396">
        <f t="shared" si="14"/>
        <v>3.657867463268914E-4</v>
      </c>
      <c r="G491" s="399" t="s">
        <v>662</v>
      </c>
      <c r="H491" s="399">
        <v>4</v>
      </c>
      <c r="I491" s="397">
        <v>289156.28999999998</v>
      </c>
      <c r="J491" s="397">
        <v>276491.08999999898</v>
      </c>
      <c r="K491" s="396">
        <f t="shared" si="15"/>
        <v>3.3313900224868825E-4</v>
      </c>
      <c r="L491" s="396">
        <f t="shared" si="15"/>
        <v>3.1963298184731106E-4</v>
      </c>
      <c r="M491" s="396">
        <f t="shared" si="15"/>
        <v>3.2026077204494978E-4</v>
      </c>
    </row>
    <row r="492" spans="2:13">
      <c r="B492" s="399" t="s">
        <v>676</v>
      </c>
      <c r="C492" s="399">
        <v>5</v>
      </c>
      <c r="D492" s="396">
        <f t="shared" si="14"/>
        <v>3.0482228860574288E-4</v>
      </c>
      <c r="G492" s="399" t="s">
        <v>678</v>
      </c>
      <c r="H492" s="399">
        <v>3</v>
      </c>
      <c r="I492" s="397">
        <v>282594.06</v>
      </c>
      <c r="J492" s="397">
        <v>271559.90000000002</v>
      </c>
      <c r="K492" s="396">
        <f t="shared" si="15"/>
        <v>2.4985425168651618E-4</v>
      </c>
      <c r="L492" s="396">
        <f t="shared" si="15"/>
        <v>3.1237910145457299E-4</v>
      </c>
      <c r="M492" s="396">
        <f t="shared" si="15"/>
        <v>3.1454895429161822E-4</v>
      </c>
    </row>
    <row r="493" spans="2:13">
      <c r="B493" s="399" t="s">
        <v>669</v>
      </c>
      <c r="C493" s="399">
        <v>5</v>
      </c>
      <c r="D493" s="396">
        <f t="shared" si="14"/>
        <v>3.0482228860574288E-4</v>
      </c>
      <c r="G493" s="399" t="s">
        <v>680</v>
      </c>
      <c r="H493" s="399">
        <v>3</v>
      </c>
      <c r="I493" s="397">
        <v>280956.96000000002</v>
      </c>
      <c r="J493" s="397">
        <v>271509.52</v>
      </c>
      <c r="K493" s="396">
        <f t="shared" si="15"/>
        <v>2.4985425168651618E-4</v>
      </c>
      <c r="L493" s="396">
        <f t="shared" si="15"/>
        <v>3.1056945327233141E-4</v>
      </c>
      <c r="M493" s="396">
        <f t="shared" si="15"/>
        <v>3.1449059892944131E-4</v>
      </c>
    </row>
    <row r="494" spans="2:13">
      <c r="B494" s="399" t="s">
        <v>677</v>
      </c>
      <c r="C494" s="399">
        <v>5</v>
      </c>
      <c r="D494" s="396">
        <f t="shared" si="14"/>
        <v>3.0482228860574288E-4</v>
      </c>
      <c r="G494" s="399" t="s">
        <v>682</v>
      </c>
      <c r="H494" s="399">
        <v>4</v>
      </c>
      <c r="I494" s="397">
        <v>280089.96000000002</v>
      </c>
      <c r="J494" s="397">
        <v>272848.94</v>
      </c>
      <c r="K494" s="396">
        <f t="shared" si="15"/>
        <v>3.3313900224868825E-4</v>
      </c>
      <c r="L494" s="396">
        <f t="shared" si="15"/>
        <v>3.096110726150695E-4</v>
      </c>
      <c r="M494" s="396">
        <f t="shared" si="15"/>
        <v>3.1604205465010285E-4</v>
      </c>
    </row>
    <row r="495" spans="2:13">
      <c r="B495" s="399" t="s">
        <v>685</v>
      </c>
      <c r="C495" s="399">
        <v>5</v>
      </c>
      <c r="D495" s="396">
        <f t="shared" si="14"/>
        <v>3.0482228860574288E-4</v>
      </c>
      <c r="G495" s="399" t="s">
        <v>683</v>
      </c>
      <c r="H495" s="399">
        <v>3</v>
      </c>
      <c r="I495" s="397">
        <v>272493</v>
      </c>
      <c r="J495" s="397">
        <v>255336.68</v>
      </c>
      <c r="K495" s="396">
        <f t="shared" si="15"/>
        <v>2.4985425168651618E-4</v>
      </c>
      <c r="L495" s="396">
        <f t="shared" si="15"/>
        <v>3.0121340304414384E-4</v>
      </c>
      <c r="M495" s="396">
        <f t="shared" si="15"/>
        <v>2.9575753152911581E-4</v>
      </c>
    </row>
    <row r="496" spans="2:13">
      <c r="B496" s="399" t="s">
        <v>681</v>
      </c>
      <c r="C496" s="399">
        <v>5</v>
      </c>
      <c r="D496" s="396">
        <f t="shared" si="14"/>
        <v>3.0482228860574288E-4</v>
      </c>
      <c r="G496" s="399" t="s">
        <v>679</v>
      </c>
      <c r="H496" s="399">
        <v>4</v>
      </c>
      <c r="I496" s="397">
        <v>269484</v>
      </c>
      <c r="J496" s="397">
        <v>261042.33</v>
      </c>
      <c r="K496" s="396">
        <f t="shared" si="15"/>
        <v>3.3313900224868825E-4</v>
      </c>
      <c r="L496" s="396">
        <f t="shared" si="15"/>
        <v>2.9788725841011719E-4</v>
      </c>
      <c r="M496" s="396">
        <f t="shared" si="15"/>
        <v>3.023664095006203E-4</v>
      </c>
    </row>
    <row r="497" spans="2:13">
      <c r="B497" s="399" t="s">
        <v>673</v>
      </c>
      <c r="C497" s="399">
        <v>5</v>
      </c>
      <c r="D497" s="396">
        <f t="shared" si="14"/>
        <v>3.0482228860574288E-4</v>
      </c>
      <c r="G497" s="399" t="s">
        <v>686</v>
      </c>
      <c r="H497" s="399">
        <v>2</v>
      </c>
      <c r="I497" s="397">
        <v>243627</v>
      </c>
      <c r="J497" s="397">
        <v>238051.64</v>
      </c>
      <c r="K497" s="396">
        <f t="shared" si="15"/>
        <v>1.6656950112434413E-4</v>
      </c>
      <c r="L497" s="396">
        <f t="shared" si="15"/>
        <v>2.6930496469059986E-4</v>
      </c>
      <c r="M497" s="396">
        <f t="shared" si="15"/>
        <v>2.75736198273032E-4</v>
      </c>
    </row>
    <row r="498" spans="2:13">
      <c r="B498" s="399" t="s">
        <v>665</v>
      </c>
      <c r="C498" s="399">
        <v>4</v>
      </c>
      <c r="D498" s="396">
        <f t="shared" si="14"/>
        <v>2.4385783088459427E-4</v>
      </c>
      <c r="G498" s="399" t="s">
        <v>681</v>
      </c>
      <c r="H498" s="399">
        <v>5</v>
      </c>
      <c r="I498" s="397">
        <v>230469</v>
      </c>
      <c r="J498" s="397">
        <v>222827.27</v>
      </c>
      <c r="K498" s="396">
        <f t="shared" si="15"/>
        <v>4.1642375281086033E-4</v>
      </c>
      <c r="L498" s="396">
        <f t="shared" si="15"/>
        <v>2.547601288333307E-4</v>
      </c>
      <c r="M498" s="396">
        <f t="shared" si="15"/>
        <v>2.5810174759291065E-4</v>
      </c>
    </row>
    <row r="499" spans="2:13">
      <c r="B499" s="399" t="s">
        <v>687</v>
      </c>
      <c r="C499" s="399">
        <v>4</v>
      </c>
      <c r="D499" s="396">
        <f t="shared" si="14"/>
        <v>2.4385783088459427E-4</v>
      </c>
      <c r="G499" s="399" t="s">
        <v>688</v>
      </c>
      <c r="H499" s="399">
        <v>2</v>
      </c>
      <c r="I499" s="397">
        <v>229500</v>
      </c>
      <c r="J499" s="397">
        <v>218011.16</v>
      </c>
      <c r="K499" s="396">
        <f t="shared" si="15"/>
        <v>1.6656950112434413E-4</v>
      </c>
      <c r="L499" s="396">
        <f t="shared" si="15"/>
        <v>2.5368899751050856E-4</v>
      </c>
      <c r="M499" s="396">
        <f t="shared" si="15"/>
        <v>2.5252322747910369E-4</v>
      </c>
    </row>
    <row r="500" spans="2:13">
      <c r="B500" s="399" t="s">
        <v>675</v>
      </c>
      <c r="C500" s="399">
        <v>4</v>
      </c>
      <c r="D500" s="396">
        <f t="shared" si="14"/>
        <v>2.4385783088459427E-4</v>
      </c>
      <c r="G500" s="399" t="s">
        <v>676</v>
      </c>
      <c r="H500" s="399">
        <v>4</v>
      </c>
      <c r="I500" s="397">
        <v>224447.94</v>
      </c>
      <c r="J500" s="397">
        <v>220256.34</v>
      </c>
      <c r="K500" s="396">
        <f t="shared" si="15"/>
        <v>3.3313900224868825E-4</v>
      </c>
      <c r="L500" s="396">
        <f t="shared" si="15"/>
        <v>2.4810445704531058E-4</v>
      </c>
      <c r="M500" s="396">
        <f t="shared" si="15"/>
        <v>2.5512382875048605E-4</v>
      </c>
    </row>
    <row r="501" spans="2:13">
      <c r="B501" s="399" t="s">
        <v>664</v>
      </c>
      <c r="C501" s="399">
        <v>4</v>
      </c>
      <c r="D501" s="396">
        <f t="shared" si="14"/>
        <v>2.4385783088459427E-4</v>
      </c>
      <c r="G501" s="399" t="s">
        <v>677</v>
      </c>
      <c r="H501" s="399">
        <v>3</v>
      </c>
      <c r="I501" s="397">
        <v>219942.6</v>
      </c>
      <c r="J501" s="397">
        <v>209000.07</v>
      </c>
      <c r="K501" s="396">
        <f t="shared" si="15"/>
        <v>2.4985425168651618E-4</v>
      </c>
      <c r="L501" s="396">
        <f t="shared" si="15"/>
        <v>2.431242601475154E-4</v>
      </c>
      <c r="M501" s="396">
        <f t="shared" si="15"/>
        <v>2.4208564469708157E-4</v>
      </c>
    </row>
    <row r="502" spans="2:13">
      <c r="B502" s="399" t="s">
        <v>689</v>
      </c>
      <c r="C502" s="399">
        <v>4</v>
      </c>
      <c r="D502" s="396">
        <f t="shared" si="14"/>
        <v>2.4385783088459427E-4</v>
      </c>
      <c r="G502" s="399" t="s">
        <v>672</v>
      </c>
      <c r="H502" s="399">
        <v>3</v>
      </c>
      <c r="I502" s="397">
        <v>192780</v>
      </c>
      <c r="J502" s="397">
        <v>186015.05</v>
      </c>
      <c r="K502" s="396">
        <f t="shared" si="15"/>
        <v>2.4985425168651618E-4</v>
      </c>
      <c r="L502" s="396">
        <f t="shared" si="15"/>
        <v>2.1309875790882719E-4</v>
      </c>
      <c r="M502" s="396">
        <f t="shared" si="15"/>
        <v>2.1546200105392242E-4</v>
      </c>
    </row>
    <row r="503" spans="2:13">
      <c r="B503" s="399" t="s">
        <v>682</v>
      </c>
      <c r="C503" s="399">
        <v>4</v>
      </c>
      <c r="D503" s="396">
        <f t="shared" si="14"/>
        <v>2.4385783088459427E-4</v>
      </c>
      <c r="G503" s="399" t="s">
        <v>689</v>
      </c>
      <c r="H503" s="399">
        <v>4</v>
      </c>
      <c r="I503" s="397">
        <v>180356.4</v>
      </c>
      <c r="J503" s="397">
        <v>173936.91999999899</v>
      </c>
      <c r="K503" s="396">
        <f t="shared" si="15"/>
        <v>3.3313900224868825E-4</v>
      </c>
      <c r="L503" s="396">
        <f t="shared" si="15"/>
        <v>1.9936572684359165E-4</v>
      </c>
      <c r="M503" s="396">
        <f t="shared" si="15"/>
        <v>2.0147185316648198E-4</v>
      </c>
    </row>
    <row r="504" spans="2:13">
      <c r="B504" s="399" t="s">
        <v>667</v>
      </c>
      <c r="C504" s="399">
        <v>4</v>
      </c>
      <c r="D504" s="396">
        <f t="shared" si="14"/>
        <v>2.4385783088459427E-4</v>
      </c>
      <c r="G504" s="399" t="s">
        <v>690</v>
      </c>
      <c r="H504" s="399">
        <v>1</v>
      </c>
      <c r="I504" s="397">
        <v>178500</v>
      </c>
      <c r="J504" s="397">
        <v>178500</v>
      </c>
      <c r="K504" s="396">
        <f t="shared" si="15"/>
        <v>8.3284750562172063E-5</v>
      </c>
      <c r="L504" s="396">
        <f t="shared" si="15"/>
        <v>1.9731366473039555E-4</v>
      </c>
      <c r="M504" s="396">
        <f t="shared" si="15"/>
        <v>2.0675728758573649E-4</v>
      </c>
    </row>
    <row r="505" spans="2:13">
      <c r="B505" s="399" t="s">
        <v>692</v>
      </c>
      <c r="C505" s="399">
        <v>4</v>
      </c>
      <c r="D505" s="396">
        <f t="shared" si="14"/>
        <v>2.4385783088459427E-4</v>
      </c>
      <c r="G505" s="399" t="s">
        <v>658</v>
      </c>
      <c r="H505" s="399">
        <v>3</v>
      </c>
      <c r="I505" s="397">
        <v>166053.96</v>
      </c>
      <c r="J505" s="397">
        <v>159648.65</v>
      </c>
      <c r="K505" s="396">
        <f t="shared" si="15"/>
        <v>2.4985425168651618E-4</v>
      </c>
      <c r="L505" s="396">
        <f t="shared" si="15"/>
        <v>1.8355582851873676E-4</v>
      </c>
      <c r="M505" s="396">
        <f t="shared" si="15"/>
        <v>1.8492169098445149E-4</v>
      </c>
    </row>
    <row r="506" spans="2:13">
      <c r="B506" s="399" t="s">
        <v>686</v>
      </c>
      <c r="C506" s="399">
        <v>3</v>
      </c>
      <c r="D506" s="396">
        <f t="shared" si="14"/>
        <v>1.828933731634457E-4</v>
      </c>
      <c r="G506" s="399" t="s">
        <v>668</v>
      </c>
      <c r="H506" s="399">
        <v>3</v>
      </c>
      <c r="I506" s="397">
        <v>158100</v>
      </c>
      <c r="J506" s="397">
        <v>155106.12</v>
      </c>
      <c r="K506" s="396">
        <f t="shared" si="15"/>
        <v>2.4985425168651618E-4</v>
      </c>
      <c r="L506" s="396">
        <f t="shared" si="15"/>
        <v>1.7476353161835034E-4</v>
      </c>
      <c r="M506" s="396">
        <f t="shared" si="15"/>
        <v>1.7966005971511347E-4</v>
      </c>
    </row>
    <row r="507" spans="2:13">
      <c r="B507" s="399" t="s">
        <v>678</v>
      </c>
      <c r="C507" s="399">
        <v>3</v>
      </c>
      <c r="D507" s="396">
        <f t="shared" si="14"/>
        <v>1.828933731634457E-4</v>
      </c>
      <c r="G507" s="399" t="s">
        <v>691</v>
      </c>
      <c r="H507" s="399">
        <v>1</v>
      </c>
      <c r="I507" s="397">
        <v>153357</v>
      </c>
      <c r="J507" s="397">
        <v>142945.47</v>
      </c>
      <c r="K507" s="396">
        <f t="shared" si="15"/>
        <v>8.3284750562172063E-5</v>
      </c>
      <c r="L507" s="396">
        <f t="shared" si="15"/>
        <v>1.6952062566979984E-4</v>
      </c>
      <c r="M507" s="396">
        <f t="shared" si="15"/>
        <v>1.6557432857069058E-4</v>
      </c>
    </row>
    <row r="508" spans="2:13">
      <c r="B508" s="399" t="s">
        <v>680</v>
      </c>
      <c r="C508" s="399">
        <v>3</v>
      </c>
      <c r="D508" s="396">
        <f t="shared" si="14"/>
        <v>1.828933731634457E-4</v>
      </c>
      <c r="G508" s="399" t="s">
        <v>684</v>
      </c>
      <c r="H508" s="399">
        <v>3</v>
      </c>
      <c r="I508" s="397">
        <v>149774.76</v>
      </c>
      <c r="J508" s="397">
        <v>145128.26</v>
      </c>
      <c r="K508" s="396">
        <f t="shared" si="15"/>
        <v>2.4985425168651618E-4</v>
      </c>
      <c r="L508" s="396">
        <f t="shared" si="15"/>
        <v>1.6556082229532469E-4</v>
      </c>
      <c r="M508" s="396">
        <f t="shared" si="15"/>
        <v>1.6810266324726914E-4</v>
      </c>
    </row>
    <row r="509" spans="2:13">
      <c r="B509" s="399" t="s">
        <v>683</v>
      </c>
      <c r="C509" s="399">
        <v>3</v>
      </c>
      <c r="D509" s="396">
        <f t="shared" si="14"/>
        <v>1.828933731634457E-4</v>
      </c>
      <c r="G509" s="399" t="s">
        <v>692</v>
      </c>
      <c r="H509" s="399">
        <v>2</v>
      </c>
      <c r="I509" s="397">
        <v>148308</v>
      </c>
      <c r="J509" s="397">
        <v>144802.54</v>
      </c>
      <c r="K509" s="396">
        <f t="shared" si="15"/>
        <v>1.6656950112434413E-4</v>
      </c>
      <c r="L509" s="396">
        <f t="shared" si="15"/>
        <v>1.6393946772456865E-4</v>
      </c>
      <c r="M509" s="396">
        <f t="shared" si="15"/>
        <v>1.6772538042535078E-4</v>
      </c>
    </row>
    <row r="510" spans="2:13">
      <c r="B510" s="399" t="s">
        <v>694</v>
      </c>
      <c r="C510" s="399">
        <v>3</v>
      </c>
      <c r="D510" s="396">
        <f t="shared" si="14"/>
        <v>1.828933731634457E-4</v>
      </c>
      <c r="G510" s="399" t="s">
        <v>693</v>
      </c>
      <c r="H510" s="399">
        <v>1</v>
      </c>
      <c r="I510" s="397">
        <v>144993</v>
      </c>
      <c r="J510" s="397">
        <v>138451.10999999999</v>
      </c>
      <c r="K510" s="396">
        <f t="shared" si="15"/>
        <v>8.3284750562172063E-5</v>
      </c>
      <c r="L510" s="396">
        <f t="shared" si="15"/>
        <v>1.602750710938613E-4</v>
      </c>
      <c r="M510" s="396">
        <f t="shared" si="15"/>
        <v>1.6036849281139738E-4</v>
      </c>
    </row>
    <row r="511" spans="2:13">
      <c r="B511" s="399" t="s">
        <v>703</v>
      </c>
      <c r="C511" s="399">
        <v>2</v>
      </c>
      <c r="D511" s="396">
        <f t="shared" si="14"/>
        <v>1.2192891544229714E-4</v>
      </c>
      <c r="G511" s="399" t="s">
        <v>695</v>
      </c>
      <c r="H511" s="399">
        <v>2</v>
      </c>
      <c r="I511" s="397">
        <v>139944</v>
      </c>
      <c r="J511" s="397">
        <v>131539.93</v>
      </c>
      <c r="K511" s="396">
        <f t="shared" si="15"/>
        <v>1.6656950112434413E-4</v>
      </c>
      <c r="L511" s="396">
        <f t="shared" si="15"/>
        <v>1.5469391314863011E-4</v>
      </c>
      <c r="M511" s="396">
        <f t="shared" si="15"/>
        <v>1.5236324445948261E-4</v>
      </c>
    </row>
    <row r="512" spans="2:13">
      <c r="B512" s="399" t="s">
        <v>696</v>
      </c>
      <c r="C512" s="399">
        <v>2</v>
      </c>
      <c r="D512" s="396">
        <f t="shared" ref="D512:D526" si="16">C512/C$527</f>
        <v>1.2192891544229714E-4</v>
      </c>
      <c r="G512" s="399" t="s">
        <v>696</v>
      </c>
      <c r="H512" s="399">
        <v>2</v>
      </c>
      <c r="I512" s="397">
        <v>133620</v>
      </c>
      <c r="J512" s="397">
        <v>129398.15</v>
      </c>
      <c r="K512" s="396">
        <f t="shared" si="15"/>
        <v>1.6656950112434413E-4</v>
      </c>
      <c r="L512" s="396">
        <f t="shared" si="15"/>
        <v>1.4770337188389611E-4</v>
      </c>
      <c r="M512" s="396">
        <f t="shared" si="15"/>
        <v>1.4988241183536285E-4</v>
      </c>
    </row>
    <row r="513" spans="2:13">
      <c r="B513" s="399" t="s">
        <v>698</v>
      </c>
      <c r="C513" s="399">
        <v>2</v>
      </c>
      <c r="D513" s="396">
        <f t="shared" si="16"/>
        <v>1.2192891544229714E-4</v>
      </c>
      <c r="G513" s="399" t="s">
        <v>697</v>
      </c>
      <c r="H513" s="399">
        <v>1</v>
      </c>
      <c r="I513" s="397">
        <v>122591.76</v>
      </c>
      <c r="J513" s="397">
        <v>116446.17</v>
      </c>
      <c r="K513" s="396">
        <f t="shared" ref="K513:M526" si="17">H513/H$527</f>
        <v>8.3284750562172063E-5</v>
      </c>
      <c r="L513" s="396">
        <f t="shared" si="17"/>
        <v>1.3551276992352444E-4</v>
      </c>
      <c r="M513" s="396">
        <f t="shared" si="17"/>
        <v>1.3488007988205917E-4</v>
      </c>
    </row>
    <row r="514" spans="2:13">
      <c r="B514" s="399" t="s">
        <v>688</v>
      </c>
      <c r="C514" s="399">
        <v>2</v>
      </c>
      <c r="D514" s="396">
        <f t="shared" si="16"/>
        <v>1.2192891544229714E-4</v>
      </c>
      <c r="G514" s="399" t="s">
        <v>699</v>
      </c>
      <c r="H514" s="399">
        <v>1</v>
      </c>
      <c r="I514" s="397">
        <v>121890</v>
      </c>
      <c r="J514" s="397">
        <v>121890</v>
      </c>
      <c r="K514" s="396">
        <f t="shared" si="17"/>
        <v>8.3284750562172063E-5</v>
      </c>
      <c r="L514" s="396">
        <f t="shared" si="17"/>
        <v>1.347370453444701E-4</v>
      </c>
      <c r="M514" s="396">
        <f t="shared" si="17"/>
        <v>1.4118569066568862E-4</v>
      </c>
    </row>
    <row r="515" spans="2:13">
      <c r="B515" s="399" t="s">
        <v>695</v>
      </c>
      <c r="C515" s="399">
        <v>2</v>
      </c>
      <c r="D515" s="396">
        <f t="shared" si="16"/>
        <v>1.2192891544229714E-4</v>
      </c>
      <c r="G515" s="399" t="s">
        <v>671</v>
      </c>
      <c r="H515" s="399">
        <v>2</v>
      </c>
      <c r="I515" s="397">
        <v>114941.75999999999</v>
      </c>
      <c r="J515" s="397">
        <v>113079.07</v>
      </c>
      <c r="K515" s="396">
        <f t="shared" si="17"/>
        <v>1.6656950112434413E-4</v>
      </c>
      <c r="L515" s="396">
        <f t="shared" si="17"/>
        <v>1.2705647000650749E-4</v>
      </c>
      <c r="M515" s="396">
        <f t="shared" si="17"/>
        <v>1.3097995403875423E-4</v>
      </c>
    </row>
    <row r="516" spans="2:13">
      <c r="B516" s="399" t="s">
        <v>701</v>
      </c>
      <c r="C516" s="399">
        <v>1</v>
      </c>
      <c r="D516" s="396">
        <f t="shared" si="16"/>
        <v>6.0964457721148569E-5</v>
      </c>
      <c r="G516" s="399" t="s">
        <v>700</v>
      </c>
      <c r="H516" s="399">
        <v>1</v>
      </c>
      <c r="I516" s="397">
        <v>113526</v>
      </c>
      <c r="J516" s="397">
        <v>104974.18</v>
      </c>
      <c r="K516" s="396">
        <f t="shared" si="17"/>
        <v>8.3284750562172063E-5</v>
      </c>
      <c r="L516" s="396">
        <f t="shared" si="17"/>
        <v>1.2549149076853156E-4</v>
      </c>
      <c r="M516" s="396">
        <f t="shared" si="17"/>
        <v>1.2159202646127096E-4</v>
      </c>
    </row>
    <row r="517" spans="2:13">
      <c r="B517" s="399" t="s">
        <v>702</v>
      </c>
      <c r="C517" s="399">
        <v>1</v>
      </c>
      <c r="D517" s="396">
        <f t="shared" si="16"/>
        <v>6.0964457721148569E-5</v>
      </c>
      <c r="G517" s="399" t="s">
        <v>702</v>
      </c>
      <c r="H517" s="399">
        <v>1</v>
      </c>
      <c r="I517" s="397">
        <v>102000</v>
      </c>
      <c r="J517" s="397">
        <v>99565.54</v>
      </c>
      <c r="K517" s="396">
        <f t="shared" si="17"/>
        <v>8.3284750562172063E-5</v>
      </c>
      <c r="L517" s="396">
        <f t="shared" si="17"/>
        <v>1.1275066556022602E-4</v>
      </c>
      <c r="M517" s="396">
        <f t="shared" si="17"/>
        <v>1.1532717640005125E-4</v>
      </c>
    </row>
    <row r="518" spans="2:13">
      <c r="B518" s="399" t="s">
        <v>699</v>
      </c>
      <c r="C518" s="399">
        <v>1</v>
      </c>
      <c r="D518" s="396">
        <f t="shared" si="16"/>
        <v>6.0964457721148569E-5</v>
      </c>
      <c r="G518" s="399" t="s">
        <v>687</v>
      </c>
      <c r="H518" s="399">
        <v>2</v>
      </c>
      <c r="I518" s="397">
        <v>94696.8</v>
      </c>
      <c r="J518" s="397">
        <v>91158.36</v>
      </c>
      <c r="K518" s="396">
        <f t="shared" si="17"/>
        <v>1.6656950112434413E-4</v>
      </c>
      <c r="L518" s="396">
        <f t="shared" si="17"/>
        <v>1.0467771790611384E-4</v>
      </c>
      <c r="M518" s="396">
        <f t="shared" si="17"/>
        <v>1.0558910506646553E-4</v>
      </c>
    </row>
    <row r="519" spans="2:13">
      <c r="B519" s="399" t="s">
        <v>704</v>
      </c>
      <c r="C519" s="399">
        <v>1</v>
      </c>
      <c r="D519" s="396">
        <f t="shared" si="16"/>
        <v>6.0964457721148569E-5</v>
      </c>
      <c r="G519" s="399" t="s">
        <v>703</v>
      </c>
      <c r="H519" s="399">
        <v>1</v>
      </c>
      <c r="I519" s="397">
        <v>92838.36</v>
      </c>
      <c r="J519" s="397">
        <v>88198.16</v>
      </c>
      <c r="K519" s="396">
        <f t="shared" si="17"/>
        <v>8.3284750562172063E-5</v>
      </c>
      <c r="L519" s="396">
        <f t="shared" si="17"/>
        <v>1.0262340077960652E-4</v>
      </c>
      <c r="M519" s="396">
        <f t="shared" si="17"/>
        <v>1.0216029317452549E-4</v>
      </c>
    </row>
    <row r="520" spans="2:13">
      <c r="B520" s="399" t="s">
        <v>705</v>
      </c>
      <c r="C520" s="399">
        <v>1</v>
      </c>
      <c r="D520" s="396">
        <f t="shared" si="16"/>
        <v>6.0964457721148569E-5</v>
      </c>
      <c r="G520" s="399" t="s">
        <v>704</v>
      </c>
      <c r="H520" s="399">
        <v>1</v>
      </c>
      <c r="I520" s="397">
        <v>83739.960000000006</v>
      </c>
      <c r="J520" s="397">
        <v>79554.52</v>
      </c>
      <c r="K520" s="396">
        <f t="shared" si="17"/>
        <v>8.3284750562172063E-5</v>
      </c>
      <c r="L520" s="396">
        <f t="shared" si="17"/>
        <v>9.256604141163437E-5</v>
      </c>
      <c r="M520" s="396">
        <f t="shared" si="17"/>
        <v>9.2148329245855608E-5</v>
      </c>
    </row>
    <row r="521" spans="2:13">
      <c r="B521" s="399" t="s">
        <v>697</v>
      </c>
      <c r="C521" s="399">
        <v>1</v>
      </c>
      <c r="D521" s="396">
        <f t="shared" si="16"/>
        <v>6.0964457721148569E-5</v>
      </c>
      <c r="G521" s="399" t="s">
        <v>698</v>
      </c>
      <c r="H521" s="399">
        <v>2</v>
      </c>
      <c r="I521" s="397">
        <v>71910</v>
      </c>
      <c r="J521" s="397">
        <v>69610.64</v>
      </c>
      <c r="K521" s="396">
        <f t="shared" si="17"/>
        <v>1.6656950112434413E-4</v>
      </c>
      <c r="L521" s="396">
        <f t="shared" si="17"/>
        <v>7.9489219219959349E-5</v>
      </c>
      <c r="M521" s="396">
        <f t="shared" si="17"/>
        <v>8.0630291952421134E-5</v>
      </c>
    </row>
    <row r="522" spans="2:13">
      <c r="B522" s="399" t="s">
        <v>706</v>
      </c>
      <c r="C522" s="399">
        <v>1</v>
      </c>
      <c r="D522" s="396">
        <f t="shared" si="16"/>
        <v>6.0964457721148569E-5</v>
      </c>
      <c r="G522" s="399" t="s">
        <v>705</v>
      </c>
      <c r="H522" s="399">
        <v>1</v>
      </c>
      <c r="I522" s="397">
        <v>61557</v>
      </c>
      <c r="J522" s="397">
        <v>61557</v>
      </c>
      <c r="K522" s="396">
        <f t="shared" si="17"/>
        <v>8.3284750562172063E-5</v>
      </c>
      <c r="L522" s="396">
        <f t="shared" si="17"/>
        <v>6.8045026665596411E-5</v>
      </c>
      <c r="M522" s="396">
        <f t="shared" si="17"/>
        <v>7.13017274617097E-5</v>
      </c>
    </row>
    <row r="523" spans="2:13">
      <c r="B523" s="399" t="s">
        <v>690</v>
      </c>
      <c r="C523" s="399">
        <v>1</v>
      </c>
      <c r="D523" s="396">
        <f t="shared" si="16"/>
        <v>6.0964457721148569E-5</v>
      </c>
      <c r="G523" s="399" t="s">
        <v>674</v>
      </c>
      <c r="H523" s="399">
        <v>2</v>
      </c>
      <c r="I523" s="397">
        <v>60404.4</v>
      </c>
      <c r="J523" s="397">
        <v>59013.2599999999</v>
      </c>
      <c r="K523" s="396">
        <f t="shared" si="17"/>
        <v>1.6656950112434413E-4</v>
      </c>
      <c r="L523" s="396">
        <f t="shared" si="17"/>
        <v>6.6770944144765854E-5</v>
      </c>
      <c r="M523" s="396">
        <f t="shared" si="17"/>
        <v>6.8355302908637645E-5</v>
      </c>
    </row>
    <row r="524" spans="2:13">
      <c r="B524" s="399" t="s">
        <v>700</v>
      </c>
      <c r="C524" s="399">
        <v>1</v>
      </c>
      <c r="D524" s="396">
        <f t="shared" si="16"/>
        <v>6.0964457721148569E-5</v>
      </c>
      <c r="G524" s="399" t="s">
        <v>701</v>
      </c>
      <c r="H524" s="399">
        <v>1</v>
      </c>
      <c r="I524" s="397">
        <v>60129</v>
      </c>
      <c r="J524" s="397">
        <v>58783.19</v>
      </c>
      <c r="K524" s="396">
        <f t="shared" si="17"/>
        <v>8.3284750562172063E-5</v>
      </c>
      <c r="L524" s="396">
        <f t="shared" si="17"/>
        <v>6.6466517347753244E-5</v>
      </c>
      <c r="M524" s="396">
        <f t="shared" si="17"/>
        <v>6.8088811876957931E-5</v>
      </c>
    </row>
    <row r="525" spans="2:13">
      <c r="B525" s="399" t="s">
        <v>691</v>
      </c>
      <c r="C525" s="399">
        <v>1</v>
      </c>
      <c r="D525" s="396">
        <f t="shared" si="16"/>
        <v>6.0964457721148569E-5</v>
      </c>
      <c r="G525" s="399" t="s">
        <v>694</v>
      </c>
      <c r="H525" s="399">
        <v>1</v>
      </c>
      <c r="I525" s="397">
        <v>54950.46</v>
      </c>
      <c r="J525" s="397">
        <v>54950.46</v>
      </c>
      <c r="K525" s="396">
        <f t="shared" si="17"/>
        <v>8.3284750562172063E-5</v>
      </c>
      <c r="L525" s="396">
        <f t="shared" si="17"/>
        <v>6.0742166057260569E-5</v>
      </c>
      <c r="M525" s="396">
        <f t="shared" si="17"/>
        <v>6.3649344880607891E-5</v>
      </c>
    </row>
    <row r="526" spans="2:13">
      <c r="B526" s="399" t="s">
        <v>693</v>
      </c>
      <c r="C526" s="399">
        <v>1</v>
      </c>
      <c r="D526" s="396">
        <f t="shared" si="16"/>
        <v>6.0964457721148569E-5</v>
      </c>
      <c r="G526" s="399" t="s">
        <v>706</v>
      </c>
      <c r="H526" s="399">
        <v>1</v>
      </c>
      <c r="I526" s="397">
        <v>51510</v>
      </c>
      <c r="J526" s="397">
        <v>50357.1</v>
      </c>
      <c r="K526" s="396">
        <f t="shared" si="17"/>
        <v>8.3284750562172063E-5</v>
      </c>
      <c r="L526" s="396">
        <f t="shared" si="17"/>
        <v>5.6939086107914146E-5</v>
      </c>
      <c r="M526" s="396">
        <f t="shared" si="17"/>
        <v>5.8328837012233559E-5</v>
      </c>
    </row>
    <row r="527" spans="2:13">
      <c r="B527" s="400" t="s">
        <v>803</v>
      </c>
      <c r="C527" s="400">
        <f>SUM(C192:C526)</f>
        <v>16403</v>
      </c>
      <c r="D527" s="403">
        <f>SUM(D192:D526)</f>
        <v>1.0000000000000002</v>
      </c>
      <c r="G527" s="400" t="s">
        <v>803</v>
      </c>
      <c r="H527" s="400">
        <v>12007</v>
      </c>
      <c r="I527" s="402">
        <f>SUM(I192:I526)</f>
        <v>904650979.15999854</v>
      </c>
      <c r="J527" s="402">
        <f>SUM(J192:J526)</f>
        <v>863331116.80999887</v>
      </c>
      <c r="K527" s="403">
        <f>SUM(K192:K526)</f>
        <v>1.0000832847505639</v>
      </c>
      <c r="L527" s="403">
        <f t="shared" ref="L527:M527" si="18">SUM(L192:L526)</f>
        <v>1.0000000000000002</v>
      </c>
      <c r="M527" s="403">
        <f t="shared" si="18"/>
        <v>1.0000000000000004</v>
      </c>
    </row>
    <row r="533" spans="2:13">
      <c r="B533" s="169" t="s">
        <v>301</v>
      </c>
    </row>
    <row r="534" spans="2:13">
      <c r="B534" s="393" t="s">
        <v>787</v>
      </c>
      <c r="C534" s="393" t="s">
        <v>779</v>
      </c>
      <c r="D534" s="393" t="s">
        <v>780</v>
      </c>
      <c r="G534" s="393" t="s">
        <v>787</v>
      </c>
      <c r="H534" s="393" t="s">
        <v>781</v>
      </c>
      <c r="I534" s="393" t="s">
        <v>782</v>
      </c>
      <c r="J534" s="393" t="s">
        <v>783</v>
      </c>
      <c r="K534" s="393" t="s">
        <v>855</v>
      </c>
      <c r="L534" s="393" t="s">
        <v>784</v>
      </c>
      <c r="M534" s="393" t="s">
        <v>785</v>
      </c>
    </row>
    <row r="535" spans="2:13">
      <c r="B535" s="399" t="s">
        <v>265</v>
      </c>
      <c r="C535" s="399">
        <v>2879</v>
      </c>
      <c r="D535" s="396">
        <f>C535/C$556</f>
        <v>0.17551667377918673</v>
      </c>
      <c r="G535" s="399" t="s">
        <v>265</v>
      </c>
      <c r="H535" s="399">
        <v>2103</v>
      </c>
      <c r="I535" s="397">
        <v>161987375.65999901</v>
      </c>
      <c r="J535" s="397">
        <v>154740301.12</v>
      </c>
      <c r="K535" s="396">
        <f>H535/H$556</f>
        <v>0.17514783043224785</v>
      </c>
      <c r="L535" s="396">
        <f t="shared" ref="K535:M555" si="19">I535/I$556</f>
        <v>0.1790606315492089</v>
      </c>
      <c r="M535" s="396">
        <f t="shared" si="19"/>
        <v>0.17923633019479754</v>
      </c>
    </row>
    <row r="536" spans="2:13">
      <c r="B536" s="399" t="s">
        <v>103</v>
      </c>
      <c r="C536" s="399">
        <v>2523</v>
      </c>
      <c r="D536" s="396">
        <f t="shared" ref="D536:D555" si="20">C536/C$556</f>
        <v>0.15381332683045784</v>
      </c>
      <c r="G536" s="399" t="s">
        <v>103</v>
      </c>
      <c r="H536" s="399">
        <v>1840</v>
      </c>
      <c r="I536" s="397">
        <v>136337997.11999899</v>
      </c>
      <c r="J536" s="397">
        <v>129990968.879999</v>
      </c>
      <c r="K536" s="396">
        <f t="shared" si="19"/>
        <v>0.15324394103439659</v>
      </c>
      <c r="L536" s="396">
        <f t="shared" si="19"/>
        <v>0.1507078423179227</v>
      </c>
      <c r="M536" s="396">
        <f t="shared" si="19"/>
        <v>0.1505690763936724</v>
      </c>
    </row>
    <row r="537" spans="2:13">
      <c r="B537" s="399" t="s">
        <v>266</v>
      </c>
      <c r="C537" s="399">
        <v>1995</v>
      </c>
      <c r="D537" s="396">
        <f t="shared" si="20"/>
        <v>0.1216240931536914</v>
      </c>
      <c r="G537" s="399" t="s">
        <v>266</v>
      </c>
      <c r="H537" s="399">
        <v>1434</v>
      </c>
      <c r="I537" s="397">
        <v>107625394.659999</v>
      </c>
      <c r="J537" s="397">
        <v>102912047.53999899</v>
      </c>
      <c r="K537" s="396">
        <f t="shared" si="19"/>
        <v>0.11943033230615474</v>
      </c>
      <c r="L537" s="396">
        <f t="shared" si="19"/>
        <v>0.11896896940291102</v>
      </c>
      <c r="M537" s="396">
        <f t="shared" si="19"/>
        <v>0.11920344991184648</v>
      </c>
    </row>
    <row r="538" spans="2:13">
      <c r="B538" s="399" t="s">
        <v>116</v>
      </c>
      <c r="C538" s="399">
        <v>1983</v>
      </c>
      <c r="D538" s="396">
        <f t="shared" si="20"/>
        <v>0.12089251966103762</v>
      </c>
      <c r="G538" s="399" t="s">
        <v>116</v>
      </c>
      <c r="H538" s="399">
        <v>1470</v>
      </c>
      <c r="I538" s="397">
        <v>102544689.42999899</v>
      </c>
      <c r="J538" s="397">
        <v>98033228.269999802</v>
      </c>
      <c r="K538" s="396">
        <f t="shared" si="19"/>
        <v>0.12242858332639293</v>
      </c>
      <c r="L538" s="396">
        <f t="shared" si="19"/>
        <v>0.11335276453822647</v>
      </c>
      <c r="M538" s="396">
        <f t="shared" si="19"/>
        <v>0.11355229339147641</v>
      </c>
    </row>
    <row r="539" spans="2:13">
      <c r="B539" s="399" t="s">
        <v>268</v>
      </c>
      <c r="C539" s="399">
        <v>1660</v>
      </c>
      <c r="D539" s="396">
        <f t="shared" si="20"/>
        <v>0.10120099981710663</v>
      </c>
      <c r="G539" s="399" t="s">
        <v>268</v>
      </c>
      <c r="H539" s="399">
        <v>1214</v>
      </c>
      <c r="I539" s="397">
        <v>91666440.969999894</v>
      </c>
      <c r="J539" s="397">
        <v>87323764.739999905</v>
      </c>
      <c r="K539" s="396">
        <f t="shared" si="19"/>
        <v>0.10110768718247688</v>
      </c>
      <c r="L539" s="396">
        <f t="shared" si="19"/>
        <v>0.10132796302847738</v>
      </c>
      <c r="M539" s="396">
        <f t="shared" si="19"/>
        <v>0.10114747753175007</v>
      </c>
    </row>
    <row r="540" spans="2:13">
      <c r="B540" s="399" t="s">
        <v>267</v>
      </c>
      <c r="C540" s="399">
        <v>1184</v>
      </c>
      <c r="D540" s="396">
        <f t="shared" si="20"/>
        <v>7.218191794183991E-2</v>
      </c>
      <c r="G540" s="399" t="s">
        <v>267</v>
      </c>
      <c r="H540" s="399">
        <v>866</v>
      </c>
      <c r="I540" s="397">
        <v>64501835.82</v>
      </c>
      <c r="J540" s="397">
        <v>61582435.3400001</v>
      </c>
      <c r="K540" s="396">
        <f t="shared" si="19"/>
        <v>7.2124593986841012E-2</v>
      </c>
      <c r="L540" s="396">
        <f t="shared" si="19"/>
        <v>7.1300244299622076E-2</v>
      </c>
      <c r="M540" s="396">
        <f t="shared" si="19"/>
        <v>7.133118932113415E-2</v>
      </c>
    </row>
    <row r="541" spans="2:13">
      <c r="B541" s="399" t="s">
        <v>269</v>
      </c>
      <c r="C541" s="399">
        <v>1076</v>
      </c>
      <c r="D541" s="396">
        <f t="shared" si="20"/>
        <v>6.5597756507955865E-2</v>
      </c>
      <c r="G541" s="399" t="s">
        <v>269</v>
      </c>
      <c r="H541" s="399">
        <v>793</v>
      </c>
      <c r="I541" s="397">
        <v>61647707.939999998</v>
      </c>
      <c r="J541" s="397">
        <v>59077876.740000002</v>
      </c>
      <c r="K541" s="396">
        <f t="shared" si="19"/>
        <v>6.6044807195802455E-2</v>
      </c>
      <c r="L541" s="396">
        <f t="shared" si="19"/>
        <v>6.8145295102916212E-2</v>
      </c>
      <c r="M541" s="396">
        <f t="shared" si="19"/>
        <v>6.843014874558484E-2</v>
      </c>
    </row>
    <row r="542" spans="2:13">
      <c r="B542" s="399" t="s">
        <v>84</v>
      </c>
      <c r="C542" s="399">
        <v>742</v>
      </c>
      <c r="D542" s="396">
        <f t="shared" si="20"/>
        <v>4.5235627629092237E-2</v>
      </c>
      <c r="G542" s="495" t="s">
        <v>900</v>
      </c>
      <c r="H542" s="495">
        <v>569</v>
      </c>
      <c r="I542" s="496">
        <v>41836313.969999999</v>
      </c>
      <c r="J542" s="496">
        <v>39864827.209999897</v>
      </c>
      <c r="K542" s="396">
        <f t="shared" si="19"/>
        <v>4.7389023069875906E-2</v>
      </c>
      <c r="L542" s="396">
        <f t="shared" si="19"/>
        <v>4.6245806320628406E-2</v>
      </c>
      <c r="M542" s="396">
        <f t="shared" si="19"/>
        <v>4.6175594084110122E-2</v>
      </c>
    </row>
    <row r="543" spans="2:13">
      <c r="B543" s="399" t="s">
        <v>183</v>
      </c>
      <c r="C543" s="399">
        <v>381</v>
      </c>
      <c r="D543" s="396">
        <f t="shared" si="20"/>
        <v>2.3227458391757605E-2</v>
      </c>
      <c r="G543" s="399" t="s">
        <v>183</v>
      </c>
      <c r="H543" s="399">
        <v>274</v>
      </c>
      <c r="I543" s="397">
        <v>21672040.16</v>
      </c>
      <c r="J543" s="397">
        <v>20590914.960000001</v>
      </c>
      <c r="K543" s="396">
        <f t="shared" si="19"/>
        <v>2.2820021654035145E-2</v>
      </c>
      <c r="L543" s="396">
        <f t="shared" si="19"/>
        <v>2.3956244628313288E-2</v>
      </c>
      <c r="M543" s="396">
        <f t="shared" si="19"/>
        <v>2.3850541882566786E-2</v>
      </c>
    </row>
    <row r="544" spans="2:13">
      <c r="B544" s="399" t="s">
        <v>101</v>
      </c>
      <c r="C544" s="399">
        <v>283</v>
      </c>
      <c r="D544" s="396">
        <f t="shared" si="20"/>
        <v>1.7252941535085047E-2</v>
      </c>
      <c r="G544" s="399" t="s">
        <v>101</v>
      </c>
      <c r="H544" s="399">
        <v>200</v>
      </c>
      <c r="I544" s="397">
        <v>16328742.83</v>
      </c>
      <c r="J544" s="397">
        <v>15433916.470000001</v>
      </c>
      <c r="K544" s="396">
        <f t="shared" si="19"/>
        <v>1.6656950112434413E-2</v>
      </c>
      <c r="L544" s="396">
        <f t="shared" si="19"/>
        <v>1.8049770802394852E-2</v>
      </c>
      <c r="M544" s="396">
        <f t="shared" si="19"/>
        <v>1.7877169222196253E-2</v>
      </c>
    </row>
    <row r="545" spans="2:13">
      <c r="B545" s="399" t="s">
        <v>270</v>
      </c>
      <c r="C545" s="399">
        <v>274</v>
      </c>
      <c r="D545" s="396">
        <f t="shared" si="20"/>
        <v>1.6704261415594709E-2</v>
      </c>
      <c r="G545" s="399" t="s">
        <v>271</v>
      </c>
      <c r="H545" s="399">
        <v>185</v>
      </c>
      <c r="I545" s="397">
        <v>15219965.810000001</v>
      </c>
      <c r="J545" s="397">
        <v>14544854.7099999</v>
      </c>
      <c r="K545" s="396">
        <f t="shared" si="19"/>
        <v>1.5407678854001832E-2</v>
      </c>
      <c r="L545" s="396">
        <f t="shared" si="19"/>
        <v>1.6824130145895982E-2</v>
      </c>
      <c r="M545" s="396">
        <f t="shared" si="19"/>
        <v>1.6847365311866716E-2</v>
      </c>
    </row>
    <row r="546" spans="2:13">
      <c r="B546" s="399" t="s">
        <v>102</v>
      </c>
      <c r="C546" s="399">
        <v>265</v>
      </c>
      <c r="D546" s="396">
        <f t="shared" si="20"/>
        <v>1.6155581296104372E-2</v>
      </c>
      <c r="G546" s="399" t="s">
        <v>102</v>
      </c>
      <c r="H546" s="399">
        <v>197</v>
      </c>
      <c r="I546" s="397">
        <v>15103713.18</v>
      </c>
      <c r="J546" s="397">
        <v>14524330.169999899</v>
      </c>
      <c r="K546" s="396">
        <f t="shared" si="19"/>
        <v>1.6407095860747897E-2</v>
      </c>
      <c r="L546" s="396">
        <f t="shared" si="19"/>
        <v>1.669562464191925E-2</v>
      </c>
      <c r="M546" s="396">
        <f t="shared" si="19"/>
        <v>1.6823591652374587E-2</v>
      </c>
    </row>
    <row r="547" spans="2:13">
      <c r="B547" s="399" t="s">
        <v>271</v>
      </c>
      <c r="C547" s="399">
        <v>257</v>
      </c>
      <c r="D547" s="396">
        <f t="shared" si="20"/>
        <v>1.5667865634335181E-2</v>
      </c>
      <c r="G547" s="399" t="s">
        <v>270</v>
      </c>
      <c r="H547" s="399">
        <v>199</v>
      </c>
      <c r="I547" s="397">
        <v>13984105.9799999</v>
      </c>
      <c r="J547" s="397">
        <v>13158923.3799999</v>
      </c>
      <c r="K547" s="396">
        <f t="shared" si="19"/>
        <v>1.6573665361872242E-2</v>
      </c>
      <c r="L547" s="396">
        <f t="shared" si="19"/>
        <v>1.545801231872285E-2</v>
      </c>
      <c r="M547" s="396">
        <f t="shared" si="19"/>
        <v>1.524203532547516E-2</v>
      </c>
    </row>
    <row r="548" spans="2:13">
      <c r="B548" s="399" t="s">
        <v>272</v>
      </c>
      <c r="C548" s="399">
        <v>225</v>
      </c>
      <c r="D548" s="396">
        <f t="shared" si="20"/>
        <v>1.3717002987258428E-2</v>
      </c>
      <c r="G548" s="399" t="s">
        <v>272</v>
      </c>
      <c r="H548" s="399">
        <v>174</v>
      </c>
      <c r="I548" s="397">
        <v>12738666.66</v>
      </c>
      <c r="J548" s="397">
        <v>12216410.4599999</v>
      </c>
      <c r="K548" s="396">
        <f t="shared" si="19"/>
        <v>1.449154659781794E-2</v>
      </c>
      <c r="L548" s="396">
        <f t="shared" si="19"/>
        <v>1.4081305335930062E-2</v>
      </c>
      <c r="M548" s="396">
        <f t="shared" si="19"/>
        <v>1.4150318715650438E-2</v>
      </c>
    </row>
    <row r="549" spans="2:13">
      <c r="B549" s="399" t="s">
        <v>274</v>
      </c>
      <c r="C549" s="399">
        <v>179</v>
      </c>
      <c r="D549" s="396">
        <f t="shared" si="20"/>
        <v>1.0912637932085594E-2</v>
      </c>
      <c r="G549" s="399" t="s">
        <v>274</v>
      </c>
      <c r="H549" s="399">
        <v>133</v>
      </c>
      <c r="I549" s="397">
        <v>11824460.039999999</v>
      </c>
      <c r="J549" s="397">
        <v>11326150.810000001</v>
      </c>
      <c r="K549" s="396">
        <f t="shared" si="19"/>
        <v>1.1076871824768885E-2</v>
      </c>
      <c r="L549" s="396">
        <f t="shared" si="19"/>
        <v>1.3070742543140208E-2</v>
      </c>
      <c r="M549" s="396">
        <f t="shared" si="19"/>
        <v>1.3119127284384295E-2</v>
      </c>
    </row>
    <row r="550" spans="2:13">
      <c r="B550" s="399" t="s">
        <v>276</v>
      </c>
      <c r="C550" s="399">
        <v>175</v>
      </c>
      <c r="D550" s="396">
        <f t="shared" si="20"/>
        <v>1.0668780101201E-2</v>
      </c>
      <c r="G550" s="399" t="s">
        <v>276</v>
      </c>
      <c r="H550" s="399">
        <v>129</v>
      </c>
      <c r="I550" s="397">
        <v>10608917.039999999</v>
      </c>
      <c r="J550" s="397">
        <v>9958289.4299999997</v>
      </c>
      <c r="K550" s="396">
        <f t="shared" si="19"/>
        <v>1.0743732822520197E-2</v>
      </c>
      <c r="L550" s="396">
        <f t="shared" si="19"/>
        <v>1.1727082913070851E-2</v>
      </c>
      <c r="M550" s="396">
        <f t="shared" si="19"/>
        <v>1.1534727795745174E-2</v>
      </c>
    </row>
    <row r="551" spans="2:13">
      <c r="B551" s="399" t="s">
        <v>273</v>
      </c>
      <c r="C551" s="399">
        <v>109</v>
      </c>
      <c r="D551" s="396">
        <f t="shared" si="20"/>
        <v>6.6451258916051942E-3</v>
      </c>
      <c r="G551" s="399" t="s">
        <v>273</v>
      </c>
      <c r="H551" s="399">
        <v>73</v>
      </c>
      <c r="I551" s="397">
        <v>5879355.5700000003</v>
      </c>
      <c r="J551" s="397">
        <v>5510427.04</v>
      </c>
      <c r="K551" s="396">
        <f t="shared" si="19"/>
        <v>6.0797867910385613E-3</v>
      </c>
      <c r="L551" s="396">
        <f t="shared" si="19"/>
        <v>6.4990318978698459E-3</v>
      </c>
      <c r="M551" s="396">
        <f t="shared" si="19"/>
        <v>6.3827504102493037E-3</v>
      </c>
    </row>
    <row r="552" spans="2:13">
      <c r="B552" s="399" t="s">
        <v>275</v>
      </c>
      <c r="C552" s="399">
        <v>81</v>
      </c>
      <c r="D552" s="396">
        <f t="shared" si="20"/>
        <v>4.9381210754130345E-3</v>
      </c>
      <c r="G552" s="399" t="s">
        <v>275</v>
      </c>
      <c r="H552" s="399">
        <v>63</v>
      </c>
      <c r="I552" s="397">
        <v>4974258.8999999901</v>
      </c>
      <c r="J552" s="397">
        <v>4724076.8999999901</v>
      </c>
      <c r="K552" s="396">
        <f t="shared" si="19"/>
        <v>5.2469392854168403E-3</v>
      </c>
      <c r="L552" s="396">
        <f t="shared" si="19"/>
        <v>5.4985392318027309E-3</v>
      </c>
      <c r="M552" s="396">
        <f t="shared" si="19"/>
        <v>5.4719177937839454E-3</v>
      </c>
    </row>
    <row r="553" spans="2:13">
      <c r="B553" s="399" t="s">
        <v>278</v>
      </c>
      <c r="C553" s="399">
        <v>69</v>
      </c>
      <c r="D553" s="396">
        <f t="shared" si="20"/>
        <v>4.2065475827592512E-3</v>
      </c>
      <c r="G553" s="399" t="s">
        <v>277</v>
      </c>
      <c r="H553" s="399">
        <v>42</v>
      </c>
      <c r="I553" s="397">
        <v>4193402.79</v>
      </c>
      <c r="J553" s="397">
        <v>4007865.28</v>
      </c>
      <c r="K553" s="396">
        <f t="shared" si="19"/>
        <v>3.497959523611227E-3</v>
      </c>
      <c r="L553" s="396">
        <f t="shared" si="19"/>
        <v>4.6353819170059834E-3</v>
      </c>
      <c r="M553" s="396">
        <f t="shared" si="19"/>
        <v>4.6423269148563014E-3</v>
      </c>
    </row>
    <row r="554" spans="2:13">
      <c r="B554" s="399" t="s">
        <v>277</v>
      </c>
      <c r="C554" s="399">
        <v>60</v>
      </c>
      <c r="D554" s="396">
        <f t="shared" si="20"/>
        <v>3.6578674632689141E-3</v>
      </c>
      <c r="G554" s="399" t="s">
        <v>278</v>
      </c>
      <c r="H554" s="399">
        <v>49</v>
      </c>
      <c r="I554" s="397">
        <v>3949584.63</v>
      </c>
      <c r="J554" s="397">
        <v>3785263.3799999901</v>
      </c>
      <c r="K554" s="396">
        <f t="shared" si="19"/>
        <v>4.0809527775464314E-3</v>
      </c>
      <c r="L554" s="396">
        <f t="shared" si="19"/>
        <v>4.3658656443033381E-3</v>
      </c>
      <c r="M554" s="396">
        <f t="shared" si="19"/>
        <v>4.3844862142656373E-3</v>
      </c>
    </row>
    <row r="555" spans="2:13">
      <c r="B555" s="399" t="s">
        <v>336</v>
      </c>
      <c r="C555" s="399">
        <v>3</v>
      </c>
      <c r="D555" s="396">
        <f t="shared" si="20"/>
        <v>1.828933731634457E-4</v>
      </c>
      <c r="G555" s="399" t="s">
        <v>336</v>
      </c>
      <c r="H555" s="399">
        <v>1</v>
      </c>
      <c r="I555" s="397">
        <v>26010</v>
      </c>
      <c r="J555" s="397">
        <v>24243.98</v>
      </c>
      <c r="K555" s="396">
        <f t="shared" si="19"/>
        <v>8.3284750562172063E-5</v>
      </c>
      <c r="L555" s="396">
        <f t="shared" si="19"/>
        <v>2.8751419717857732E-5</v>
      </c>
      <c r="M555" s="396">
        <f t="shared" si="19"/>
        <v>2.8081902213349315E-5</v>
      </c>
    </row>
    <row r="556" spans="2:13">
      <c r="B556" s="400" t="s">
        <v>803</v>
      </c>
      <c r="C556" s="400">
        <f>SUM(C535:C555)</f>
        <v>16403</v>
      </c>
      <c r="D556" s="404">
        <f>SUM(D535:D555)</f>
        <v>1</v>
      </c>
      <c r="G556" s="400" t="s">
        <v>803</v>
      </c>
      <c r="H556" s="400">
        <v>12007</v>
      </c>
      <c r="I556" s="402">
        <f>SUM(I535:I555)</f>
        <v>904650979.15999556</v>
      </c>
      <c r="J556" s="402">
        <f>SUM(J535:J555)</f>
        <v>863331116.80999732</v>
      </c>
      <c r="K556" s="404">
        <f>SUM(K535:K555)</f>
        <v>1.0000832847505621</v>
      </c>
      <c r="L556" s="404">
        <f t="shared" ref="L556:M556" si="21">SUM(L535:L555)</f>
        <v>1.0000000000000004</v>
      </c>
      <c r="M556" s="404">
        <f t="shared" si="21"/>
        <v>0.99999999999999989</v>
      </c>
    </row>
    <row r="560" spans="2:13">
      <c r="B560" s="169" t="s">
        <v>319</v>
      </c>
    </row>
    <row r="561" spans="2:13">
      <c r="B561" s="393" t="s">
        <v>788</v>
      </c>
      <c r="C561" s="393" t="s">
        <v>779</v>
      </c>
      <c r="D561" s="393" t="s">
        <v>780</v>
      </c>
      <c r="G561" s="393" t="s">
        <v>788</v>
      </c>
      <c r="H561" s="393" t="s">
        <v>781</v>
      </c>
      <c r="I561" s="393" t="s">
        <v>782</v>
      </c>
      <c r="J561" s="393" t="s">
        <v>783</v>
      </c>
      <c r="K561" s="393" t="s">
        <v>855</v>
      </c>
      <c r="L561" s="393" t="s">
        <v>784</v>
      </c>
      <c r="M561" s="393" t="s">
        <v>785</v>
      </c>
    </row>
    <row r="562" spans="2:13">
      <c r="B562" s="399" t="s">
        <v>253</v>
      </c>
      <c r="C562" s="399">
        <v>408</v>
      </c>
      <c r="D562" s="396">
        <f>C562/C$568</f>
        <v>2.4873498750228616E-2</v>
      </c>
      <c r="G562" s="399" t="s">
        <v>253</v>
      </c>
      <c r="H562" s="397">
        <v>190</v>
      </c>
      <c r="I562" s="397">
        <v>8085445.52999999</v>
      </c>
      <c r="J562" s="397">
        <v>7739368.6399999997</v>
      </c>
      <c r="K562" s="396">
        <f>H562/H$568</f>
        <v>1.5824102606812693E-2</v>
      </c>
      <c r="L562" s="396">
        <f t="shared" ref="L562:M567" si="22">I562/I$568</f>
        <v>8.937640831945648E-3</v>
      </c>
      <c r="M562" s="396">
        <f t="shared" si="22"/>
        <v>8.9645426758124015E-3</v>
      </c>
    </row>
    <row r="563" spans="2:13">
      <c r="B563" s="399" t="s">
        <v>283</v>
      </c>
      <c r="C563" s="399">
        <v>5896</v>
      </c>
      <c r="D563" s="396">
        <f t="shared" ref="D563:D567" si="23">C563/C$568</f>
        <v>0.35944644272389198</v>
      </c>
      <c r="G563" s="399" t="s">
        <v>283</v>
      </c>
      <c r="H563" s="397">
        <v>4244</v>
      </c>
      <c r="I563" s="397">
        <v>271631557.61000001</v>
      </c>
      <c r="J563" s="397">
        <v>259970575.86000001</v>
      </c>
      <c r="K563" s="396">
        <f t="shared" ref="K563:K567" si="24">H563/H$568</f>
        <v>0.35346048138585823</v>
      </c>
      <c r="L563" s="396">
        <f t="shared" si="22"/>
        <v>0.30026116576165168</v>
      </c>
      <c r="M563" s="396">
        <f t="shared" si="22"/>
        <v>0.30112499225162837</v>
      </c>
    </row>
    <row r="564" spans="2:13">
      <c r="B564" s="399" t="s">
        <v>284</v>
      </c>
      <c r="C564" s="399">
        <v>5551</v>
      </c>
      <c r="D564" s="396">
        <f t="shared" si="23"/>
        <v>0.33841370481009569</v>
      </c>
      <c r="G564" s="495" t="s">
        <v>284</v>
      </c>
      <c r="H564" s="496">
        <v>4116</v>
      </c>
      <c r="I564" s="496">
        <v>319839645.719998</v>
      </c>
      <c r="J564" s="496">
        <v>305448867.43999904</v>
      </c>
      <c r="K564" s="396">
        <f t="shared" si="24"/>
        <v>0.34280003331390024</v>
      </c>
      <c r="L564" s="396">
        <f t="shared" si="22"/>
        <v>0.35355032281839982</v>
      </c>
      <c r="M564" s="396">
        <f t="shared" si="22"/>
        <v>0.35380268531108972</v>
      </c>
    </row>
    <row r="565" spans="2:13">
      <c r="B565" s="399" t="s">
        <v>285</v>
      </c>
      <c r="C565" s="399">
        <v>2265</v>
      </c>
      <c r="D565" s="396">
        <f t="shared" si="23"/>
        <v>0.13808449673840151</v>
      </c>
      <c r="G565" s="399" t="s">
        <v>285</v>
      </c>
      <c r="H565" s="397">
        <v>1724</v>
      </c>
      <c r="I565" s="397">
        <v>149793585.579999</v>
      </c>
      <c r="J565" s="397">
        <v>142717658.419999</v>
      </c>
      <c r="K565" s="396">
        <f t="shared" si="24"/>
        <v>0.14358290996918463</v>
      </c>
      <c r="L565" s="396">
        <f t="shared" si="22"/>
        <v>0.16558163206664328</v>
      </c>
      <c r="M565" s="396">
        <f t="shared" si="22"/>
        <v>0.16531045347622803</v>
      </c>
    </row>
    <row r="566" spans="2:13">
      <c r="B566" s="399" t="s">
        <v>286</v>
      </c>
      <c r="C566" s="399">
        <v>1676</v>
      </c>
      <c r="D566" s="396">
        <f t="shared" si="23"/>
        <v>0.10217643114064501</v>
      </c>
      <c r="G566" s="399" t="s">
        <v>286</v>
      </c>
      <c r="H566" s="397">
        <v>1281</v>
      </c>
      <c r="I566" s="397">
        <v>112188376.199999</v>
      </c>
      <c r="J566" s="397">
        <v>106329613.22999901</v>
      </c>
      <c r="K566" s="396">
        <f t="shared" si="24"/>
        <v>0.10668776547014241</v>
      </c>
      <c r="L566" s="396">
        <f t="shared" si="22"/>
        <v>0.1240128831830485</v>
      </c>
      <c r="M566" s="396">
        <f t="shared" si="22"/>
        <v>0.12316203037240941</v>
      </c>
    </row>
    <row r="567" spans="2:13">
      <c r="B567" s="399" t="s">
        <v>287</v>
      </c>
      <c r="C567" s="399">
        <v>607</v>
      </c>
      <c r="D567" s="396">
        <f t="shared" si="23"/>
        <v>3.7005425836737181E-2</v>
      </c>
      <c r="G567" s="399" t="s">
        <v>287</v>
      </c>
      <c r="H567" s="397">
        <v>453</v>
      </c>
      <c r="I567" s="397">
        <v>43112368.519999899</v>
      </c>
      <c r="J567" s="397">
        <v>41125033.219999999</v>
      </c>
      <c r="K567" s="396">
        <f t="shared" si="24"/>
        <v>3.7727992004663945E-2</v>
      </c>
      <c r="L567" s="396">
        <f t="shared" si="22"/>
        <v>4.7656355338311175E-2</v>
      </c>
      <c r="M567" s="396">
        <f t="shared" si="22"/>
        <v>4.7635295912832068E-2</v>
      </c>
    </row>
    <row r="568" spans="2:13">
      <c r="B568" s="400" t="s">
        <v>56</v>
      </c>
      <c r="C568" s="400">
        <f>SUM(C562:C567)</f>
        <v>16403</v>
      </c>
      <c r="D568" s="404">
        <f>SUM(D562:D567)</f>
        <v>0.99999999999999989</v>
      </c>
      <c r="G568" s="400" t="s">
        <v>56</v>
      </c>
      <c r="H568" s="402">
        <v>12007</v>
      </c>
      <c r="I568" s="402">
        <f>SUM(I562:I567)</f>
        <v>904650979.15999579</v>
      </c>
      <c r="J568" s="402">
        <f>SUM(J562:J567)</f>
        <v>863331116.80999708</v>
      </c>
      <c r="K568" s="404">
        <f>SUM(K562:K567)</f>
        <v>1.0000832847505623</v>
      </c>
      <c r="L568" s="404">
        <f t="shared" ref="L568:M568" si="25">SUM(L562:L567)</f>
        <v>1</v>
      </c>
      <c r="M568" s="404">
        <f t="shared" si="25"/>
        <v>1</v>
      </c>
    </row>
    <row r="572" spans="2:13">
      <c r="B572" s="169" t="s">
        <v>303</v>
      </c>
    </row>
    <row r="573" spans="2:13">
      <c r="B573" s="393" t="s">
        <v>789</v>
      </c>
      <c r="C573" s="393" t="s">
        <v>779</v>
      </c>
      <c r="D573" s="393" t="s">
        <v>780</v>
      </c>
      <c r="G573" s="393" t="s">
        <v>789</v>
      </c>
      <c r="H573" s="393" t="s">
        <v>781</v>
      </c>
      <c r="I573" s="393" t="s">
        <v>782</v>
      </c>
      <c r="J573" s="393" t="s">
        <v>783</v>
      </c>
      <c r="K573" s="393" t="s">
        <v>855</v>
      </c>
      <c r="L573" s="393" t="s">
        <v>784</v>
      </c>
      <c r="M573" s="393" t="s">
        <v>785</v>
      </c>
    </row>
    <row r="574" spans="2:13">
      <c r="B574" s="399" t="s">
        <v>108</v>
      </c>
      <c r="C574" s="399">
        <v>1978</v>
      </c>
      <c r="D574" s="396">
        <f>C574/C$578</f>
        <v>0.12058769737243187</v>
      </c>
      <c r="G574" s="399" t="s">
        <v>108</v>
      </c>
      <c r="H574" s="397">
        <v>1536</v>
      </c>
      <c r="I574" s="397">
        <v>54097584.329999901</v>
      </c>
      <c r="J574" s="397">
        <v>51768478.520000003</v>
      </c>
      <c r="K574" s="396">
        <f>H574/H$578</f>
        <v>0.12792537686349628</v>
      </c>
      <c r="L574" s="396">
        <f t="shared" ref="L574:M577" si="26">I574/I$578</f>
        <v>5.9799398415764392E-2</v>
      </c>
      <c r="M574" s="396">
        <f t="shared" si="26"/>
        <v>5.9963642583953494E-2</v>
      </c>
    </row>
    <row r="575" spans="2:13">
      <c r="B575" s="399" t="s">
        <v>109</v>
      </c>
      <c r="C575" s="399">
        <v>7599</v>
      </c>
      <c r="D575" s="396">
        <f t="shared" ref="D575:D577" si="27">C575/C$578</f>
        <v>0.46326891422300798</v>
      </c>
      <c r="G575" s="399" t="s">
        <v>109</v>
      </c>
      <c r="H575" s="397">
        <v>5638</v>
      </c>
      <c r="I575" s="397">
        <v>338558973.59999698</v>
      </c>
      <c r="J575" s="397">
        <v>323391065.409998</v>
      </c>
      <c r="K575" s="396">
        <f t="shared" ref="K575:K577" si="28">H575/H$578</f>
        <v>0.46955942366952613</v>
      </c>
      <c r="L575" s="396">
        <f t="shared" si="26"/>
        <v>0.37424264318418438</v>
      </c>
      <c r="M575" s="396">
        <f t="shared" si="26"/>
        <v>0.37458520735928796</v>
      </c>
    </row>
    <row r="576" spans="2:13">
      <c r="B576" s="399" t="s">
        <v>110</v>
      </c>
      <c r="C576" s="399">
        <v>5493</v>
      </c>
      <c r="D576" s="396">
        <f t="shared" si="27"/>
        <v>0.33487776626226912</v>
      </c>
      <c r="G576" s="495" t="s">
        <v>110</v>
      </c>
      <c r="H576" s="496">
        <v>3908</v>
      </c>
      <c r="I576" s="496">
        <v>373689567.779998</v>
      </c>
      <c r="J576" s="496">
        <v>357438718.91999799</v>
      </c>
      <c r="K576" s="396">
        <f t="shared" si="28"/>
        <v>0.32547680519696842</v>
      </c>
      <c r="L576" s="396">
        <f t="shared" si="26"/>
        <v>0.41307595568733474</v>
      </c>
      <c r="M576" s="396">
        <f t="shared" si="26"/>
        <v>0.41402274510935294</v>
      </c>
    </row>
    <row r="577" spans="2:13">
      <c r="B577" s="399" t="s">
        <v>111</v>
      </c>
      <c r="C577" s="399">
        <v>1333</v>
      </c>
      <c r="D577" s="396">
        <f t="shared" si="27"/>
        <v>8.126562214229105E-2</v>
      </c>
      <c r="G577" s="399" t="s">
        <v>111</v>
      </c>
      <c r="H577" s="397">
        <v>926</v>
      </c>
      <c r="I577" s="397">
        <v>138304853.44999999</v>
      </c>
      <c r="J577" s="397">
        <v>130732853.95999999</v>
      </c>
      <c r="K577" s="396">
        <f t="shared" si="28"/>
        <v>7.7121679020571335E-2</v>
      </c>
      <c r="L577" s="396">
        <f t="shared" si="26"/>
        <v>0.15288200271271651</v>
      </c>
      <c r="M577" s="396">
        <f t="shared" si="26"/>
        <v>0.15142840494740559</v>
      </c>
    </row>
    <row r="578" spans="2:13">
      <c r="B578" s="399" t="s">
        <v>56</v>
      </c>
      <c r="C578" s="400">
        <f>SUM(C574:C577)</f>
        <v>16403</v>
      </c>
      <c r="D578" s="405">
        <f>SUM(D574:D577)</f>
        <v>1</v>
      </c>
      <c r="G578" s="399" t="s">
        <v>56</v>
      </c>
      <c r="H578" s="432">
        <v>12007</v>
      </c>
      <c r="I578" s="402">
        <f>SUM(I574:I577)</f>
        <v>904650979.15999484</v>
      </c>
      <c r="J578" s="402">
        <f>SUM(J574:J577)</f>
        <v>863331116.80999601</v>
      </c>
      <c r="K578" s="405">
        <f>SUM(K574:K577)</f>
        <v>1.0000832847505623</v>
      </c>
      <c r="L578" s="405">
        <f t="shared" ref="L578:M578" si="29">SUM(L574:L577)</f>
        <v>1</v>
      </c>
      <c r="M578" s="405">
        <f t="shared" si="29"/>
        <v>1</v>
      </c>
    </row>
    <row r="581" spans="2:13">
      <c r="B581" s="169" t="s">
        <v>857</v>
      </c>
    </row>
    <row r="582" spans="2:13">
      <c r="B582" s="393" t="s">
        <v>790</v>
      </c>
      <c r="C582" s="393" t="s">
        <v>779</v>
      </c>
      <c r="D582" s="393" t="s">
        <v>780</v>
      </c>
      <c r="G582" s="393" t="s">
        <v>790</v>
      </c>
      <c r="H582" s="393" t="s">
        <v>781</v>
      </c>
      <c r="I582" s="393" t="s">
        <v>782</v>
      </c>
      <c r="J582" s="393" t="s">
        <v>783</v>
      </c>
      <c r="K582" s="393" t="s">
        <v>780</v>
      </c>
      <c r="L582" s="393" t="s">
        <v>784</v>
      </c>
      <c r="M582" s="393" t="s">
        <v>785</v>
      </c>
    </row>
    <row r="583" spans="2:13">
      <c r="B583" s="399" t="s">
        <v>771</v>
      </c>
      <c r="C583" s="399">
        <v>1666</v>
      </c>
      <c r="D583" s="396">
        <f t="shared" ref="D583:D614" si="30">C583/C$706</f>
        <v>0.10156678656343351</v>
      </c>
      <c r="G583" s="399" t="s">
        <v>771</v>
      </c>
      <c r="H583" s="399">
        <v>1181</v>
      </c>
      <c r="I583" s="397">
        <v>86523988.469999894</v>
      </c>
      <c r="J583" s="397">
        <v>82693726.819999799</v>
      </c>
      <c r="K583" s="396">
        <f t="shared" ref="K583:K614" si="31">H583/H$700</f>
        <v>9.8359290413925216E-2</v>
      </c>
      <c r="L583" s="396">
        <f t="shared" ref="L583:L614" si="32">I583/I$700</f>
        <v>9.5643502812919626E-2</v>
      </c>
      <c r="M583" s="396">
        <f t="shared" ref="M583:M614" si="33">J583/J$700</f>
        <v>9.5784485477081349E-2</v>
      </c>
    </row>
    <row r="584" spans="2:13">
      <c r="B584" s="399" t="s">
        <v>768</v>
      </c>
      <c r="C584" s="399">
        <v>1245</v>
      </c>
      <c r="D584" s="396">
        <f t="shared" si="30"/>
        <v>7.5900749862829964E-2</v>
      </c>
      <c r="G584" s="495" t="s">
        <v>768</v>
      </c>
      <c r="H584" s="495">
        <v>933</v>
      </c>
      <c r="I584" s="496">
        <v>81320680.909999907</v>
      </c>
      <c r="J584" s="496">
        <v>77832617.760000005</v>
      </c>
      <c r="K584" s="396">
        <f t="shared" si="31"/>
        <v>7.7704672274506531E-2</v>
      </c>
      <c r="L584" s="396">
        <f t="shared" si="32"/>
        <v>8.9891773494247526E-2</v>
      </c>
      <c r="M584" s="396">
        <f t="shared" si="33"/>
        <v>9.0153842766134529E-2</v>
      </c>
    </row>
    <row r="585" spans="2:13">
      <c r="B585" s="399" t="s">
        <v>730</v>
      </c>
      <c r="C585" s="399">
        <v>1156</v>
      </c>
      <c r="D585" s="396">
        <f t="shared" si="30"/>
        <v>7.0474913125647742E-2</v>
      </c>
      <c r="G585" s="399" t="s">
        <v>730</v>
      </c>
      <c r="H585" s="399">
        <v>888</v>
      </c>
      <c r="I585" s="397">
        <v>70448011.899999902</v>
      </c>
      <c r="J585" s="397">
        <v>67319563.719999999</v>
      </c>
      <c r="K585" s="396">
        <f t="shared" si="31"/>
        <v>7.39568584992088E-2</v>
      </c>
      <c r="L585" s="396">
        <f t="shared" si="32"/>
        <v>7.7873139501173583E-2</v>
      </c>
      <c r="M585" s="396">
        <f t="shared" si="33"/>
        <v>7.7976528830265235E-2</v>
      </c>
    </row>
    <row r="586" spans="2:13">
      <c r="B586" s="399" t="s">
        <v>84</v>
      </c>
      <c r="C586" s="399">
        <v>904</v>
      </c>
      <c r="D586" s="396">
        <f t="shared" si="30"/>
        <v>5.5111869779918304E-2</v>
      </c>
      <c r="G586" s="399" t="s">
        <v>707</v>
      </c>
      <c r="H586" s="399">
        <v>441</v>
      </c>
      <c r="I586" s="397">
        <v>46394295.740000002</v>
      </c>
      <c r="J586" s="397">
        <v>43917460.530000001</v>
      </c>
      <c r="K586" s="396">
        <f t="shared" si="31"/>
        <v>3.672857499791788E-2</v>
      </c>
      <c r="L586" s="396">
        <f t="shared" si="32"/>
        <v>5.1284193361597591E-2</v>
      </c>
      <c r="M586" s="396">
        <f t="shared" si="33"/>
        <v>5.0869776004685917E-2</v>
      </c>
    </row>
    <row r="587" spans="2:13">
      <c r="B587" s="399" t="s">
        <v>719</v>
      </c>
      <c r="C587" s="399">
        <v>745</v>
      </c>
      <c r="D587" s="396">
        <f t="shared" si="30"/>
        <v>4.5418521002255685E-2</v>
      </c>
      <c r="G587" s="399" t="s">
        <v>84</v>
      </c>
      <c r="H587" s="399">
        <v>591</v>
      </c>
      <c r="I587" s="397">
        <v>41064113.890000001</v>
      </c>
      <c r="J587" s="397">
        <v>39862704.5</v>
      </c>
      <c r="K587" s="396">
        <f t="shared" si="31"/>
        <v>4.9221287582243693E-2</v>
      </c>
      <c r="L587" s="396">
        <f t="shared" si="32"/>
        <v>4.5392217369984493E-2</v>
      </c>
      <c r="M587" s="396">
        <f t="shared" si="33"/>
        <v>4.6173135340345811E-2</v>
      </c>
    </row>
    <row r="588" spans="2:13">
      <c r="B588" s="399" t="s">
        <v>714</v>
      </c>
      <c r="C588" s="399">
        <v>731</v>
      </c>
      <c r="D588" s="396">
        <f t="shared" si="30"/>
        <v>4.4565018594159608E-2</v>
      </c>
      <c r="G588" s="399" t="s">
        <v>719</v>
      </c>
      <c r="H588" s="399">
        <v>581</v>
      </c>
      <c r="I588" s="397">
        <v>35907900.950000003</v>
      </c>
      <c r="J588" s="397">
        <v>34165937.350000001</v>
      </c>
      <c r="K588" s="396">
        <f t="shared" si="31"/>
        <v>4.838844007662197E-2</v>
      </c>
      <c r="L588" s="396">
        <f t="shared" si="32"/>
        <v>3.9692546382187929E-2</v>
      </c>
      <c r="M588" s="396">
        <f t="shared" si="33"/>
        <v>3.9574546410701412E-2</v>
      </c>
    </row>
    <row r="589" spans="2:13">
      <c r="B589" s="399" t="s">
        <v>772</v>
      </c>
      <c r="C589" s="399">
        <v>616</v>
      </c>
      <c r="D589" s="396">
        <f t="shared" si="30"/>
        <v>3.7554105956227518E-2</v>
      </c>
      <c r="G589" s="399" t="s">
        <v>709</v>
      </c>
      <c r="H589" s="399">
        <v>295</v>
      </c>
      <c r="I589" s="397">
        <v>35055766.9799999</v>
      </c>
      <c r="J589" s="397">
        <v>33882500.589999899</v>
      </c>
      <c r="K589" s="396">
        <f t="shared" si="31"/>
        <v>2.4569001415840761E-2</v>
      </c>
      <c r="L589" s="396">
        <f t="shared" si="32"/>
        <v>3.8750598614893918E-2</v>
      </c>
      <c r="M589" s="396">
        <f t="shared" si="33"/>
        <v>3.924624044039491E-2</v>
      </c>
    </row>
    <row r="590" spans="2:13">
      <c r="B590" s="399" t="s">
        <v>707</v>
      </c>
      <c r="C590" s="399">
        <v>610</v>
      </c>
      <c r="D590" s="396">
        <f t="shared" si="30"/>
        <v>3.7188319209900629E-2</v>
      </c>
      <c r="G590" s="399" t="s">
        <v>754</v>
      </c>
      <c r="H590" s="399">
        <v>285</v>
      </c>
      <c r="I590" s="397">
        <v>34150505.579999998</v>
      </c>
      <c r="J590" s="397">
        <v>32311328.2999999</v>
      </c>
      <c r="K590" s="396">
        <f t="shared" si="31"/>
        <v>2.3736153910219038E-2</v>
      </c>
      <c r="L590" s="396">
        <f t="shared" si="32"/>
        <v>3.7749923856502048E-2</v>
      </c>
      <c r="M590" s="396">
        <f t="shared" si="33"/>
        <v>3.7426345084595081E-2</v>
      </c>
    </row>
    <row r="591" spans="2:13">
      <c r="B591" s="399" t="s">
        <v>711</v>
      </c>
      <c r="C591" s="399">
        <v>524</v>
      </c>
      <c r="D591" s="396">
        <f t="shared" si="30"/>
        <v>3.1945375845881849E-2</v>
      </c>
      <c r="G591" s="399" t="s">
        <v>714</v>
      </c>
      <c r="H591" s="399">
        <v>514</v>
      </c>
      <c r="I591" s="397">
        <v>33500587.940000001</v>
      </c>
      <c r="J591" s="397">
        <v>32794822.309999999</v>
      </c>
      <c r="K591" s="396">
        <f t="shared" si="31"/>
        <v>4.2808361788956445E-2</v>
      </c>
      <c r="L591" s="396">
        <f t="shared" si="32"/>
        <v>3.7031505753861549E-2</v>
      </c>
      <c r="M591" s="396">
        <f t="shared" si="33"/>
        <v>3.7986378194239737E-2</v>
      </c>
    </row>
    <row r="592" spans="2:13">
      <c r="B592" s="399" t="s">
        <v>725</v>
      </c>
      <c r="C592" s="399">
        <v>491</v>
      </c>
      <c r="D592" s="396">
        <f t="shared" si="30"/>
        <v>2.9933548741083948E-2</v>
      </c>
      <c r="G592" s="399" t="s">
        <v>711</v>
      </c>
      <c r="H592" s="399">
        <v>400</v>
      </c>
      <c r="I592" s="397">
        <v>27661663.289999899</v>
      </c>
      <c r="J592" s="397">
        <v>26517132.599999901</v>
      </c>
      <c r="K592" s="396">
        <f t="shared" si="31"/>
        <v>3.3313900224868825E-2</v>
      </c>
      <c r="L592" s="396">
        <f t="shared" si="32"/>
        <v>3.0577166141670168E-2</v>
      </c>
      <c r="M592" s="396">
        <f t="shared" si="33"/>
        <v>3.0714904262897955E-2</v>
      </c>
    </row>
    <row r="593" spans="2:13">
      <c r="B593" s="399" t="s">
        <v>756</v>
      </c>
      <c r="C593" s="399">
        <v>466</v>
      </c>
      <c r="D593" s="396">
        <f t="shared" si="30"/>
        <v>2.8409437298055232E-2</v>
      </c>
      <c r="G593" s="399" t="s">
        <v>725</v>
      </c>
      <c r="H593" s="399">
        <v>353</v>
      </c>
      <c r="I593" s="397">
        <v>22940354.940000001</v>
      </c>
      <c r="J593" s="397">
        <v>21884947.09</v>
      </c>
      <c r="K593" s="396">
        <f t="shared" si="31"/>
        <v>2.9399516948446738E-2</v>
      </c>
      <c r="L593" s="396">
        <f t="shared" si="32"/>
        <v>2.535823811443938E-2</v>
      </c>
      <c r="M593" s="396">
        <f t="shared" si="33"/>
        <v>2.5349424645858567E-2</v>
      </c>
    </row>
    <row r="594" spans="2:13">
      <c r="B594" s="399" t="s">
        <v>732</v>
      </c>
      <c r="C594" s="399">
        <v>431</v>
      </c>
      <c r="D594" s="396">
        <f t="shared" si="30"/>
        <v>2.6275681277815034E-2</v>
      </c>
      <c r="G594" s="399" t="s">
        <v>756</v>
      </c>
      <c r="H594" s="399">
        <v>327</v>
      </c>
      <c r="I594" s="397">
        <v>22176280.920000002</v>
      </c>
      <c r="J594" s="397">
        <v>21626394.769999899</v>
      </c>
      <c r="K594" s="396">
        <f t="shared" si="31"/>
        <v>2.7234113433830264E-2</v>
      </c>
      <c r="L594" s="396">
        <f t="shared" si="32"/>
        <v>2.4513631699809212E-2</v>
      </c>
      <c r="M594" s="396">
        <f t="shared" si="33"/>
        <v>2.5049942425229885E-2</v>
      </c>
    </row>
    <row r="595" spans="2:13">
      <c r="B595" s="399" t="s">
        <v>709</v>
      </c>
      <c r="C595" s="399">
        <v>422</v>
      </c>
      <c r="D595" s="396">
        <f t="shared" si="30"/>
        <v>2.5727001158324696E-2</v>
      </c>
      <c r="G595" s="399" t="s">
        <v>732</v>
      </c>
      <c r="H595" s="399">
        <v>324</v>
      </c>
      <c r="I595" s="397">
        <v>19911015.399999902</v>
      </c>
      <c r="J595" s="397">
        <v>19120179.399999999</v>
      </c>
      <c r="K595" s="396">
        <f t="shared" si="31"/>
        <v>2.6984259182143748E-2</v>
      </c>
      <c r="L595" s="396">
        <f t="shared" si="32"/>
        <v>2.2009610179704871E-2</v>
      </c>
      <c r="M595" s="396">
        <f t="shared" si="33"/>
        <v>2.2146982806143821E-2</v>
      </c>
    </row>
    <row r="596" spans="2:13">
      <c r="B596" s="399" t="s">
        <v>754</v>
      </c>
      <c r="C596" s="399">
        <v>382</v>
      </c>
      <c r="D596" s="396">
        <f t="shared" si="30"/>
        <v>2.3288422849478754E-2</v>
      </c>
      <c r="G596" s="399" t="s">
        <v>772</v>
      </c>
      <c r="H596" s="399">
        <v>426</v>
      </c>
      <c r="I596" s="397">
        <v>19720705.539999999</v>
      </c>
      <c r="J596" s="397">
        <v>19172168.91</v>
      </c>
      <c r="K596" s="396">
        <f t="shared" si="31"/>
        <v>3.5479303739485303E-2</v>
      </c>
      <c r="L596" s="396">
        <f t="shared" si="32"/>
        <v>2.1799241911296417E-2</v>
      </c>
      <c r="M596" s="396">
        <f t="shared" si="33"/>
        <v>2.2207202470404391E-2</v>
      </c>
    </row>
    <row r="597" spans="2:13">
      <c r="B597" s="399" t="s">
        <v>804</v>
      </c>
      <c r="C597" s="399">
        <v>353</v>
      </c>
      <c r="D597" s="396">
        <f t="shared" si="30"/>
        <v>2.1520453575565444E-2</v>
      </c>
      <c r="G597" s="399" t="s">
        <v>806</v>
      </c>
      <c r="H597" s="399">
        <v>157</v>
      </c>
      <c r="I597" s="397">
        <v>19249410.510000002</v>
      </c>
      <c r="J597" s="397">
        <v>17771023.399999999</v>
      </c>
      <c r="K597" s="396">
        <f t="shared" si="31"/>
        <v>1.3075705838261014E-2</v>
      </c>
      <c r="L597" s="396">
        <f t="shared" si="32"/>
        <v>2.1278273006318706E-2</v>
      </c>
      <c r="M597" s="396">
        <f t="shared" si="33"/>
        <v>2.0584249836451823E-2</v>
      </c>
    </row>
    <row r="598" spans="2:13">
      <c r="B598" s="399" t="s">
        <v>729</v>
      </c>
      <c r="C598" s="399">
        <v>329</v>
      </c>
      <c r="D598" s="396">
        <f t="shared" si="30"/>
        <v>2.0057306590257881E-2</v>
      </c>
      <c r="G598" s="399" t="s">
        <v>804</v>
      </c>
      <c r="H598" s="399">
        <v>278</v>
      </c>
      <c r="I598" s="397">
        <v>19120551.219999999</v>
      </c>
      <c r="J598" s="397">
        <v>17735066.359999999</v>
      </c>
      <c r="K598" s="396">
        <f t="shared" si="31"/>
        <v>2.3153160656283835E-2</v>
      </c>
      <c r="L598" s="396">
        <f t="shared" si="32"/>
        <v>2.1135832116994015E-2</v>
      </c>
      <c r="M598" s="396">
        <f t="shared" si="33"/>
        <v>2.0542600648440552E-2</v>
      </c>
    </row>
    <row r="599" spans="2:13">
      <c r="B599" s="399" t="s">
        <v>723</v>
      </c>
      <c r="C599" s="399">
        <v>313</v>
      </c>
      <c r="D599" s="396">
        <f t="shared" si="30"/>
        <v>1.9081875266719502E-2</v>
      </c>
      <c r="G599" s="399" t="s">
        <v>729</v>
      </c>
      <c r="H599" s="399">
        <v>238</v>
      </c>
      <c r="I599" s="397">
        <v>15651467.119999999</v>
      </c>
      <c r="J599" s="397">
        <v>15271000.699999999</v>
      </c>
      <c r="K599" s="396">
        <f t="shared" si="31"/>
        <v>1.9821770633796951E-2</v>
      </c>
      <c r="L599" s="396">
        <f t="shared" si="32"/>
        <v>1.7301111125235219E-2</v>
      </c>
      <c r="M599" s="396">
        <f t="shared" si="33"/>
        <v>1.7688463212615583E-2</v>
      </c>
    </row>
    <row r="600" spans="2:13">
      <c r="B600" s="399" t="s">
        <v>744</v>
      </c>
      <c r="C600" s="399">
        <v>299</v>
      </c>
      <c r="D600" s="396">
        <f t="shared" si="30"/>
        <v>1.8228372858623422E-2</v>
      </c>
      <c r="G600" s="399" t="s">
        <v>753</v>
      </c>
      <c r="H600" s="399">
        <v>221</v>
      </c>
      <c r="I600" s="397">
        <v>15065392.92</v>
      </c>
      <c r="J600" s="397">
        <v>14217548.9</v>
      </c>
      <c r="K600" s="396">
        <f t="shared" si="31"/>
        <v>1.8405929874240026E-2</v>
      </c>
      <c r="L600" s="396">
        <f t="shared" si="32"/>
        <v>1.66532654770227E-2</v>
      </c>
      <c r="M600" s="396">
        <f t="shared" si="33"/>
        <v>1.6468245639672661E-2</v>
      </c>
    </row>
    <row r="601" spans="2:13">
      <c r="B601" s="399" t="s">
        <v>712</v>
      </c>
      <c r="C601" s="399">
        <v>290</v>
      </c>
      <c r="D601" s="396">
        <f t="shared" si="30"/>
        <v>1.7679692739133085E-2</v>
      </c>
      <c r="G601" s="399" t="s">
        <v>723</v>
      </c>
      <c r="H601" s="399">
        <v>229</v>
      </c>
      <c r="I601" s="397">
        <v>14395777.890000001</v>
      </c>
      <c r="J601" s="397">
        <v>13616928.16</v>
      </c>
      <c r="K601" s="396">
        <f t="shared" si="31"/>
        <v>1.9072207878737403E-2</v>
      </c>
      <c r="L601" s="396">
        <f t="shared" si="32"/>
        <v>1.5913073905438085E-2</v>
      </c>
      <c r="M601" s="396">
        <f t="shared" si="33"/>
        <v>1.5772544154685895E-2</v>
      </c>
    </row>
    <row r="602" spans="2:13">
      <c r="B602" s="399" t="s">
        <v>753</v>
      </c>
      <c r="C602" s="399">
        <v>289</v>
      </c>
      <c r="D602" s="396">
        <f t="shared" si="30"/>
        <v>1.7618728281411936E-2</v>
      </c>
      <c r="G602" s="399" t="s">
        <v>712</v>
      </c>
      <c r="H602" s="399">
        <v>208</v>
      </c>
      <c r="I602" s="397">
        <v>12706010.91</v>
      </c>
      <c r="J602" s="397">
        <v>12078740.99</v>
      </c>
      <c r="K602" s="396">
        <f t="shared" si="31"/>
        <v>1.732322811693179E-2</v>
      </c>
      <c r="L602" s="396">
        <f t="shared" si="32"/>
        <v>1.4045207712921488E-2</v>
      </c>
      <c r="M602" s="396">
        <f t="shared" si="33"/>
        <v>1.3990855599680965E-2</v>
      </c>
    </row>
    <row r="603" spans="2:13">
      <c r="B603" s="399" t="s">
        <v>741</v>
      </c>
      <c r="C603" s="399">
        <v>229</v>
      </c>
      <c r="D603" s="396">
        <f t="shared" si="30"/>
        <v>1.3960860818143022E-2</v>
      </c>
      <c r="G603" s="399" t="s">
        <v>744</v>
      </c>
      <c r="H603" s="399">
        <v>215</v>
      </c>
      <c r="I603" s="397">
        <v>12621083.48</v>
      </c>
      <c r="J603" s="397">
        <v>12049843.050000001</v>
      </c>
      <c r="K603" s="396">
        <f t="shared" si="31"/>
        <v>1.7906221370866993E-2</v>
      </c>
      <c r="L603" s="396">
        <f t="shared" si="32"/>
        <v>1.3951329043736985E-2</v>
      </c>
      <c r="M603" s="396">
        <f t="shared" si="33"/>
        <v>1.3957382996368834E-2</v>
      </c>
    </row>
    <row r="604" spans="2:13">
      <c r="B604" s="399" t="s">
        <v>747</v>
      </c>
      <c r="C604" s="399">
        <v>223</v>
      </c>
      <c r="D604" s="396">
        <f t="shared" si="30"/>
        <v>1.3595074071816132E-2</v>
      </c>
      <c r="G604" s="399" t="s">
        <v>747</v>
      </c>
      <c r="H604" s="399">
        <v>170</v>
      </c>
      <c r="I604" s="397">
        <v>12459254.1</v>
      </c>
      <c r="J604" s="397">
        <v>11634310.890000001</v>
      </c>
      <c r="K604" s="396">
        <f t="shared" si="31"/>
        <v>1.4158407595569251E-2</v>
      </c>
      <c r="L604" s="396">
        <f t="shared" si="32"/>
        <v>1.3772443060382094E-2</v>
      </c>
      <c r="M604" s="396">
        <f t="shared" si="33"/>
        <v>1.3476070378406693E-2</v>
      </c>
    </row>
    <row r="605" spans="2:13">
      <c r="B605" s="399" t="s">
        <v>762</v>
      </c>
      <c r="C605" s="399">
        <v>205</v>
      </c>
      <c r="D605" s="396">
        <f t="shared" si="30"/>
        <v>1.2497713832835457E-2</v>
      </c>
      <c r="G605" s="399" t="s">
        <v>807</v>
      </c>
      <c r="H605" s="399">
        <v>144</v>
      </c>
      <c r="I605" s="397">
        <v>10464311.41</v>
      </c>
      <c r="J605" s="397">
        <v>9727311.3599999994</v>
      </c>
      <c r="K605" s="396">
        <f t="shared" si="31"/>
        <v>1.1993004080952777E-2</v>
      </c>
      <c r="L605" s="396">
        <f t="shared" si="32"/>
        <v>1.1567236040264375E-2</v>
      </c>
      <c r="M605" s="396">
        <f t="shared" si="33"/>
        <v>1.1267184942832046E-2</v>
      </c>
    </row>
    <row r="606" spans="2:13">
      <c r="B606" s="399" t="s">
        <v>708</v>
      </c>
      <c r="C606" s="399">
        <v>195</v>
      </c>
      <c r="D606" s="396">
        <f t="shared" si="30"/>
        <v>1.1888069255623971E-2</v>
      </c>
      <c r="G606" s="399" t="s">
        <v>762</v>
      </c>
      <c r="H606" s="399">
        <v>146</v>
      </c>
      <c r="I606" s="397">
        <v>10407694.169999899</v>
      </c>
      <c r="J606" s="397">
        <v>9849062.6400000006</v>
      </c>
      <c r="K606" s="396">
        <f t="shared" si="31"/>
        <v>1.2159573582077123E-2</v>
      </c>
      <c r="L606" s="396">
        <f t="shared" si="32"/>
        <v>1.150465141779188E-2</v>
      </c>
      <c r="M606" s="396">
        <f t="shared" si="33"/>
        <v>1.1408209953548527E-2</v>
      </c>
    </row>
    <row r="607" spans="2:13">
      <c r="B607" s="399" t="s">
        <v>805</v>
      </c>
      <c r="C607" s="399">
        <v>195</v>
      </c>
      <c r="D607" s="396">
        <f t="shared" si="30"/>
        <v>1.1888069255623971E-2</v>
      </c>
      <c r="G607" s="399" t="s">
        <v>713</v>
      </c>
      <c r="H607" s="399">
        <v>88</v>
      </c>
      <c r="I607" s="397">
        <v>10141898.8199999</v>
      </c>
      <c r="J607" s="397">
        <v>9493654.8499999996</v>
      </c>
      <c r="K607" s="396">
        <f t="shared" si="31"/>
        <v>7.3290580494711419E-3</v>
      </c>
      <c r="L607" s="396">
        <f t="shared" si="32"/>
        <v>1.1210841588229986E-2</v>
      </c>
      <c r="M607" s="396">
        <f t="shared" si="33"/>
        <v>1.0996539641799277E-2</v>
      </c>
    </row>
    <row r="608" spans="2:13">
      <c r="B608" s="399" t="s">
        <v>806</v>
      </c>
      <c r="C608" s="399">
        <v>189</v>
      </c>
      <c r="D608" s="396">
        <f t="shared" si="30"/>
        <v>1.152228250929708E-2</v>
      </c>
      <c r="G608" s="399" t="s">
        <v>740</v>
      </c>
      <c r="H608" s="399">
        <v>113</v>
      </c>
      <c r="I608" s="397">
        <v>9999508.1600000001</v>
      </c>
      <c r="J608" s="397">
        <v>9508521.9600000009</v>
      </c>
      <c r="K608" s="396">
        <f t="shared" si="31"/>
        <v>9.4111768135254435E-3</v>
      </c>
      <c r="L608" s="396">
        <f t="shared" si="32"/>
        <v>1.1053443140342257E-2</v>
      </c>
      <c r="M608" s="396">
        <f t="shared" si="33"/>
        <v>1.1013760276745154E-2</v>
      </c>
    </row>
    <row r="609" spans="2:13">
      <c r="B609" s="399" t="s">
        <v>807</v>
      </c>
      <c r="C609" s="399">
        <v>175</v>
      </c>
      <c r="D609" s="396">
        <f t="shared" si="30"/>
        <v>1.0668780101201E-2</v>
      </c>
      <c r="G609" s="399" t="s">
        <v>708</v>
      </c>
      <c r="H609" s="399">
        <v>127</v>
      </c>
      <c r="I609" s="397">
        <v>9892759.5099999998</v>
      </c>
      <c r="J609" s="397">
        <v>9558801.7300000004</v>
      </c>
      <c r="K609" s="396">
        <f t="shared" si="31"/>
        <v>1.0577163321395853E-2</v>
      </c>
      <c r="L609" s="396">
        <f t="shared" si="32"/>
        <v>1.0935443323330926E-2</v>
      </c>
      <c r="M609" s="396">
        <f t="shared" si="33"/>
        <v>1.1071999542098849E-2</v>
      </c>
    </row>
    <row r="610" spans="2:13">
      <c r="B610" s="399" t="s">
        <v>724</v>
      </c>
      <c r="C610" s="399">
        <v>171</v>
      </c>
      <c r="D610" s="396">
        <f t="shared" si="30"/>
        <v>1.0424922270316406E-2</v>
      </c>
      <c r="G610" s="399" t="s">
        <v>724</v>
      </c>
      <c r="H610" s="399">
        <v>124</v>
      </c>
      <c r="I610" s="397">
        <v>9431824.6799999997</v>
      </c>
      <c r="J610" s="397">
        <v>8975034.2599999998</v>
      </c>
      <c r="K610" s="396">
        <f t="shared" si="31"/>
        <v>1.0327309069709337E-2</v>
      </c>
      <c r="L610" s="396">
        <f t="shared" si="32"/>
        <v>1.0425926569778086E-2</v>
      </c>
      <c r="M610" s="396">
        <f t="shared" si="33"/>
        <v>1.0395819269393035E-2</v>
      </c>
    </row>
    <row r="611" spans="2:13">
      <c r="B611" s="399" t="s">
        <v>740</v>
      </c>
      <c r="C611" s="399">
        <v>164</v>
      </c>
      <c r="D611" s="396">
        <f t="shared" si="30"/>
        <v>9.9981710662683659E-3</v>
      </c>
      <c r="G611" s="399" t="s">
        <v>726</v>
      </c>
      <c r="H611" s="399">
        <v>97</v>
      </c>
      <c r="I611" s="397">
        <v>8843561.9999999907</v>
      </c>
      <c r="J611" s="397">
        <v>8496624.3299999908</v>
      </c>
      <c r="K611" s="396">
        <f t="shared" si="31"/>
        <v>8.0786208045306902E-3</v>
      </c>
      <c r="L611" s="396">
        <f t="shared" si="32"/>
        <v>9.7756617786580544E-3</v>
      </c>
      <c r="M611" s="396">
        <f t="shared" si="33"/>
        <v>9.8416750706205765E-3</v>
      </c>
    </row>
    <row r="612" spans="2:13">
      <c r="B612" s="399" t="s">
        <v>715</v>
      </c>
      <c r="C612" s="399">
        <v>139</v>
      </c>
      <c r="D612" s="396">
        <f t="shared" si="30"/>
        <v>8.4740596232396517E-3</v>
      </c>
      <c r="G612" s="399" t="s">
        <v>741</v>
      </c>
      <c r="H612" s="399">
        <v>176</v>
      </c>
      <c r="I612" s="397">
        <v>8651171.9199999999</v>
      </c>
      <c r="J612" s="397">
        <v>8281714.8399999896</v>
      </c>
      <c r="K612" s="396">
        <f t="shared" si="31"/>
        <v>1.4658116098942284E-2</v>
      </c>
      <c r="L612" s="396">
        <f t="shared" si="32"/>
        <v>9.5629940378033091E-3</v>
      </c>
      <c r="M612" s="396">
        <f t="shared" si="33"/>
        <v>9.5927445203189843E-3</v>
      </c>
    </row>
    <row r="613" spans="2:13">
      <c r="B613" s="399" t="s">
        <v>713</v>
      </c>
      <c r="C613" s="399">
        <v>136</v>
      </c>
      <c r="D613" s="396">
        <f t="shared" si="30"/>
        <v>8.2911662500762054E-3</v>
      </c>
      <c r="G613" s="399" t="s">
        <v>808</v>
      </c>
      <c r="H613" s="399">
        <v>101</v>
      </c>
      <c r="I613" s="397">
        <v>7297982.96</v>
      </c>
      <c r="J613" s="397">
        <v>6931061.8600000003</v>
      </c>
      <c r="K613" s="396">
        <f t="shared" si="31"/>
        <v>8.411759806779379E-3</v>
      </c>
      <c r="L613" s="396">
        <f t="shared" si="32"/>
        <v>8.0671807449724277E-3</v>
      </c>
      <c r="M613" s="396">
        <f t="shared" si="33"/>
        <v>8.0282775925072762E-3</v>
      </c>
    </row>
    <row r="614" spans="2:13">
      <c r="B614" s="399" t="s">
        <v>726</v>
      </c>
      <c r="C614" s="399">
        <v>132</v>
      </c>
      <c r="D614" s="396">
        <f t="shared" si="30"/>
        <v>8.0473084191916115E-3</v>
      </c>
      <c r="G614" s="399" t="s">
        <v>748</v>
      </c>
      <c r="H614" s="399">
        <v>55</v>
      </c>
      <c r="I614" s="397">
        <v>7103515.6200000001</v>
      </c>
      <c r="J614" s="397">
        <v>6812516.3599999901</v>
      </c>
      <c r="K614" s="396">
        <f t="shared" si="31"/>
        <v>4.5806612809194637E-3</v>
      </c>
      <c r="L614" s="396">
        <f t="shared" si="32"/>
        <v>7.852216803651578E-3</v>
      </c>
      <c r="M614" s="396">
        <f t="shared" si="33"/>
        <v>7.890965850011495E-3</v>
      </c>
    </row>
    <row r="615" spans="2:13">
      <c r="B615" s="399" t="s">
        <v>808</v>
      </c>
      <c r="C615" s="399">
        <v>131</v>
      </c>
      <c r="D615" s="396">
        <f t="shared" ref="D615:D646" si="34">C615/C$706</f>
        <v>7.9863439614704622E-3</v>
      </c>
      <c r="G615" s="399" t="s">
        <v>805</v>
      </c>
      <c r="H615" s="399">
        <v>150</v>
      </c>
      <c r="I615" s="397">
        <v>7017164.3399999999</v>
      </c>
      <c r="J615" s="397">
        <v>6443016.2699999902</v>
      </c>
      <c r="K615" s="396">
        <f t="shared" ref="K615:K646" si="35">H615/H$700</f>
        <v>1.249271258432581E-2</v>
      </c>
      <c r="L615" s="396">
        <f t="shared" ref="L615:L646" si="36">I615/I$700</f>
        <v>7.7567642125537595E-3</v>
      </c>
      <c r="M615" s="396">
        <f t="shared" ref="M615:M646" si="37">J615/J$700</f>
        <v>7.4629723689409889E-3</v>
      </c>
    </row>
    <row r="616" spans="2:13">
      <c r="B616" s="399" t="s">
        <v>736</v>
      </c>
      <c r="C616" s="399">
        <v>108</v>
      </c>
      <c r="D616" s="396">
        <f t="shared" si="34"/>
        <v>6.5841614338840457E-3</v>
      </c>
      <c r="G616" s="399" t="s">
        <v>736</v>
      </c>
      <c r="H616" s="399">
        <v>79</v>
      </c>
      <c r="I616" s="397">
        <v>6202028.4800000004</v>
      </c>
      <c r="J616" s="397">
        <v>5937502.8499999996</v>
      </c>
      <c r="K616" s="396">
        <f t="shared" si="35"/>
        <v>6.5794952944115935E-3</v>
      </c>
      <c r="L616" s="396">
        <f t="shared" si="36"/>
        <v>6.8557141072889839E-3</v>
      </c>
      <c r="M616" s="396">
        <f t="shared" si="37"/>
        <v>6.8774340857063266E-3</v>
      </c>
    </row>
    <row r="617" spans="2:13">
      <c r="B617" s="399" t="s">
        <v>763</v>
      </c>
      <c r="C617" s="399">
        <v>107</v>
      </c>
      <c r="D617" s="396">
        <f t="shared" si="34"/>
        <v>6.5231969761628972E-3</v>
      </c>
      <c r="G617" s="399" t="s">
        <v>715</v>
      </c>
      <c r="H617" s="399">
        <v>101</v>
      </c>
      <c r="I617" s="397">
        <v>6036403.4299999997</v>
      </c>
      <c r="J617" s="397">
        <v>5915968.5199999996</v>
      </c>
      <c r="K617" s="396">
        <f t="shared" si="35"/>
        <v>8.411759806779379E-3</v>
      </c>
      <c r="L617" s="396">
        <f t="shared" si="36"/>
        <v>6.6726323953189273E-3</v>
      </c>
      <c r="M617" s="396">
        <f t="shared" si="37"/>
        <v>6.8524907822846114E-3</v>
      </c>
    </row>
    <row r="618" spans="2:13">
      <c r="B618" s="399" t="s">
        <v>809</v>
      </c>
      <c r="C618" s="399">
        <v>97</v>
      </c>
      <c r="D618" s="396">
        <f t="shared" si="34"/>
        <v>5.9135523989514117E-3</v>
      </c>
      <c r="G618" s="399" t="s">
        <v>751</v>
      </c>
      <c r="H618" s="399">
        <v>45</v>
      </c>
      <c r="I618" s="397">
        <v>4482754.1100000003</v>
      </c>
      <c r="J618" s="397">
        <v>4083091.3599999901</v>
      </c>
      <c r="K618" s="396">
        <f t="shared" si="35"/>
        <v>3.7478137752977431E-3</v>
      </c>
      <c r="L618" s="396">
        <f t="shared" si="36"/>
        <v>4.9552304847582185E-3</v>
      </c>
      <c r="M618" s="396">
        <f t="shared" si="37"/>
        <v>4.729461594164445E-3</v>
      </c>
    </row>
    <row r="619" spans="2:13">
      <c r="B619" s="399" t="s">
        <v>748</v>
      </c>
      <c r="C619" s="399">
        <v>82</v>
      </c>
      <c r="D619" s="396">
        <f t="shared" si="34"/>
        <v>4.999085533134183E-3</v>
      </c>
      <c r="G619" s="399" t="s">
        <v>809</v>
      </c>
      <c r="H619" s="399">
        <v>74</v>
      </c>
      <c r="I619" s="397">
        <v>4279803.0199999996</v>
      </c>
      <c r="J619" s="397">
        <v>3996775.8799999901</v>
      </c>
      <c r="K619" s="396">
        <f t="shared" si="35"/>
        <v>6.163071541600733E-3</v>
      </c>
      <c r="L619" s="396">
        <f t="shared" si="36"/>
        <v>4.7308886173692633E-3</v>
      </c>
      <c r="M619" s="396">
        <f t="shared" si="37"/>
        <v>4.6294820170134036E-3</v>
      </c>
    </row>
    <row r="620" spans="2:13">
      <c r="B620" s="399" t="s">
        <v>757</v>
      </c>
      <c r="C620" s="399">
        <v>78</v>
      </c>
      <c r="D620" s="396">
        <f t="shared" si="34"/>
        <v>4.7552277022495882E-3</v>
      </c>
      <c r="G620" s="399" t="s">
        <v>763</v>
      </c>
      <c r="H620" s="399">
        <v>71</v>
      </c>
      <c r="I620" s="397">
        <v>4238676.4499999899</v>
      </c>
      <c r="J620" s="397">
        <v>4066156.62</v>
      </c>
      <c r="K620" s="396">
        <f t="shared" si="35"/>
        <v>5.9132172899142169E-3</v>
      </c>
      <c r="L620" s="396">
        <f t="shared" si="36"/>
        <v>4.6854273610975935E-3</v>
      </c>
      <c r="M620" s="396">
        <f t="shared" si="37"/>
        <v>4.7098460148458591E-3</v>
      </c>
    </row>
    <row r="621" spans="2:13">
      <c r="B621" s="399" t="s">
        <v>738</v>
      </c>
      <c r="C621" s="399">
        <v>65</v>
      </c>
      <c r="D621" s="396">
        <f t="shared" si="34"/>
        <v>3.9626897518746573E-3</v>
      </c>
      <c r="G621" s="399" t="s">
        <v>760</v>
      </c>
      <c r="H621" s="399">
        <v>31</v>
      </c>
      <c r="I621" s="397">
        <v>3809974.6199999899</v>
      </c>
      <c r="J621" s="397">
        <v>3646239.42</v>
      </c>
      <c r="K621" s="396">
        <f t="shared" si="35"/>
        <v>2.5818272674273343E-3</v>
      </c>
      <c r="L621" s="396">
        <f t="shared" si="36"/>
        <v>4.2115409232604678E-3</v>
      </c>
      <c r="M621" s="396">
        <f t="shared" si="37"/>
        <v>4.2234541869321492E-3</v>
      </c>
    </row>
    <row r="622" spans="2:13">
      <c r="B622" s="399" t="s">
        <v>751</v>
      </c>
      <c r="C622" s="399">
        <v>65</v>
      </c>
      <c r="D622" s="396">
        <f t="shared" si="34"/>
        <v>3.9626897518746573E-3</v>
      </c>
      <c r="G622" s="399" t="s">
        <v>755</v>
      </c>
      <c r="H622" s="399">
        <v>53</v>
      </c>
      <c r="I622" s="397">
        <v>3728966.52</v>
      </c>
      <c r="J622" s="397">
        <v>3533645.79</v>
      </c>
      <c r="K622" s="396">
        <f t="shared" si="35"/>
        <v>4.4140917797951193E-3</v>
      </c>
      <c r="L622" s="396">
        <f t="shared" si="36"/>
        <v>4.121994676292152E-3</v>
      </c>
      <c r="M622" s="396">
        <f t="shared" si="37"/>
        <v>4.0930365200512976E-3</v>
      </c>
    </row>
    <row r="623" spans="2:13">
      <c r="B623" s="399" t="s">
        <v>755</v>
      </c>
      <c r="C623" s="399">
        <v>64</v>
      </c>
      <c r="D623" s="396">
        <f t="shared" si="34"/>
        <v>3.9017252941535084E-3</v>
      </c>
      <c r="G623" s="399" t="s">
        <v>737</v>
      </c>
      <c r="H623" s="399">
        <v>26</v>
      </c>
      <c r="I623" s="397">
        <v>3687066</v>
      </c>
      <c r="J623" s="397">
        <v>3525840.86</v>
      </c>
      <c r="K623" s="396">
        <f t="shared" si="35"/>
        <v>2.1654035146164738E-3</v>
      </c>
      <c r="L623" s="396">
        <f t="shared" si="36"/>
        <v>4.0756778967105875E-3</v>
      </c>
      <c r="M623" s="396">
        <f t="shared" si="37"/>
        <v>4.0839960373812885E-3</v>
      </c>
    </row>
    <row r="624" spans="2:13">
      <c r="B624" s="399" t="s">
        <v>810</v>
      </c>
      <c r="C624" s="399">
        <v>61</v>
      </c>
      <c r="D624" s="396">
        <f t="shared" si="34"/>
        <v>3.718831920990063E-3</v>
      </c>
      <c r="G624" s="399" t="s">
        <v>738</v>
      </c>
      <c r="H624" s="399">
        <v>42</v>
      </c>
      <c r="I624" s="397">
        <v>3614880.1499999901</v>
      </c>
      <c r="J624" s="397">
        <v>3462106.1199999899</v>
      </c>
      <c r="K624" s="396">
        <f t="shared" si="35"/>
        <v>3.497959523611227E-3</v>
      </c>
      <c r="L624" s="396">
        <f t="shared" si="36"/>
        <v>3.995883753264198E-3</v>
      </c>
      <c r="M624" s="396">
        <f t="shared" si="37"/>
        <v>4.0101718246788563E-3</v>
      </c>
    </row>
    <row r="625" spans="2:13">
      <c r="B625" s="399" t="s">
        <v>811</v>
      </c>
      <c r="C625" s="399">
        <v>58</v>
      </c>
      <c r="D625" s="396">
        <f t="shared" si="34"/>
        <v>3.5359385478266172E-3</v>
      </c>
      <c r="G625" s="399" t="s">
        <v>739</v>
      </c>
      <c r="H625" s="399">
        <v>35</v>
      </c>
      <c r="I625" s="397">
        <v>3405788.98</v>
      </c>
      <c r="J625" s="397">
        <v>3332426.46</v>
      </c>
      <c r="K625" s="396">
        <f t="shared" si="35"/>
        <v>2.9149662696760221E-3</v>
      </c>
      <c r="L625" s="396">
        <f t="shared" si="36"/>
        <v>3.7647546495361076E-3</v>
      </c>
      <c r="M625" s="396">
        <f t="shared" si="37"/>
        <v>3.8599633386472683E-3</v>
      </c>
    </row>
    <row r="626" spans="2:13">
      <c r="B626" s="399" t="s">
        <v>774</v>
      </c>
      <c r="C626" s="399">
        <v>56</v>
      </c>
      <c r="D626" s="396">
        <f t="shared" si="34"/>
        <v>3.4140096323843198E-3</v>
      </c>
      <c r="G626" s="399" t="s">
        <v>734</v>
      </c>
      <c r="H626" s="399">
        <v>37</v>
      </c>
      <c r="I626" s="397">
        <v>3402812.21999999</v>
      </c>
      <c r="J626" s="397">
        <v>3332008.58</v>
      </c>
      <c r="K626" s="396">
        <f t="shared" si="35"/>
        <v>3.0815357708003665E-3</v>
      </c>
      <c r="L626" s="396">
        <f t="shared" si="36"/>
        <v>3.7614641429555761E-3</v>
      </c>
      <c r="M626" s="396">
        <f t="shared" si="37"/>
        <v>3.8594793065165329E-3</v>
      </c>
    </row>
    <row r="627" spans="2:13">
      <c r="B627" s="399" t="s">
        <v>812</v>
      </c>
      <c r="C627" s="399">
        <v>52</v>
      </c>
      <c r="D627" s="396">
        <f t="shared" si="34"/>
        <v>3.1701518014997255E-3</v>
      </c>
      <c r="G627" s="399" t="s">
        <v>745</v>
      </c>
      <c r="H627" s="399">
        <v>25</v>
      </c>
      <c r="I627" s="397">
        <v>3226084.56</v>
      </c>
      <c r="J627" s="397">
        <v>2990411.34</v>
      </c>
      <c r="K627" s="396">
        <f t="shared" si="35"/>
        <v>2.0821187640543016E-3</v>
      </c>
      <c r="L627" s="396">
        <f t="shared" si="36"/>
        <v>3.5661096205251825E-3</v>
      </c>
      <c r="M627" s="396">
        <f t="shared" si="37"/>
        <v>3.4638058118993125E-3</v>
      </c>
    </row>
    <row r="628" spans="2:13">
      <c r="B628" s="399" t="s">
        <v>734</v>
      </c>
      <c r="C628" s="399">
        <v>52</v>
      </c>
      <c r="D628" s="396">
        <f t="shared" si="34"/>
        <v>3.1701518014997255E-3</v>
      </c>
      <c r="G628" s="399" t="s">
        <v>812</v>
      </c>
      <c r="H628" s="399">
        <v>39</v>
      </c>
      <c r="I628" s="397">
        <v>2904253.7699999898</v>
      </c>
      <c r="J628" s="397">
        <v>2710186.07</v>
      </c>
      <c r="K628" s="396">
        <f t="shared" si="35"/>
        <v>3.2481052719247104E-3</v>
      </c>
      <c r="L628" s="396">
        <f t="shared" si="36"/>
        <v>3.2103582894440603E-3</v>
      </c>
      <c r="M628" s="396">
        <f t="shared" si="37"/>
        <v>3.1392197237302332E-3</v>
      </c>
    </row>
    <row r="629" spans="2:13">
      <c r="B629" s="399" t="s">
        <v>760</v>
      </c>
      <c r="C629" s="399">
        <v>51</v>
      </c>
      <c r="D629" s="396">
        <f t="shared" si="34"/>
        <v>3.109187343778577E-3</v>
      </c>
      <c r="G629" s="399" t="s">
        <v>813</v>
      </c>
      <c r="H629" s="399">
        <v>31</v>
      </c>
      <c r="I629" s="397">
        <v>2808402</v>
      </c>
      <c r="J629" s="397">
        <v>2701470.3099999898</v>
      </c>
      <c r="K629" s="396">
        <f t="shared" si="35"/>
        <v>2.5818272674273343E-3</v>
      </c>
      <c r="L629" s="396">
        <f t="shared" si="36"/>
        <v>3.104403869222251E-3</v>
      </c>
      <c r="M629" s="396">
        <f t="shared" si="37"/>
        <v>3.1291242229075423E-3</v>
      </c>
    </row>
    <row r="630" spans="2:13">
      <c r="B630" s="399" t="s">
        <v>739</v>
      </c>
      <c r="C630" s="399">
        <v>50</v>
      </c>
      <c r="D630" s="396">
        <f t="shared" si="34"/>
        <v>3.0482228860574286E-3</v>
      </c>
      <c r="G630" s="399" t="s">
        <v>810</v>
      </c>
      <c r="H630" s="399">
        <v>43</v>
      </c>
      <c r="I630" s="397">
        <v>2796504.4499999899</v>
      </c>
      <c r="J630" s="397">
        <v>2592198.4799999902</v>
      </c>
      <c r="K630" s="396">
        <f t="shared" si="35"/>
        <v>3.5812442741733987E-3</v>
      </c>
      <c r="L630" s="396">
        <f t="shared" si="36"/>
        <v>3.0912523331336509E-3</v>
      </c>
      <c r="M630" s="396">
        <f t="shared" si="37"/>
        <v>3.0025542106928106E-3</v>
      </c>
    </row>
    <row r="631" spans="2:13">
      <c r="B631" s="399" t="s">
        <v>745</v>
      </c>
      <c r="C631" s="399">
        <v>40</v>
      </c>
      <c r="D631" s="396">
        <f t="shared" si="34"/>
        <v>2.438578308845943E-3</v>
      </c>
      <c r="G631" s="399" t="s">
        <v>757</v>
      </c>
      <c r="H631" s="399">
        <v>56</v>
      </c>
      <c r="I631" s="397">
        <v>2791477.86</v>
      </c>
      <c r="J631" s="397">
        <v>2628803.15</v>
      </c>
      <c r="K631" s="396">
        <f t="shared" si="35"/>
        <v>4.6639460314816354E-3</v>
      </c>
      <c r="L631" s="396">
        <f t="shared" si="36"/>
        <v>3.0856959471728938E-3</v>
      </c>
      <c r="M631" s="396">
        <f t="shared" si="37"/>
        <v>3.0449535512091859E-3</v>
      </c>
    </row>
    <row r="632" spans="2:13">
      <c r="B632" s="399" t="s">
        <v>727</v>
      </c>
      <c r="C632" s="399">
        <v>36</v>
      </c>
      <c r="D632" s="396">
        <f t="shared" si="34"/>
        <v>2.1947204779613487E-3</v>
      </c>
      <c r="G632" s="399" t="s">
        <v>717</v>
      </c>
      <c r="H632" s="399">
        <v>28</v>
      </c>
      <c r="I632" s="397">
        <v>2645820.3299999898</v>
      </c>
      <c r="J632" s="397">
        <v>2616312.9500000002</v>
      </c>
      <c r="K632" s="396">
        <f t="shared" si="35"/>
        <v>2.3319730157408177E-3</v>
      </c>
      <c r="L632" s="396">
        <f t="shared" si="36"/>
        <v>2.9246863054928963E-3</v>
      </c>
      <c r="M632" s="396">
        <f t="shared" si="37"/>
        <v>3.030486100938019E-3</v>
      </c>
    </row>
    <row r="633" spans="2:13">
      <c r="B633" s="399" t="s">
        <v>737</v>
      </c>
      <c r="C633" s="399">
        <v>36</v>
      </c>
      <c r="D633" s="396">
        <f t="shared" si="34"/>
        <v>2.1947204779613487E-3</v>
      </c>
      <c r="G633" s="399" t="s">
        <v>811</v>
      </c>
      <c r="H633" s="399">
        <v>51</v>
      </c>
      <c r="I633" s="397">
        <v>2466137.6399999899</v>
      </c>
      <c r="J633" s="397">
        <v>2305316.5699999998</v>
      </c>
      <c r="K633" s="396">
        <f t="shared" si="35"/>
        <v>4.2475222786707758E-3</v>
      </c>
      <c r="L633" s="396">
        <f t="shared" si="36"/>
        <v>2.7260652967953302E-3</v>
      </c>
      <c r="M633" s="396">
        <f t="shared" si="37"/>
        <v>2.6702577089056209E-3</v>
      </c>
    </row>
    <row r="634" spans="2:13">
      <c r="B634" s="399" t="s">
        <v>716</v>
      </c>
      <c r="C634" s="399">
        <v>35</v>
      </c>
      <c r="D634" s="396">
        <f t="shared" si="34"/>
        <v>2.1337560202401998E-3</v>
      </c>
      <c r="G634" s="399" t="s">
        <v>816</v>
      </c>
      <c r="H634" s="399">
        <v>19</v>
      </c>
      <c r="I634" s="397">
        <v>2352174.0599999898</v>
      </c>
      <c r="J634" s="397">
        <v>2124958.8199999998</v>
      </c>
      <c r="K634" s="396">
        <f t="shared" si="35"/>
        <v>1.5824102606812693E-3</v>
      </c>
      <c r="L634" s="396">
        <f t="shared" si="36"/>
        <v>2.6000901056715455E-3</v>
      </c>
      <c r="M634" s="396">
        <f t="shared" si="37"/>
        <v>2.4613485818184145E-3</v>
      </c>
    </row>
    <row r="635" spans="2:13">
      <c r="B635" s="399" t="s">
        <v>717</v>
      </c>
      <c r="C635" s="399">
        <v>34</v>
      </c>
      <c r="D635" s="396">
        <f t="shared" si="34"/>
        <v>2.0727915625190513E-3</v>
      </c>
      <c r="G635" s="399" t="s">
        <v>774</v>
      </c>
      <c r="H635" s="399">
        <v>42</v>
      </c>
      <c r="I635" s="397">
        <v>2313867.4500000002</v>
      </c>
      <c r="J635" s="397">
        <v>2253546.8199999998</v>
      </c>
      <c r="K635" s="396">
        <f t="shared" si="35"/>
        <v>3.497959523611227E-3</v>
      </c>
      <c r="L635" s="396">
        <f t="shared" si="36"/>
        <v>2.5577460294670864E-3</v>
      </c>
      <c r="M635" s="396">
        <f t="shared" si="37"/>
        <v>2.6102925935611297E-3</v>
      </c>
    </row>
    <row r="636" spans="2:13">
      <c r="B636" s="399" t="s">
        <v>813</v>
      </c>
      <c r="C636" s="399">
        <v>33</v>
      </c>
      <c r="D636" s="396">
        <f t="shared" si="34"/>
        <v>2.0118271047979029E-3</v>
      </c>
      <c r="G636" s="399" t="s">
        <v>733</v>
      </c>
      <c r="H636" s="399">
        <v>19</v>
      </c>
      <c r="I636" s="397">
        <v>2207579.88</v>
      </c>
      <c r="J636" s="397">
        <v>2037164.97</v>
      </c>
      <c r="K636" s="396">
        <f t="shared" si="35"/>
        <v>1.5824102606812693E-3</v>
      </c>
      <c r="L636" s="396">
        <f t="shared" si="36"/>
        <v>2.4402558896800359E-3</v>
      </c>
      <c r="M636" s="396">
        <f t="shared" si="37"/>
        <v>2.3596566025875518E-3</v>
      </c>
    </row>
    <row r="637" spans="2:13">
      <c r="B637" s="399" t="s">
        <v>720</v>
      </c>
      <c r="C637" s="399">
        <v>30</v>
      </c>
      <c r="D637" s="396">
        <f t="shared" si="34"/>
        <v>1.828933731634457E-3</v>
      </c>
      <c r="G637" s="399" t="s">
        <v>814</v>
      </c>
      <c r="H637" s="399">
        <v>24</v>
      </c>
      <c r="I637" s="397">
        <v>2061629</v>
      </c>
      <c r="J637" s="397">
        <v>1918565.54999999</v>
      </c>
      <c r="K637" s="396">
        <f t="shared" si="35"/>
        <v>1.9988340134921294E-3</v>
      </c>
      <c r="L637" s="396">
        <f t="shared" si="36"/>
        <v>2.278921979296696E-3</v>
      </c>
      <c r="M637" s="396">
        <f t="shared" si="37"/>
        <v>2.2222824043329659E-3</v>
      </c>
    </row>
    <row r="638" spans="2:13">
      <c r="B638" s="399" t="s">
        <v>814</v>
      </c>
      <c r="C638" s="399">
        <v>27</v>
      </c>
      <c r="D638" s="396">
        <f t="shared" si="34"/>
        <v>1.6460403584710114E-3</v>
      </c>
      <c r="G638" s="399" t="s">
        <v>758</v>
      </c>
      <c r="H638" s="399">
        <v>10</v>
      </c>
      <c r="I638" s="397">
        <v>1645596.6</v>
      </c>
      <c r="J638" s="397">
        <v>1446399.95</v>
      </c>
      <c r="K638" s="396">
        <f t="shared" si="35"/>
        <v>8.3284750562172066E-4</v>
      </c>
      <c r="L638" s="396">
        <f t="shared" si="36"/>
        <v>1.8190403126827929E-3</v>
      </c>
      <c r="M638" s="396">
        <f t="shared" si="37"/>
        <v>1.6753710388019312E-3</v>
      </c>
    </row>
    <row r="639" spans="2:13">
      <c r="B639" s="399" t="s">
        <v>733</v>
      </c>
      <c r="C639" s="399">
        <v>23</v>
      </c>
      <c r="D639" s="396">
        <f t="shared" si="34"/>
        <v>1.4021825275864171E-3</v>
      </c>
      <c r="G639" s="399" t="s">
        <v>815</v>
      </c>
      <c r="H639" s="399">
        <v>18</v>
      </c>
      <c r="I639" s="397">
        <v>1588959.5699999901</v>
      </c>
      <c r="J639" s="397">
        <v>1472073.31</v>
      </c>
      <c r="K639" s="396">
        <f t="shared" si="35"/>
        <v>1.4991255101190972E-3</v>
      </c>
      <c r="L639" s="396">
        <f t="shared" si="36"/>
        <v>1.7564338143704831E-3</v>
      </c>
      <c r="M639" s="396">
        <f t="shared" si="37"/>
        <v>1.7051085977756687E-3</v>
      </c>
    </row>
    <row r="640" spans="2:13">
      <c r="B640" s="399" t="s">
        <v>767</v>
      </c>
      <c r="C640" s="399">
        <v>23</v>
      </c>
      <c r="D640" s="396">
        <f t="shared" si="34"/>
        <v>1.4021825275864171E-3</v>
      </c>
      <c r="G640" s="399" t="s">
        <v>898</v>
      </c>
      <c r="H640" s="399">
        <v>13</v>
      </c>
      <c r="I640" s="397">
        <v>1522532.58</v>
      </c>
      <c r="J640" s="397">
        <v>1497449.79</v>
      </c>
      <c r="K640" s="396">
        <f t="shared" si="35"/>
        <v>1.0827017573082369E-3</v>
      </c>
      <c r="L640" s="396">
        <f t="shared" si="36"/>
        <v>1.6830055071777247E-3</v>
      </c>
      <c r="M640" s="396">
        <f t="shared" si="37"/>
        <v>1.7345022794186585E-3</v>
      </c>
    </row>
    <row r="641" spans="2:13">
      <c r="B641" s="399" t="s">
        <v>743</v>
      </c>
      <c r="C641" s="399">
        <v>22</v>
      </c>
      <c r="D641" s="396">
        <f t="shared" si="34"/>
        <v>1.3412180698652684E-3</v>
      </c>
      <c r="G641" s="399" t="s">
        <v>735</v>
      </c>
      <c r="H641" s="399">
        <v>17</v>
      </c>
      <c r="I641" s="397">
        <v>1439482.5</v>
      </c>
      <c r="J641" s="397">
        <v>1370005.61</v>
      </c>
      <c r="K641" s="396">
        <f t="shared" si="35"/>
        <v>1.4158407595569252E-3</v>
      </c>
      <c r="L641" s="396">
        <f t="shared" si="36"/>
        <v>1.5912020582088031E-3</v>
      </c>
      <c r="M641" s="396">
        <f t="shared" si="37"/>
        <v>1.5868831591083598E-3</v>
      </c>
    </row>
    <row r="642" spans="2:13">
      <c r="B642" s="399" t="s">
        <v>765</v>
      </c>
      <c r="C642" s="399">
        <v>22</v>
      </c>
      <c r="D642" s="396">
        <f t="shared" si="34"/>
        <v>1.3412180698652684E-3</v>
      </c>
      <c r="G642" s="399" t="s">
        <v>716</v>
      </c>
      <c r="H642" s="399">
        <v>29</v>
      </c>
      <c r="I642" s="397">
        <v>1402394.34</v>
      </c>
      <c r="J642" s="397">
        <v>1351584.36</v>
      </c>
      <c r="K642" s="396">
        <f t="shared" si="35"/>
        <v>2.4152577663029899E-3</v>
      </c>
      <c r="L642" s="396">
        <f t="shared" si="36"/>
        <v>1.5502048550283703E-3</v>
      </c>
      <c r="M642" s="396">
        <f t="shared" si="37"/>
        <v>1.5655457491143051E-3</v>
      </c>
    </row>
    <row r="643" spans="2:13">
      <c r="B643" s="399" t="s">
        <v>735</v>
      </c>
      <c r="C643" s="399">
        <v>21</v>
      </c>
      <c r="D643" s="396">
        <f t="shared" si="34"/>
        <v>1.28025361214412E-3</v>
      </c>
      <c r="G643" s="399" t="s">
        <v>727</v>
      </c>
      <c r="H643" s="399">
        <v>29</v>
      </c>
      <c r="I643" s="397">
        <v>1268885.79</v>
      </c>
      <c r="J643" s="397">
        <v>1214773.76</v>
      </c>
      <c r="K643" s="396">
        <f t="shared" si="35"/>
        <v>2.4152577663029899E-3</v>
      </c>
      <c r="L643" s="396">
        <f t="shared" si="36"/>
        <v>1.4026246798275791E-3</v>
      </c>
      <c r="M643" s="396">
        <f t="shared" si="37"/>
        <v>1.4070774658147133E-3</v>
      </c>
    </row>
    <row r="644" spans="2:13">
      <c r="B644" s="399" t="s">
        <v>770</v>
      </c>
      <c r="C644" s="399">
        <v>21</v>
      </c>
      <c r="D644" s="396">
        <f t="shared" si="34"/>
        <v>1.28025361214412E-3</v>
      </c>
      <c r="G644" s="399" t="s">
        <v>770</v>
      </c>
      <c r="H644" s="399">
        <v>16</v>
      </c>
      <c r="I644" s="397">
        <v>1250397.6000000001</v>
      </c>
      <c r="J644" s="397">
        <v>1208364.07</v>
      </c>
      <c r="K644" s="396">
        <f t="shared" si="35"/>
        <v>1.332556008994753E-3</v>
      </c>
      <c r="L644" s="396">
        <f t="shared" si="36"/>
        <v>1.3821878589696977E-3</v>
      </c>
      <c r="M644" s="396">
        <f t="shared" si="37"/>
        <v>1.3996530954020218E-3</v>
      </c>
    </row>
    <row r="645" spans="2:13">
      <c r="B645" s="399" t="s">
        <v>815</v>
      </c>
      <c r="C645" s="399">
        <v>20</v>
      </c>
      <c r="D645" s="396">
        <f t="shared" si="34"/>
        <v>1.2192891544229715E-3</v>
      </c>
      <c r="G645" s="399" t="s">
        <v>822</v>
      </c>
      <c r="H645" s="399">
        <v>11</v>
      </c>
      <c r="I645" s="397">
        <v>1197357.75</v>
      </c>
      <c r="J645" s="397">
        <v>1121446.6200000001</v>
      </c>
      <c r="K645" s="396">
        <f t="shared" si="35"/>
        <v>9.1613225618389273E-4</v>
      </c>
      <c r="L645" s="396">
        <f t="shared" si="36"/>
        <v>1.3235576786881824E-3</v>
      </c>
      <c r="M645" s="396">
        <f t="shared" si="37"/>
        <v>1.2989762539125605E-3</v>
      </c>
    </row>
    <row r="646" spans="2:13">
      <c r="B646" s="399" t="s">
        <v>816</v>
      </c>
      <c r="C646" s="399">
        <v>20</v>
      </c>
      <c r="D646" s="396">
        <f t="shared" si="34"/>
        <v>1.2192891544229715E-3</v>
      </c>
      <c r="G646" s="399" t="s">
        <v>817</v>
      </c>
      <c r="H646" s="399">
        <v>16</v>
      </c>
      <c r="I646" s="397">
        <v>1195051.6199999901</v>
      </c>
      <c r="J646" s="397">
        <v>1117477.94</v>
      </c>
      <c r="K646" s="396">
        <f t="shared" si="35"/>
        <v>1.332556008994753E-3</v>
      </c>
      <c r="L646" s="396">
        <f t="shared" si="36"/>
        <v>1.3210084856257361E-3</v>
      </c>
      <c r="M646" s="396">
        <f t="shared" si="37"/>
        <v>1.2943793154694468E-3</v>
      </c>
    </row>
    <row r="647" spans="2:13">
      <c r="B647" s="399" t="s">
        <v>817</v>
      </c>
      <c r="C647" s="399">
        <v>18</v>
      </c>
      <c r="D647" s="396">
        <f t="shared" ref="D647:D678" si="38">C647/C$706</f>
        <v>1.0973602389806744E-3</v>
      </c>
      <c r="G647" s="399" t="s">
        <v>720</v>
      </c>
      <c r="H647" s="399">
        <v>22</v>
      </c>
      <c r="I647" s="397">
        <v>1182139.1399999999</v>
      </c>
      <c r="J647" s="397">
        <v>1075657.0899999901</v>
      </c>
      <c r="K647" s="396">
        <f t="shared" ref="K647:K678" si="39">H647/H$700</f>
        <v>1.8322645123677855E-3</v>
      </c>
      <c r="L647" s="396">
        <f t="shared" ref="L647:L678" si="40">I647/I$700</f>
        <v>1.3067350472528733E-3</v>
      </c>
      <c r="M647" s="396">
        <f t="shared" ref="M647:M678" si="41">J647/J$700</f>
        <v>1.2459380521051219E-3</v>
      </c>
    </row>
    <row r="648" spans="2:13">
      <c r="B648" s="399" t="s">
        <v>710</v>
      </c>
      <c r="C648" s="399">
        <v>17</v>
      </c>
      <c r="D648" s="396">
        <f t="shared" si="38"/>
        <v>1.0363957812595257E-3</v>
      </c>
      <c r="G648" s="399" t="s">
        <v>743</v>
      </c>
      <c r="H648" s="399">
        <v>19</v>
      </c>
      <c r="I648" s="397">
        <v>1173680.3399999901</v>
      </c>
      <c r="J648" s="397">
        <v>1142892</v>
      </c>
      <c r="K648" s="396">
        <f t="shared" si="39"/>
        <v>1.5824102606812693E-3</v>
      </c>
      <c r="L648" s="396">
        <f t="shared" si="40"/>
        <v>1.2973847008818738E-3</v>
      </c>
      <c r="M648" s="396">
        <f t="shared" si="41"/>
        <v>1.3238165261817223E-3</v>
      </c>
    </row>
    <row r="649" spans="2:13">
      <c r="B649" s="399" t="s">
        <v>818</v>
      </c>
      <c r="C649" s="399">
        <v>16</v>
      </c>
      <c r="D649" s="396">
        <f t="shared" si="38"/>
        <v>9.754313235383771E-4</v>
      </c>
      <c r="G649" s="399" t="s">
        <v>765</v>
      </c>
      <c r="H649" s="399">
        <v>17</v>
      </c>
      <c r="I649" s="397">
        <v>1032566.4</v>
      </c>
      <c r="J649" s="397">
        <v>985484.53999999899</v>
      </c>
      <c r="K649" s="396">
        <f t="shared" si="39"/>
        <v>1.4158407595569252E-3</v>
      </c>
      <c r="L649" s="396">
        <f t="shared" si="40"/>
        <v>1.1413975375992791E-3</v>
      </c>
      <c r="M649" s="396">
        <f t="shared" si="41"/>
        <v>1.1414908148351648E-3</v>
      </c>
    </row>
    <row r="650" spans="2:13">
      <c r="B650" s="399" t="s">
        <v>819</v>
      </c>
      <c r="C650" s="399">
        <v>15</v>
      </c>
      <c r="D650" s="396">
        <f t="shared" si="38"/>
        <v>9.1446686581722852E-4</v>
      </c>
      <c r="G650" s="399" t="s">
        <v>824</v>
      </c>
      <c r="H650" s="399">
        <v>10</v>
      </c>
      <c r="I650" s="397">
        <v>994010.4</v>
      </c>
      <c r="J650" s="397">
        <v>924793.84</v>
      </c>
      <c r="K650" s="396">
        <f t="shared" si="39"/>
        <v>8.3284750562172066E-4</v>
      </c>
      <c r="L650" s="396">
        <f t="shared" si="40"/>
        <v>1.0987777860175137E-3</v>
      </c>
      <c r="M650" s="396">
        <f t="shared" si="41"/>
        <v>1.071192526243123E-3</v>
      </c>
    </row>
    <row r="651" spans="2:13">
      <c r="B651" s="399" t="s">
        <v>746</v>
      </c>
      <c r="C651" s="399">
        <v>15</v>
      </c>
      <c r="D651" s="396">
        <f t="shared" si="38"/>
        <v>9.1446686581722852E-4</v>
      </c>
      <c r="G651" s="399" t="s">
        <v>818</v>
      </c>
      <c r="H651" s="399">
        <v>14</v>
      </c>
      <c r="I651" s="397">
        <v>944360.4</v>
      </c>
      <c r="J651" s="397">
        <v>874673.88</v>
      </c>
      <c r="K651" s="396">
        <f t="shared" si="39"/>
        <v>1.1659865078704089E-3</v>
      </c>
      <c r="L651" s="396">
        <f t="shared" si="40"/>
        <v>1.0438947414580508E-3</v>
      </c>
      <c r="M651" s="396">
        <f t="shared" si="41"/>
        <v>1.0131383694727835E-3</v>
      </c>
    </row>
    <row r="652" spans="2:13">
      <c r="B652" s="399" t="s">
        <v>758</v>
      </c>
      <c r="C652" s="399">
        <v>15</v>
      </c>
      <c r="D652" s="396">
        <f t="shared" si="38"/>
        <v>9.1446686581722852E-4</v>
      </c>
      <c r="G652" s="399" t="s">
        <v>767</v>
      </c>
      <c r="H652" s="399">
        <v>16</v>
      </c>
      <c r="I652" s="397">
        <v>937262.8</v>
      </c>
      <c r="J652" s="397">
        <v>830383.71</v>
      </c>
      <c r="K652" s="396">
        <f t="shared" si="39"/>
        <v>1.332556008994753E-3</v>
      </c>
      <c r="L652" s="396">
        <f t="shared" si="40"/>
        <v>1.0360490637729503E-3</v>
      </c>
      <c r="M652" s="396">
        <f t="shared" si="41"/>
        <v>9.6183688254891154E-4</v>
      </c>
    </row>
    <row r="653" spans="2:13">
      <c r="B653" s="399" t="s">
        <v>897</v>
      </c>
      <c r="C653" s="399">
        <v>14</v>
      </c>
      <c r="D653" s="396">
        <f t="shared" si="38"/>
        <v>8.5350240809607995E-4</v>
      </c>
      <c r="G653" s="399" t="s">
        <v>821</v>
      </c>
      <c r="H653" s="399">
        <v>10</v>
      </c>
      <c r="I653" s="397">
        <v>875532.9</v>
      </c>
      <c r="J653" s="397">
        <v>826757.429999999</v>
      </c>
      <c r="K653" s="396">
        <f t="shared" si="39"/>
        <v>8.3284750562172066E-4</v>
      </c>
      <c r="L653" s="396">
        <f t="shared" si="40"/>
        <v>9.6781291367524242E-4</v>
      </c>
      <c r="M653" s="396">
        <f t="shared" si="41"/>
        <v>9.5763654744063925E-4</v>
      </c>
    </row>
    <row r="654" spans="2:13">
      <c r="B654" s="399" t="s">
        <v>766</v>
      </c>
      <c r="C654" s="399">
        <v>14</v>
      </c>
      <c r="D654" s="396">
        <f t="shared" si="38"/>
        <v>8.5350240809607995E-4</v>
      </c>
      <c r="G654" s="399" t="s">
        <v>718</v>
      </c>
      <c r="H654" s="399">
        <v>12</v>
      </c>
      <c r="I654" s="397">
        <v>733767.6</v>
      </c>
      <c r="J654" s="397">
        <v>704962.15999999898</v>
      </c>
      <c r="K654" s="396">
        <f t="shared" si="39"/>
        <v>9.994170067460647E-4</v>
      </c>
      <c r="L654" s="396">
        <f t="shared" si="40"/>
        <v>8.1110573790715325E-4</v>
      </c>
      <c r="M654" s="396">
        <f t="shared" si="41"/>
        <v>8.1656058292538768E-4</v>
      </c>
    </row>
    <row r="655" spans="2:13">
      <c r="B655" s="399" t="s">
        <v>820</v>
      </c>
      <c r="C655" s="399">
        <v>14</v>
      </c>
      <c r="D655" s="396">
        <f t="shared" si="38"/>
        <v>8.5350240809607995E-4</v>
      </c>
      <c r="G655" s="399" t="s">
        <v>731</v>
      </c>
      <c r="H655" s="399">
        <v>9</v>
      </c>
      <c r="I655" s="397">
        <v>692430.68</v>
      </c>
      <c r="J655" s="397">
        <v>670602.80000000005</v>
      </c>
      <c r="K655" s="396">
        <f t="shared" si="39"/>
        <v>7.4956275505954858E-4</v>
      </c>
      <c r="L655" s="396">
        <f t="shared" si="40"/>
        <v>7.6541196102274339E-4</v>
      </c>
      <c r="M655" s="396">
        <f t="shared" si="41"/>
        <v>7.7676199425994429E-4</v>
      </c>
    </row>
    <row r="656" spans="2:13">
      <c r="B656" s="399" t="s">
        <v>776</v>
      </c>
      <c r="C656" s="399">
        <v>14</v>
      </c>
      <c r="D656" s="396">
        <f t="shared" si="38"/>
        <v>8.5350240809607995E-4</v>
      </c>
      <c r="G656" s="399" t="s">
        <v>749</v>
      </c>
      <c r="H656" s="399">
        <v>6</v>
      </c>
      <c r="I656" s="397">
        <v>689316</v>
      </c>
      <c r="J656" s="397">
        <v>658438.76999999897</v>
      </c>
      <c r="K656" s="396">
        <f t="shared" si="39"/>
        <v>4.9970850337303235E-4</v>
      </c>
      <c r="L656" s="396">
        <f t="shared" si="40"/>
        <v>7.6196899785600683E-4</v>
      </c>
      <c r="M656" s="396">
        <f t="shared" si="41"/>
        <v>7.6267234804755361E-4</v>
      </c>
    </row>
    <row r="657" spans="2:13">
      <c r="B657" s="399" t="s">
        <v>821</v>
      </c>
      <c r="C657" s="399">
        <v>13</v>
      </c>
      <c r="D657" s="396">
        <f t="shared" si="38"/>
        <v>7.9253795037493137E-4</v>
      </c>
      <c r="G657" s="399" t="s">
        <v>746</v>
      </c>
      <c r="H657" s="399">
        <v>14</v>
      </c>
      <c r="I657" s="397">
        <v>651949.31999999995</v>
      </c>
      <c r="J657" s="397">
        <v>629381.15</v>
      </c>
      <c r="K657" s="396">
        <f t="shared" si="39"/>
        <v>1.1659865078704089E-3</v>
      </c>
      <c r="L657" s="396">
        <f t="shared" si="40"/>
        <v>7.2066391903467353E-4</v>
      </c>
      <c r="M657" s="396">
        <f t="shared" si="41"/>
        <v>7.2901478673160494E-4</v>
      </c>
    </row>
    <row r="658" spans="2:13">
      <c r="B658" s="399" t="s">
        <v>749</v>
      </c>
      <c r="C658" s="399">
        <v>13</v>
      </c>
      <c r="D658" s="396">
        <f t="shared" si="38"/>
        <v>7.9253795037493137E-4</v>
      </c>
      <c r="G658" s="399" t="s">
        <v>710</v>
      </c>
      <c r="H658" s="399">
        <v>8</v>
      </c>
      <c r="I658" s="397">
        <v>629446.13</v>
      </c>
      <c r="J658" s="397">
        <v>595192.31000000006</v>
      </c>
      <c r="K658" s="396">
        <f t="shared" si="39"/>
        <v>6.662780044973765E-4</v>
      </c>
      <c r="L658" s="396">
        <f t="shared" si="40"/>
        <v>6.9578892246871071E-4</v>
      </c>
      <c r="M658" s="396">
        <f t="shared" si="41"/>
        <v>6.8941371208677187E-4</v>
      </c>
    </row>
    <row r="659" spans="2:13">
      <c r="B659" s="399" t="s">
        <v>822</v>
      </c>
      <c r="C659" s="399">
        <v>13</v>
      </c>
      <c r="D659" s="396">
        <f t="shared" si="38"/>
        <v>7.9253795037493137E-4</v>
      </c>
      <c r="G659" s="399" t="s">
        <v>759</v>
      </c>
      <c r="H659" s="399">
        <v>8</v>
      </c>
      <c r="I659" s="397">
        <v>607009.19999999995</v>
      </c>
      <c r="J659" s="397">
        <v>571539.77</v>
      </c>
      <c r="K659" s="396">
        <f t="shared" si="39"/>
        <v>6.662780044973765E-4</v>
      </c>
      <c r="L659" s="396">
        <f t="shared" si="40"/>
        <v>6.709871696194146E-4</v>
      </c>
      <c r="M659" s="396">
        <f t="shared" si="41"/>
        <v>6.6201687726933126E-4</v>
      </c>
    </row>
    <row r="660" spans="2:13">
      <c r="B660" s="399" t="s">
        <v>718</v>
      </c>
      <c r="C660" s="399">
        <v>12</v>
      </c>
      <c r="D660" s="396">
        <f t="shared" si="38"/>
        <v>7.315734926537828E-4</v>
      </c>
      <c r="G660" s="399" t="s">
        <v>819</v>
      </c>
      <c r="H660" s="399">
        <v>11</v>
      </c>
      <c r="I660" s="397">
        <v>601700.69999999995</v>
      </c>
      <c r="J660" s="397">
        <v>564163.76</v>
      </c>
      <c r="K660" s="396">
        <f t="shared" si="39"/>
        <v>9.1613225618389273E-4</v>
      </c>
      <c r="L660" s="396">
        <f t="shared" si="40"/>
        <v>6.6511916071621392E-4</v>
      </c>
      <c r="M660" s="396">
        <f t="shared" si="41"/>
        <v>6.5347321440767706E-4</v>
      </c>
    </row>
    <row r="661" spans="2:13">
      <c r="B661" s="399" t="s">
        <v>722</v>
      </c>
      <c r="C661" s="399">
        <v>11</v>
      </c>
      <c r="D661" s="396">
        <f t="shared" si="38"/>
        <v>6.7060903493263422E-4</v>
      </c>
      <c r="G661" s="399" t="s">
        <v>773</v>
      </c>
      <c r="H661" s="399">
        <v>6</v>
      </c>
      <c r="I661" s="397">
        <v>531737.22</v>
      </c>
      <c r="J661" s="397">
        <v>519093.79</v>
      </c>
      <c r="K661" s="396">
        <f t="shared" si="39"/>
        <v>4.9970850337303235E-4</v>
      </c>
      <c r="L661" s="396">
        <f t="shared" si="40"/>
        <v>5.8778162213866936E-4</v>
      </c>
      <c r="M661" s="396">
        <f t="shared" si="41"/>
        <v>6.0126848192156772E-4</v>
      </c>
    </row>
    <row r="662" spans="2:13">
      <c r="B662" s="399" t="s">
        <v>731</v>
      </c>
      <c r="C662" s="399">
        <v>11</v>
      </c>
      <c r="D662" s="396">
        <f t="shared" si="38"/>
        <v>6.7060903493263422E-4</v>
      </c>
      <c r="G662" s="399" t="s">
        <v>823</v>
      </c>
      <c r="H662" s="399">
        <v>7</v>
      </c>
      <c r="I662" s="397">
        <v>480960.6</v>
      </c>
      <c r="J662" s="397">
        <v>448244.47999999998</v>
      </c>
      <c r="K662" s="396">
        <f t="shared" si="39"/>
        <v>5.8299325393520443E-4</v>
      </c>
      <c r="L662" s="396">
        <f t="shared" si="40"/>
        <v>5.316532133161333E-4</v>
      </c>
      <c r="M662" s="396">
        <f t="shared" si="41"/>
        <v>5.1920343338979745E-4</v>
      </c>
    </row>
    <row r="663" spans="2:13">
      <c r="B663" s="399" t="s">
        <v>823</v>
      </c>
      <c r="C663" s="399">
        <v>11</v>
      </c>
      <c r="D663" s="396">
        <f t="shared" si="38"/>
        <v>6.7060903493263422E-4</v>
      </c>
      <c r="G663" s="399" t="s">
        <v>820</v>
      </c>
      <c r="H663" s="399">
        <v>9</v>
      </c>
      <c r="I663" s="397">
        <v>417139.86</v>
      </c>
      <c r="J663" s="397">
        <v>393375.84</v>
      </c>
      <c r="K663" s="396">
        <f t="shared" si="39"/>
        <v>7.4956275505954858E-4</v>
      </c>
      <c r="L663" s="396">
        <f t="shared" si="40"/>
        <v>4.6110585143822999E-4</v>
      </c>
      <c r="M663" s="396">
        <f t="shared" si="41"/>
        <v>4.5564886095328079E-4</v>
      </c>
    </row>
    <row r="664" spans="2:13">
      <c r="B664" s="399" t="s">
        <v>824</v>
      </c>
      <c r="C664" s="399">
        <v>11</v>
      </c>
      <c r="D664" s="396">
        <f t="shared" si="38"/>
        <v>6.7060903493263422E-4</v>
      </c>
      <c r="G664" s="399" t="s">
        <v>825</v>
      </c>
      <c r="H664" s="399">
        <v>5</v>
      </c>
      <c r="I664" s="397">
        <v>407557.32</v>
      </c>
      <c r="J664" s="397">
        <v>385663.1</v>
      </c>
      <c r="K664" s="396">
        <f t="shared" si="39"/>
        <v>4.1642375281086033E-4</v>
      </c>
      <c r="L664" s="396">
        <f t="shared" si="40"/>
        <v>4.5051332435237231E-4</v>
      </c>
      <c r="M664" s="396">
        <f t="shared" si="41"/>
        <v>4.4671516234121348E-4</v>
      </c>
    </row>
    <row r="665" spans="2:13">
      <c r="B665" s="399" t="s">
        <v>825</v>
      </c>
      <c r="C665" s="399">
        <v>11</v>
      </c>
      <c r="D665" s="396">
        <f t="shared" si="38"/>
        <v>6.7060903493263422E-4</v>
      </c>
      <c r="G665" s="399" t="s">
        <v>722</v>
      </c>
      <c r="H665" s="399">
        <v>11</v>
      </c>
      <c r="I665" s="397">
        <v>399044.4</v>
      </c>
      <c r="J665" s="397">
        <v>379919.85</v>
      </c>
      <c r="K665" s="396">
        <f t="shared" si="39"/>
        <v>9.1613225618389273E-4</v>
      </c>
      <c r="L665" s="396">
        <f t="shared" si="40"/>
        <v>4.4110315380471591E-4</v>
      </c>
      <c r="M665" s="396">
        <f t="shared" si="41"/>
        <v>4.4006273213434074E-4</v>
      </c>
    </row>
    <row r="666" spans="2:13">
      <c r="B666" s="399" t="s">
        <v>759</v>
      </c>
      <c r="C666" s="399">
        <v>9</v>
      </c>
      <c r="D666" s="396">
        <f t="shared" si="38"/>
        <v>5.4868011949033718E-4</v>
      </c>
      <c r="G666" s="399" t="s">
        <v>829</v>
      </c>
      <c r="H666" s="399">
        <v>4</v>
      </c>
      <c r="I666" s="397">
        <v>385137.72</v>
      </c>
      <c r="J666" s="397">
        <v>358939.27</v>
      </c>
      <c r="K666" s="396">
        <f t="shared" si="39"/>
        <v>3.3313900224868825E-4</v>
      </c>
      <c r="L666" s="396">
        <f t="shared" si="40"/>
        <v>4.2573072806223461E-4</v>
      </c>
      <c r="M666" s="396">
        <f t="shared" si="41"/>
        <v>4.1576083962579428E-4</v>
      </c>
    </row>
    <row r="667" spans="2:13">
      <c r="B667" s="399" t="s">
        <v>750</v>
      </c>
      <c r="C667" s="399">
        <v>8</v>
      </c>
      <c r="D667" s="396">
        <f t="shared" si="38"/>
        <v>4.8771566176918855E-4</v>
      </c>
      <c r="G667" s="399" t="s">
        <v>766</v>
      </c>
      <c r="H667" s="399">
        <v>10</v>
      </c>
      <c r="I667" s="397">
        <v>346971.36</v>
      </c>
      <c r="J667" s="397">
        <v>333586.45</v>
      </c>
      <c r="K667" s="396">
        <f t="shared" si="39"/>
        <v>8.3284750562172066E-4</v>
      </c>
      <c r="L667" s="396">
        <f t="shared" si="40"/>
        <v>3.8354168402290932E-4</v>
      </c>
      <c r="M667" s="396">
        <f t="shared" si="41"/>
        <v>3.8639456345857068E-4</v>
      </c>
    </row>
    <row r="668" spans="2:13">
      <c r="B668" s="399" t="s">
        <v>773</v>
      </c>
      <c r="C668" s="399">
        <v>8</v>
      </c>
      <c r="D668" s="396">
        <f t="shared" si="38"/>
        <v>4.8771566176918855E-4</v>
      </c>
      <c r="G668" s="399" t="s">
        <v>830</v>
      </c>
      <c r="H668" s="399">
        <v>2</v>
      </c>
      <c r="I668" s="397">
        <v>315138.99</v>
      </c>
      <c r="J668" s="397">
        <v>295005.92</v>
      </c>
      <c r="K668" s="396">
        <f t="shared" si="39"/>
        <v>1.6656950112434413E-4</v>
      </c>
      <c r="L668" s="396">
        <f t="shared" si="40"/>
        <v>3.4835422418115079E-4</v>
      </c>
      <c r="M668" s="396">
        <f t="shared" si="41"/>
        <v>3.4170657613969037E-4</v>
      </c>
    </row>
    <row r="669" spans="2:13">
      <c r="B669" s="399" t="s">
        <v>775</v>
      </c>
      <c r="C669" s="399">
        <v>7</v>
      </c>
      <c r="D669" s="396">
        <f t="shared" si="38"/>
        <v>4.2675120404803997E-4</v>
      </c>
      <c r="G669" s="399" t="s">
        <v>776</v>
      </c>
      <c r="H669" s="399">
        <v>9</v>
      </c>
      <c r="I669" s="397">
        <v>299982</v>
      </c>
      <c r="J669" s="397">
        <v>287741.83</v>
      </c>
      <c r="K669" s="396">
        <f t="shared" si="39"/>
        <v>7.4956275505954858E-4</v>
      </c>
      <c r="L669" s="396">
        <f t="shared" si="40"/>
        <v>3.3159970741262443E-4</v>
      </c>
      <c r="M669" s="396">
        <f t="shared" si="41"/>
        <v>3.3329255067650462E-4</v>
      </c>
    </row>
    <row r="670" spans="2:13">
      <c r="B670" s="399" t="s">
        <v>728</v>
      </c>
      <c r="C670" s="399">
        <v>6</v>
      </c>
      <c r="D670" s="396">
        <f t="shared" si="38"/>
        <v>3.657867463268914E-4</v>
      </c>
      <c r="G670" s="399" t="s">
        <v>833</v>
      </c>
      <c r="H670" s="399">
        <v>3</v>
      </c>
      <c r="I670" s="397">
        <v>299954.46000000002</v>
      </c>
      <c r="J670" s="397">
        <v>279282.06</v>
      </c>
      <c r="K670" s="396">
        <f t="shared" si="39"/>
        <v>2.4985425168651618E-4</v>
      </c>
      <c r="L670" s="396">
        <f t="shared" si="40"/>
        <v>3.3156926473292317E-4</v>
      </c>
      <c r="M670" s="396">
        <f t="shared" si="41"/>
        <v>3.2349356412860998E-4</v>
      </c>
    </row>
    <row r="671" spans="2:13">
      <c r="B671" s="399" t="s">
        <v>826</v>
      </c>
      <c r="C671" s="399">
        <v>5</v>
      </c>
      <c r="D671" s="396">
        <f t="shared" si="38"/>
        <v>3.0482228860574288E-4</v>
      </c>
      <c r="G671" s="399" t="s">
        <v>828</v>
      </c>
      <c r="H671" s="399">
        <v>3</v>
      </c>
      <c r="I671" s="397">
        <v>286671</v>
      </c>
      <c r="J671" s="397">
        <v>270964.08999999898</v>
      </c>
      <c r="K671" s="396">
        <f t="shared" si="39"/>
        <v>2.4985425168651618E-4</v>
      </c>
      <c r="L671" s="396">
        <f t="shared" si="40"/>
        <v>3.1688574555701498E-4</v>
      </c>
      <c r="M671" s="396">
        <f t="shared" si="41"/>
        <v>3.1385882510665068E-4</v>
      </c>
    </row>
    <row r="672" spans="2:13">
      <c r="B672" s="399" t="s">
        <v>761</v>
      </c>
      <c r="C672" s="399">
        <v>5</v>
      </c>
      <c r="D672" s="396">
        <f t="shared" si="38"/>
        <v>3.0482228860574288E-4</v>
      </c>
      <c r="G672" s="399" t="s">
        <v>834</v>
      </c>
      <c r="H672" s="399">
        <v>3</v>
      </c>
      <c r="I672" s="397">
        <v>279832.92</v>
      </c>
      <c r="J672" s="397">
        <v>258822.16999999899</v>
      </c>
      <c r="K672" s="396">
        <f t="shared" si="39"/>
        <v>2.4985425168651618E-4</v>
      </c>
      <c r="L672" s="396">
        <f t="shared" si="40"/>
        <v>3.0932694093785737E-4</v>
      </c>
      <c r="M672" s="396">
        <f t="shared" si="41"/>
        <v>2.9979478899862266E-4</v>
      </c>
    </row>
    <row r="673" spans="2:13">
      <c r="B673" s="399" t="s">
        <v>827</v>
      </c>
      <c r="C673" s="399">
        <v>5</v>
      </c>
      <c r="D673" s="396">
        <f t="shared" si="38"/>
        <v>3.0482228860574288E-4</v>
      </c>
      <c r="G673" s="399" t="s">
        <v>750</v>
      </c>
      <c r="H673" s="399">
        <v>8</v>
      </c>
      <c r="I673" s="397">
        <v>276525.06</v>
      </c>
      <c r="J673" s="397">
        <v>266388.15000000002</v>
      </c>
      <c r="K673" s="396">
        <f t="shared" si="39"/>
        <v>6.662780044973765E-4</v>
      </c>
      <c r="L673" s="396">
        <f t="shared" si="40"/>
        <v>3.0567043685373929E-4</v>
      </c>
      <c r="M673" s="396">
        <f t="shared" si="41"/>
        <v>3.0855849489625929E-4</v>
      </c>
    </row>
    <row r="674" spans="2:13">
      <c r="B674" s="399" t="s">
        <v>828</v>
      </c>
      <c r="C674" s="399">
        <v>5</v>
      </c>
      <c r="D674" s="396">
        <f t="shared" si="38"/>
        <v>3.0482228860574288E-4</v>
      </c>
      <c r="G674" s="399" t="s">
        <v>827</v>
      </c>
      <c r="H674" s="399">
        <v>5</v>
      </c>
      <c r="I674" s="397">
        <v>275542.8</v>
      </c>
      <c r="J674" s="397">
        <v>260818.28</v>
      </c>
      <c r="K674" s="396">
        <f t="shared" si="39"/>
        <v>4.1642375281086033E-4</v>
      </c>
      <c r="L674" s="396">
        <f t="shared" si="40"/>
        <v>3.0458464794439432E-4</v>
      </c>
      <c r="M674" s="396">
        <f t="shared" si="41"/>
        <v>3.0210689145981575E-4</v>
      </c>
    </row>
    <row r="675" spans="2:13">
      <c r="B675" s="399" t="s">
        <v>829</v>
      </c>
      <c r="C675" s="399">
        <v>5</v>
      </c>
      <c r="D675" s="396">
        <f t="shared" si="38"/>
        <v>3.0482228860574288E-4</v>
      </c>
      <c r="G675" s="399" t="s">
        <v>826</v>
      </c>
      <c r="H675" s="399">
        <v>4</v>
      </c>
      <c r="I675" s="397">
        <v>241846.08</v>
      </c>
      <c r="J675" s="397">
        <v>227831.79</v>
      </c>
      <c r="K675" s="396">
        <f t="shared" si="39"/>
        <v>3.3313900224868825E-4</v>
      </c>
      <c r="L675" s="396">
        <f t="shared" si="40"/>
        <v>2.6733633806991805E-4</v>
      </c>
      <c r="M675" s="396">
        <f t="shared" si="41"/>
        <v>2.6389850378825264E-4</v>
      </c>
    </row>
    <row r="676" spans="2:13">
      <c r="B676" s="399" t="s">
        <v>830</v>
      </c>
      <c r="C676" s="399">
        <v>4</v>
      </c>
      <c r="D676" s="396">
        <f t="shared" si="38"/>
        <v>2.4385783088459427E-4</v>
      </c>
      <c r="G676" s="399" t="s">
        <v>775</v>
      </c>
      <c r="H676" s="399">
        <v>5</v>
      </c>
      <c r="I676" s="397">
        <v>238598.39999999999</v>
      </c>
      <c r="J676" s="397">
        <v>226755.49</v>
      </c>
      <c r="K676" s="396">
        <f t="shared" si="39"/>
        <v>4.1642375281086033E-4</v>
      </c>
      <c r="L676" s="396">
        <f t="shared" si="40"/>
        <v>2.6374635687848047E-4</v>
      </c>
      <c r="M676" s="396">
        <f t="shared" si="41"/>
        <v>2.6265182105083792E-4</v>
      </c>
    </row>
    <row r="677" spans="2:13">
      <c r="B677" s="399" t="s">
        <v>831</v>
      </c>
      <c r="C677" s="399">
        <v>4</v>
      </c>
      <c r="D677" s="396">
        <f t="shared" si="38"/>
        <v>2.4385783088459427E-4</v>
      </c>
      <c r="G677" s="399" t="s">
        <v>761</v>
      </c>
      <c r="H677" s="399">
        <v>4</v>
      </c>
      <c r="I677" s="397">
        <v>202164</v>
      </c>
      <c r="J677" s="397">
        <v>194698.43</v>
      </c>
      <c r="K677" s="396">
        <f t="shared" si="39"/>
        <v>3.3313900224868825E-4</v>
      </c>
      <c r="L677" s="396">
        <f t="shared" si="40"/>
        <v>2.2347181914036778E-4</v>
      </c>
      <c r="M677" s="396">
        <f t="shared" si="41"/>
        <v>2.2551999598880316E-4</v>
      </c>
    </row>
    <row r="678" spans="2:13">
      <c r="B678" s="399" t="s">
        <v>832</v>
      </c>
      <c r="C678" s="399">
        <v>4</v>
      </c>
      <c r="D678" s="396">
        <f t="shared" si="38"/>
        <v>2.4385783088459427E-4</v>
      </c>
      <c r="G678" s="399" t="s">
        <v>831</v>
      </c>
      <c r="H678" s="399">
        <v>3</v>
      </c>
      <c r="I678" s="397">
        <v>183600</v>
      </c>
      <c r="J678" s="397">
        <v>165621.42000000001</v>
      </c>
      <c r="K678" s="396">
        <f t="shared" si="39"/>
        <v>2.4985425168651618E-4</v>
      </c>
      <c r="L678" s="396">
        <f t="shared" si="40"/>
        <v>2.0295119800840667E-4</v>
      </c>
      <c r="M678" s="396">
        <f t="shared" si="41"/>
        <v>1.9183997515573127E-4</v>
      </c>
    </row>
    <row r="679" spans="2:13">
      <c r="B679" s="399" t="s">
        <v>833</v>
      </c>
      <c r="C679" s="399">
        <v>3</v>
      </c>
      <c r="D679" s="396">
        <f t="shared" ref="D679:D696" si="42">C679/C$706</f>
        <v>1.828933731634457E-4</v>
      </c>
      <c r="G679" s="399" t="s">
        <v>728</v>
      </c>
      <c r="H679" s="399">
        <v>4</v>
      </c>
      <c r="I679" s="397">
        <v>164456.639999999</v>
      </c>
      <c r="J679" s="397">
        <v>156559.63</v>
      </c>
      <c r="K679" s="396">
        <f t="shared" ref="K679:K689" si="43">H679/H$700</f>
        <v>3.3313900224868825E-4</v>
      </c>
      <c r="L679" s="396">
        <f t="shared" ref="L679:L689" si="44">I679/I$700</f>
        <v>1.8179015309606234E-4</v>
      </c>
      <c r="M679" s="396">
        <f t="shared" ref="M679:M689" si="45">J679/J$700</f>
        <v>1.8134366635420997E-4</v>
      </c>
    </row>
    <row r="680" spans="2:13">
      <c r="B680" s="399" t="s">
        <v>834</v>
      </c>
      <c r="C680" s="399">
        <v>3</v>
      </c>
      <c r="D680" s="396">
        <f t="shared" si="42"/>
        <v>1.828933731634457E-4</v>
      </c>
      <c r="G680" s="399" t="s">
        <v>846</v>
      </c>
      <c r="H680" s="399">
        <v>1</v>
      </c>
      <c r="I680" s="397">
        <v>161160</v>
      </c>
      <c r="J680" s="397">
        <v>153888.67000000001</v>
      </c>
      <c r="K680" s="396">
        <f t="shared" si="43"/>
        <v>8.3284750562172063E-5</v>
      </c>
      <c r="L680" s="396">
        <f t="shared" si="44"/>
        <v>1.7814605158515695E-4</v>
      </c>
      <c r="M680" s="396">
        <f t="shared" si="45"/>
        <v>1.782498823494481E-4</v>
      </c>
    </row>
    <row r="681" spans="2:13">
      <c r="B681" s="399" t="s">
        <v>835</v>
      </c>
      <c r="C681" s="399">
        <v>2</v>
      </c>
      <c r="D681" s="396">
        <f t="shared" si="42"/>
        <v>1.2192891544229714E-4</v>
      </c>
      <c r="G681" s="399" t="s">
        <v>832</v>
      </c>
      <c r="H681" s="399">
        <v>2</v>
      </c>
      <c r="I681" s="397">
        <v>142506.99</v>
      </c>
      <c r="J681" s="397">
        <v>131649.639999999</v>
      </c>
      <c r="K681" s="396">
        <f t="shared" si="43"/>
        <v>1.6656950112434413E-4</v>
      </c>
      <c r="L681" s="396">
        <f t="shared" si="44"/>
        <v>1.575270389165143E-4</v>
      </c>
      <c r="M681" s="396">
        <f t="shared" si="45"/>
        <v>1.5249032200581768E-4</v>
      </c>
    </row>
    <row r="682" spans="2:13">
      <c r="B682" s="399" t="s">
        <v>836</v>
      </c>
      <c r="C682" s="399">
        <v>2</v>
      </c>
      <c r="D682" s="396">
        <f t="shared" si="42"/>
        <v>1.2192891544229714E-4</v>
      </c>
      <c r="G682" s="399" t="s">
        <v>843</v>
      </c>
      <c r="H682" s="399">
        <v>1</v>
      </c>
      <c r="I682" s="397">
        <v>131353.5</v>
      </c>
      <c r="J682" s="397">
        <v>115834.57</v>
      </c>
      <c r="K682" s="396">
        <f t="shared" si="43"/>
        <v>8.3284750562172063E-5</v>
      </c>
      <c r="L682" s="396">
        <f t="shared" si="44"/>
        <v>1.4519798577122681E-4</v>
      </c>
      <c r="M682" s="396">
        <f t="shared" si="45"/>
        <v>1.3417166107484657E-4</v>
      </c>
    </row>
    <row r="683" spans="2:13">
      <c r="B683" s="399" t="s">
        <v>837</v>
      </c>
      <c r="C683" s="399">
        <v>2</v>
      </c>
      <c r="D683" s="396">
        <f t="shared" si="42"/>
        <v>1.2192891544229714E-4</v>
      </c>
      <c r="G683" s="399" t="s">
        <v>854</v>
      </c>
      <c r="H683" s="399">
        <v>1</v>
      </c>
      <c r="I683" s="397">
        <v>126702.36</v>
      </c>
      <c r="J683" s="397">
        <v>120350.71</v>
      </c>
      <c r="K683" s="396">
        <f t="shared" si="43"/>
        <v>8.3284750562172063E-5</v>
      </c>
      <c r="L683" s="396">
        <f t="shared" si="44"/>
        <v>1.4005662174560143E-4</v>
      </c>
      <c r="M683" s="396">
        <f t="shared" si="45"/>
        <v>1.394027246981376E-4</v>
      </c>
    </row>
    <row r="684" spans="2:13">
      <c r="B684" s="399" t="s">
        <v>838</v>
      </c>
      <c r="C684" s="399">
        <v>2</v>
      </c>
      <c r="D684" s="396">
        <f t="shared" si="42"/>
        <v>1.2192891544229714E-4</v>
      </c>
      <c r="G684" s="399" t="s">
        <v>839</v>
      </c>
      <c r="H684" s="399">
        <v>1</v>
      </c>
      <c r="I684" s="397">
        <v>99807</v>
      </c>
      <c r="J684" s="397">
        <v>95303.84</v>
      </c>
      <c r="K684" s="396">
        <f t="shared" si="43"/>
        <v>8.3284750562172063E-5</v>
      </c>
      <c r="L684" s="396">
        <f t="shared" si="44"/>
        <v>1.1032652625068107E-4</v>
      </c>
      <c r="M684" s="396">
        <f t="shared" si="45"/>
        <v>1.1039083168014009E-4</v>
      </c>
    </row>
    <row r="685" spans="2:13">
      <c r="B685" s="399" t="s">
        <v>839</v>
      </c>
      <c r="C685" s="399">
        <v>1</v>
      </c>
      <c r="D685" s="396">
        <f t="shared" si="42"/>
        <v>6.0964457721148569E-5</v>
      </c>
      <c r="G685" s="399" t="s">
        <v>845</v>
      </c>
      <c r="H685" s="399">
        <v>1</v>
      </c>
      <c r="I685" s="397">
        <v>98889.99</v>
      </c>
      <c r="J685" s="397">
        <v>91368.42</v>
      </c>
      <c r="K685" s="396">
        <f t="shared" si="43"/>
        <v>8.3284750562172063E-5</v>
      </c>
      <c r="L685" s="396">
        <f t="shared" si="44"/>
        <v>1.0931286460533419E-4</v>
      </c>
      <c r="M685" s="396">
        <f t="shared" si="45"/>
        <v>1.0583241843246133E-4</v>
      </c>
    </row>
    <row r="686" spans="2:13">
      <c r="B686" s="399" t="s">
        <v>840</v>
      </c>
      <c r="C686" s="399">
        <v>1</v>
      </c>
      <c r="D686" s="396">
        <f t="shared" si="42"/>
        <v>6.0964457721148569E-5</v>
      </c>
      <c r="G686" s="399" t="s">
        <v>844</v>
      </c>
      <c r="H686" s="399">
        <v>1</v>
      </c>
      <c r="I686" s="397">
        <v>97560.960000000006</v>
      </c>
      <c r="J686" s="397">
        <v>92599.92</v>
      </c>
      <c r="K686" s="396">
        <f t="shared" si="43"/>
        <v>8.3284750562172063E-5</v>
      </c>
      <c r="L686" s="396">
        <f t="shared" si="44"/>
        <v>1.0784375659504489E-4</v>
      </c>
      <c r="M686" s="396">
        <f t="shared" si="45"/>
        <v>1.0725886997118309E-4</v>
      </c>
    </row>
    <row r="687" spans="2:13">
      <c r="B687" s="399" t="s">
        <v>841</v>
      </c>
      <c r="C687" s="399">
        <v>1</v>
      </c>
      <c r="D687" s="396">
        <f t="shared" si="42"/>
        <v>6.0964457721148569E-5</v>
      </c>
      <c r="G687" s="399" t="s">
        <v>842</v>
      </c>
      <c r="H687" s="399">
        <v>1</v>
      </c>
      <c r="I687" s="397">
        <v>95013</v>
      </c>
      <c r="J687" s="397">
        <v>90363.15</v>
      </c>
      <c r="K687" s="396">
        <f t="shared" si="43"/>
        <v>8.3284750562172063E-5</v>
      </c>
      <c r="L687" s="396">
        <f t="shared" si="44"/>
        <v>1.0502724496935045E-4</v>
      </c>
      <c r="M687" s="396">
        <f t="shared" si="45"/>
        <v>1.04668010037552E-4</v>
      </c>
    </row>
    <row r="688" spans="2:13">
      <c r="B688" s="399" t="s">
        <v>842</v>
      </c>
      <c r="C688" s="399">
        <v>1</v>
      </c>
      <c r="D688" s="396">
        <f t="shared" si="42"/>
        <v>6.0964457721148569E-5</v>
      </c>
      <c r="G688" s="399" t="s">
        <v>841</v>
      </c>
      <c r="H688" s="399">
        <v>1</v>
      </c>
      <c r="I688" s="397">
        <v>89607</v>
      </c>
      <c r="J688" s="397">
        <v>89607</v>
      </c>
      <c r="K688" s="396">
        <f t="shared" si="43"/>
        <v>8.3284750562172063E-5</v>
      </c>
      <c r="L688" s="396">
        <f t="shared" si="44"/>
        <v>9.9051459694658476E-5</v>
      </c>
      <c r="M688" s="396">
        <f t="shared" si="45"/>
        <v>1.0379215836803965E-4</v>
      </c>
    </row>
    <row r="689" spans="2:13">
      <c r="B689" s="399" t="s">
        <v>843</v>
      </c>
      <c r="C689" s="399">
        <v>1</v>
      </c>
      <c r="D689" s="396">
        <f t="shared" si="42"/>
        <v>6.0964457721148569E-5</v>
      </c>
      <c r="G689" s="399" t="s">
        <v>853</v>
      </c>
      <c r="H689" s="399">
        <v>1</v>
      </c>
      <c r="I689" s="397">
        <v>88179</v>
      </c>
      <c r="J689" s="397">
        <v>83863.600000000006</v>
      </c>
      <c r="K689" s="396">
        <f t="shared" si="43"/>
        <v>8.3284750562172063E-5</v>
      </c>
      <c r="L689" s="396">
        <f t="shared" si="44"/>
        <v>9.7472950376815309E-5</v>
      </c>
      <c r="M689" s="396">
        <f t="shared" si="45"/>
        <v>9.7139554415547129E-5</v>
      </c>
    </row>
    <row r="690" spans="2:13">
      <c r="B690" s="399" t="s">
        <v>844</v>
      </c>
      <c r="C690" s="399">
        <v>1</v>
      </c>
      <c r="D690" s="396">
        <f t="shared" si="42"/>
        <v>6.0964457721148569E-5</v>
      </c>
      <c r="G690" s="399" t="s">
        <v>847</v>
      </c>
      <c r="H690" s="399">
        <v>1</v>
      </c>
      <c r="I690" s="397">
        <v>76194</v>
      </c>
      <c r="J690" s="397">
        <v>70833.259999999995</v>
      </c>
      <c r="K690" s="396">
        <f t="shared" ref="K690:K700" si="46">H690/H$700</f>
        <v>8.3284750562172063E-5</v>
      </c>
      <c r="L690" s="396">
        <f t="shared" ref="L690:L700" si="47">I690/I$700</f>
        <v>8.4224747173488769E-5</v>
      </c>
      <c r="M690" s="396">
        <f t="shared" ref="M690:M700" si="48">J690/J$700</f>
        <v>8.2046457750449504E-5</v>
      </c>
    </row>
    <row r="691" spans="2:13">
      <c r="B691" s="399" t="s">
        <v>721</v>
      </c>
      <c r="C691" s="399">
        <v>1</v>
      </c>
      <c r="D691" s="396">
        <f t="shared" si="42"/>
        <v>6.0964457721148569E-5</v>
      </c>
      <c r="G691" s="399" t="s">
        <v>742</v>
      </c>
      <c r="H691" s="399">
        <v>1</v>
      </c>
      <c r="I691" s="397">
        <v>65127</v>
      </c>
      <c r="J691" s="397">
        <v>62188.56</v>
      </c>
      <c r="K691" s="396">
        <f t="shared" si="46"/>
        <v>8.3284750562172063E-5</v>
      </c>
      <c r="L691" s="396">
        <f t="shared" si="47"/>
        <v>7.1991299960204254E-5</v>
      </c>
      <c r="M691" s="396">
        <f t="shared" si="48"/>
        <v>7.2033266019399562E-5</v>
      </c>
    </row>
    <row r="692" spans="2:13">
      <c r="B692" s="399" t="s">
        <v>845</v>
      </c>
      <c r="C692" s="399">
        <v>1</v>
      </c>
      <c r="D692" s="396">
        <f t="shared" si="42"/>
        <v>6.0964457721148569E-5</v>
      </c>
      <c r="G692" s="399" t="s">
        <v>721</v>
      </c>
      <c r="H692" s="399">
        <v>1</v>
      </c>
      <c r="I692" s="397">
        <v>62995.199999999997</v>
      </c>
      <c r="J692" s="397">
        <v>58717.85</v>
      </c>
      <c r="K692" s="396">
        <f t="shared" si="46"/>
        <v>8.3284750562172063E-5</v>
      </c>
      <c r="L692" s="396">
        <f t="shared" si="47"/>
        <v>6.9634811049995533E-5</v>
      </c>
      <c r="M692" s="396">
        <f t="shared" si="48"/>
        <v>6.8013128284964317E-5</v>
      </c>
    </row>
    <row r="693" spans="2:13">
      <c r="B693" s="399" t="s">
        <v>846</v>
      </c>
      <c r="C693" s="399">
        <v>1</v>
      </c>
      <c r="D693" s="396">
        <f t="shared" si="42"/>
        <v>6.0964457721148569E-5</v>
      </c>
      <c r="G693" s="399" t="s">
        <v>849</v>
      </c>
      <c r="H693" s="399">
        <v>1</v>
      </c>
      <c r="I693" s="397">
        <v>51867</v>
      </c>
      <c r="J693" s="397">
        <v>45840.77</v>
      </c>
      <c r="K693" s="396">
        <f t="shared" si="46"/>
        <v>8.3284750562172063E-5</v>
      </c>
      <c r="L693" s="396">
        <f t="shared" si="47"/>
        <v>5.733371343737488E-5</v>
      </c>
      <c r="M693" s="396">
        <f t="shared" si="48"/>
        <v>5.30975533111574E-5</v>
      </c>
    </row>
    <row r="694" spans="2:13">
      <c r="B694" s="399" t="s">
        <v>847</v>
      </c>
      <c r="C694" s="399">
        <v>1</v>
      </c>
      <c r="D694" s="396">
        <f t="shared" si="42"/>
        <v>6.0964457721148569E-5</v>
      </c>
      <c r="G694" s="399" t="s">
        <v>769</v>
      </c>
      <c r="H694" s="399">
        <v>1</v>
      </c>
      <c r="I694" s="397">
        <v>44196.6</v>
      </c>
      <c r="J694" s="397">
        <v>42202.51</v>
      </c>
      <c r="K694" s="396">
        <f t="shared" si="46"/>
        <v>8.3284750562172063E-5</v>
      </c>
      <c r="L694" s="396">
        <f t="shared" si="47"/>
        <v>4.885486338724589E-5</v>
      </c>
      <c r="M694" s="396">
        <f t="shared" si="48"/>
        <v>4.8883341719383278E-5</v>
      </c>
    </row>
    <row r="695" spans="2:13">
      <c r="B695" s="399" t="s">
        <v>848</v>
      </c>
      <c r="C695" s="399">
        <v>1</v>
      </c>
      <c r="D695" s="396">
        <f t="shared" si="42"/>
        <v>6.0964457721148569E-5</v>
      </c>
      <c r="G695" s="399" t="s">
        <v>764</v>
      </c>
      <c r="H695" s="399">
        <v>1</v>
      </c>
      <c r="I695" s="397">
        <v>39576</v>
      </c>
      <c r="J695" s="397">
        <v>37779.42</v>
      </c>
      <c r="K695" s="396">
        <f t="shared" si="46"/>
        <v>8.3284750562172063E-5</v>
      </c>
      <c r="L695" s="396">
        <f t="shared" si="47"/>
        <v>4.374725823736766E-5</v>
      </c>
      <c r="M695" s="396">
        <f t="shared" si="48"/>
        <v>4.3760058295587231E-5</v>
      </c>
    </row>
    <row r="696" spans="2:13">
      <c r="B696" s="399" t="s">
        <v>742</v>
      </c>
      <c r="C696" s="399">
        <v>1</v>
      </c>
      <c r="D696" s="396">
        <f t="shared" si="42"/>
        <v>6.0964457721148569E-5</v>
      </c>
      <c r="G696" s="399" t="s">
        <v>852</v>
      </c>
      <c r="H696" s="399">
        <v>1</v>
      </c>
      <c r="I696" s="397">
        <v>36577.199999999997</v>
      </c>
      <c r="J696" s="397">
        <v>34093.629999999997</v>
      </c>
      <c r="K696" s="396">
        <f t="shared" si="46"/>
        <v>8.3284750562172063E-5</v>
      </c>
      <c r="L696" s="396">
        <f t="shared" si="47"/>
        <v>4.0432388669897016E-5</v>
      </c>
      <c r="M696" s="396">
        <f t="shared" si="48"/>
        <v>3.949079250841282E-5</v>
      </c>
    </row>
    <row r="697" spans="2:13">
      <c r="B697" s="399" t="s">
        <v>849</v>
      </c>
      <c r="C697" s="399">
        <v>1</v>
      </c>
      <c r="D697" s="396">
        <f t="shared" ref="D697:D706" si="49">C697/C$706</f>
        <v>6.0964457721148569E-5</v>
      </c>
      <c r="G697" s="399" t="s">
        <v>850</v>
      </c>
      <c r="H697" s="399">
        <v>1</v>
      </c>
      <c r="I697" s="397">
        <v>32640</v>
      </c>
      <c r="J697" s="397">
        <v>31042.62</v>
      </c>
      <c r="K697" s="396">
        <f t="shared" si="46"/>
        <v>8.3284750562172063E-5</v>
      </c>
      <c r="L697" s="396">
        <f t="shared" si="47"/>
        <v>3.6080212979272293E-5</v>
      </c>
      <c r="M697" s="396">
        <f t="shared" si="48"/>
        <v>3.5956795018233788E-5</v>
      </c>
    </row>
    <row r="698" spans="2:13">
      <c r="B698" s="399" t="s">
        <v>850</v>
      </c>
      <c r="C698" s="399">
        <v>1</v>
      </c>
      <c r="D698" s="396">
        <f t="shared" si="49"/>
        <v>6.0964457721148569E-5</v>
      </c>
      <c r="G698" s="399" t="s">
        <v>851</v>
      </c>
      <c r="H698" s="399">
        <v>1</v>
      </c>
      <c r="I698" s="397">
        <v>32079</v>
      </c>
      <c r="J698" s="397">
        <v>28452.94</v>
      </c>
      <c r="K698" s="396">
        <f t="shared" si="46"/>
        <v>8.3284750562172063E-5</v>
      </c>
      <c r="L698" s="396">
        <f t="shared" si="47"/>
        <v>3.546008431869105E-5</v>
      </c>
      <c r="M698" s="396">
        <f t="shared" si="48"/>
        <v>3.2957157973331664E-5</v>
      </c>
    </row>
    <row r="699" spans="2:13">
      <c r="B699" s="399" t="s">
        <v>851</v>
      </c>
      <c r="C699" s="399">
        <v>1</v>
      </c>
      <c r="D699" s="396">
        <f t="shared" si="49"/>
        <v>6.0964457721148569E-5</v>
      </c>
      <c r="G699" s="399" t="s">
        <v>840</v>
      </c>
      <c r="H699" s="399">
        <v>1</v>
      </c>
      <c r="I699" s="397">
        <v>30957</v>
      </c>
      <c r="J699" s="397">
        <v>27360.02</v>
      </c>
      <c r="K699" s="396">
        <f t="shared" si="46"/>
        <v>8.3284750562172063E-5</v>
      </c>
      <c r="L699" s="396">
        <f t="shared" si="47"/>
        <v>3.4219826997528569E-5</v>
      </c>
      <c r="M699" s="396">
        <f t="shared" si="48"/>
        <v>3.1691224221240891E-5</v>
      </c>
    </row>
    <row r="700" spans="2:13">
      <c r="B700" s="399" t="s">
        <v>752</v>
      </c>
      <c r="C700" s="399">
        <v>1</v>
      </c>
      <c r="D700" s="396">
        <f t="shared" si="49"/>
        <v>6.0964457721148569E-5</v>
      </c>
      <c r="G700" s="399" t="s">
        <v>803</v>
      </c>
      <c r="H700" s="432">
        <v>12007</v>
      </c>
      <c r="I700" s="402">
        <f>SUM(I583:I699)</f>
        <v>904650979.15999937</v>
      </c>
      <c r="J700" s="402">
        <f>SUM(J583:J699)</f>
        <v>863331116.80999935</v>
      </c>
      <c r="K700" s="396">
        <f t="shared" si="46"/>
        <v>1</v>
      </c>
      <c r="L700" s="396">
        <f t="shared" si="47"/>
        <v>1</v>
      </c>
      <c r="M700" s="396">
        <f t="shared" si="48"/>
        <v>1</v>
      </c>
    </row>
    <row r="701" spans="2:13">
      <c r="B701" s="399" t="s">
        <v>852</v>
      </c>
      <c r="C701" s="399">
        <v>1</v>
      </c>
      <c r="D701" s="396">
        <f t="shared" si="49"/>
        <v>6.0964457721148569E-5</v>
      </c>
    </row>
    <row r="702" spans="2:13">
      <c r="B702" s="399" t="s">
        <v>853</v>
      </c>
      <c r="C702" s="399">
        <v>1</v>
      </c>
      <c r="D702" s="396">
        <f t="shared" si="49"/>
        <v>6.0964457721148569E-5</v>
      </c>
    </row>
    <row r="703" spans="2:13">
      <c r="B703" s="399" t="s">
        <v>764</v>
      </c>
      <c r="C703" s="399">
        <v>1</v>
      </c>
      <c r="D703" s="396">
        <f t="shared" si="49"/>
        <v>6.0964457721148569E-5</v>
      </c>
    </row>
    <row r="704" spans="2:13">
      <c r="B704" s="399" t="s">
        <v>769</v>
      </c>
      <c r="C704" s="399">
        <v>1</v>
      </c>
      <c r="D704" s="396">
        <f t="shared" si="49"/>
        <v>6.0964457721148569E-5</v>
      </c>
    </row>
    <row r="705" spans="2:13">
      <c r="B705" s="399" t="s">
        <v>854</v>
      </c>
      <c r="C705" s="399">
        <v>1</v>
      </c>
      <c r="D705" s="396">
        <f t="shared" si="49"/>
        <v>6.0964457721148569E-5</v>
      </c>
    </row>
    <row r="706" spans="2:13">
      <c r="B706" s="400" t="s">
        <v>803</v>
      </c>
      <c r="C706" s="400">
        <f>SUM(C583:C705)</f>
        <v>16403</v>
      </c>
      <c r="D706" s="435">
        <f t="shared" si="49"/>
        <v>1</v>
      </c>
    </row>
    <row r="712" spans="2:13">
      <c r="B712" s="393" t="s">
        <v>791</v>
      </c>
      <c r="C712" s="393" t="s">
        <v>779</v>
      </c>
      <c r="D712" s="393" t="s">
        <v>780</v>
      </c>
      <c r="G712" s="393" t="s">
        <v>791</v>
      </c>
      <c r="H712" s="393" t="s">
        <v>781</v>
      </c>
      <c r="I712" s="393" t="s">
        <v>782</v>
      </c>
      <c r="J712" s="393" t="s">
        <v>783</v>
      </c>
      <c r="K712" s="393" t="s">
        <v>780</v>
      </c>
      <c r="L712" s="393" t="s">
        <v>784</v>
      </c>
      <c r="M712" s="393" t="s">
        <v>785</v>
      </c>
    </row>
    <row r="713" spans="2:13">
      <c r="B713" s="399" t="s">
        <v>793</v>
      </c>
      <c r="C713" s="399">
        <v>9082</v>
      </c>
      <c r="D713" s="396">
        <f>C713/C$715</f>
        <v>0.55374672276080728</v>
      </c>
      <c r="G713" s="495" t="s">
        <v>793</v>
      </c>
      <c r="H713" s="495">
        <v>6968</v>
      </c>
      <c r="I713" s="496">
        <v>508174576.10000002</v>
      </c>
      <c r="J713" s="496">
        <v>484129074.05999899</v>
      </c>
      <c r="K713" s="396">
        <f>H713/H$715</f>
        <v>0.58032814191721493</v>
      </c>
      <c r="L713" s="396">
        <f t="shared" ref="L713:M714" si="50">I713/I$715</f>
        <v>0.56173550662804739</v>
      </c>
      <c r="M713" s="396">
        <f t="shared" si="50"/>
        <v>0.56076870696941095</v>
      </c>
    </row>
    <row r="714" spans="2:13">
      <c r="B714" s="399" t="s">
        <v>792</v>
      </c>
      <c r="C714" s="399">
        <v>7319</v>
      </c>
      <c r="D714" s="396">
        <f>C714/C$715</f>
        <v>0.44625327723919272</v>
      </c>
      <c r="G714" s="399" t="s">
        <v>792</v>
      </c>
      <c r="H714" s="399">
        <v>5040</v>
      </c>
      <c r="I714" s="397">
        <v>396476403.05999702</v>
      </c>
      <c r="J714" s="397">
        <v>379202042.74999702</v>
      </c>
      <c r="K714" s="396">
        <f>H714/H$715</f>
        <v>0.41975514283334719</v>
      </c>
      <c r="L714" s="396">
        <f t="shared" si="50"/>
        <v>0.43826449337195272</v>
      </c>
      <c r="M714" s="396">
        <f t="shared" si="50"/>
        <v>0.439231293030589</v>
      </c>
    </row>
    <row r="715" spans="2:13">
      <c r="B715" s="399" t="s">
        <v>56</v>
      </c>
      <c r="C715" s="399">
        <v>16401</v>
      </c>
      <c r="D715" s="405">
        <f>SUM(D713:D714)</f>
        <v>1</v>
      </c>
      <c r="G715" s="399" t="s">
        <v>56</v>
      </c>
      <c r="H715" s="432">
        <v>12007</v>
      </c>
      <c r="I715" s="432">
        <f>SUM(I713:I714)</f>
        <v>904650979.15999699</v>
      </c>
      <c r="J715" s="432">
        <f>SUM(J713:J714)</f>
        <v>863331116.80999601</v>
      </c>
      <c r="K715" s="405">
        <f>SUM(K713:K714)</f>
        <v>1.0000832847505621</v>
      </c>
      <c r="L715" s="405">
        <f t="shared" ref="L715:M715" si="51">SUM(L713:L714)</f>
        <v>1</v>
      </c>
      <c r="M715" s="405">
        <f t="shared" si="51"/>
        <v>1</v>
      </c>
    </row>
  </sheetData>
  <phoneticPr fontId="1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1622B-7D6D-4344-9395-32907A745B7A}">
  <dimension ref="A1:V574"/>
  <sheetViews>
    <sheetView tabSelected="1" zoomScale="70" zoomScaleNormal="70" workbookViewId="0">
      <selection activeCell="K12" sqref="K12"/>
    </sheetView>
  </sheetViews>
  <sheetFormatPr defaultColWidth="9" defaultRowHeight="17.399999999999999"/>
  <cols>
    <col min="1" max="1" width="8" style="379" customWidth="1"/>
    <col min="2" max="2" width="50.6640625" style="164" customWidth="1"/>
    <col min="3" max="3" width="16.33203125" style="30" customWidth="1"/>
    <col min="4" max="4" width="15.6640625" style="30" bestFit="1" customWidth="1"/>
    <col min="5" max="5" width="15.44140625" style="30" bestFit="1" customWidth="1"/>
    <col min="6" max="11" width="15.77734375" style="30" customWidth="1"/>
    <col min="12" max="12" width="11.21875" style="30" bestFit="1" customWidth="1"/>
    <col min="13" max="13" width="10.77734375" style="17" bestFit="1" customWidth="1"/>
    <col min="14" max="17" width="11.21875" style="17" bestFit="1" customWidth="1"/>
    <col min="18" max="20" width="10.77734375" style="17" bestFit="1" customWidth="1"/>
    <col min="21" max="22" width="9" style="17"/>
    <col min="23" max="23" width="15.5546875" style="17" customWidth="1"/>
    <col min="24" max="27" width="10.77734375" style="17" bestFit="1" customWidth="1"/>
    <col min="28" max="16384" width="9" style="17"/>
  </cols>
  <sheetData>
    <row r="1" spans="1:12" ht="20.399999999999999">
      <c r="B1" s="407" t="s">
        <v>216</v>
      </c>
      <c r="C1" s="408"/>
    </row>
    <row r="2" spans="1:12" ht="20.399999999999999">
      <c r="B2" s="409" t="s">
        <v>899</v>
      </c>
    </row>
    <row r="3" spans="1:12">
      <c r="B3" s="166"/>
    </row>
    <row r="4" spans="1:12">
      <c r="A4" s="410">
        <v>1</v>
      </c>
      <c r="B4" s="411" t="s">
        <v>214</v>
      </c>
      <c r="C4" s="165"/>
      <c r="D4" s="165"/>
      <c r="E4" s="165"/>
      <c r="F4" s="165"/>
      <c r="G4" s="165"/>
      <c r="H4" s="165"/>
      <c r="I4" s="165"/>
      <c r="J4" s="165"/>
      <c r="K4" s="165"/>
    </row>
    <row r="5" spans="1:12">
      <c r="B5" s="412" t="s">
        <v>310</v>
      </c>
      <c r="C5" s="165"/>
      <c r="D5" s="165"/>
      <c r="E5" s="165"/>
      <c r="F5" s="165"/>
      <c r="G5" s="165"/>
      <c r="H5" s="165"/>
      <c r="I5" s="165"/>
      <c r="J5" s="165"/>
      <c r="K5" s="165"/>
    </row>
    <row r="6" spans="1:12">
      <c r="B6" s="413" t="s">
        <v>58</v>
      </c>
      <c r="C6" s="414" t="s">
        <v>335</v>
      </c>
      <c r="D6" s="414">
        <v>202106</v>
      </c>
      <c r="E6" s="414">
        <v>202107</v>
      </c>
      <c r="F6" s="414">
        <v>202108</v>
      </c>
      <c r="G6" s="414">
        <v>202109</v>
      </c>
      <c r="H6" s="414">
        <v>202110</v>
      </c>
      <c r="I6" s="414">
        <v>202111</v>
      </c>
      <c r="J6" s="414">
        <v>202112</v>
      </c>
      <c r="K6" s="415" t="s">
        <v>309</v>
      </c>
      <c r="L6" s="17"/>
    </row>
    <row r="7" spans="1:12">
      <c r="B7" s="377" t="s">
        <v>59</v>
      </c>
      <c r="C7" s="340">
        <f>C43</f>
        <v>4872</v>
      </c>
      <c r="D7" s="340">
        <f t="shared" ref="D7:E7" si="0">D43</f>
        <v>4389</v>
      </c>
      <c r="E7" s="340">
        <f t="shared" si="0"/>
        <v>4671</v>
      </c>
      <c r="F7" s="340">
        <f>F43</f>
        <v>2471</v>
      </c>
      <c r="G7" s="340"/>
      <c r="H7" s="340"/>
      <c r="I7" s="340"/>
      <c r="J7" s="340"/>
      <c r="K7" s="340">
        <f>SUM(C7:J7)</f>
        <v>16403</v>
      </c>
      <c r="L7" s="17"/>
    </row>
    <row r="8" spans="1:12">
      <c r="B8" s="44" t="s">
        <v>61</v>
      </c>
      <c r="C8" s="340">
        <v>4497</v>
      </c>
      <c r="D8" s="340">
        <v>3452</v>
      </c>
      <c r="E8" s="340">
        <v>4162</v>
      </c>
      <c r="F8" s="340">
        <v>2219</v>
      </c>
      <c r="G8" s="340"/>
      <c r="H8" s="340"/>
      <c r="I8" s="340"/>
      <c r="J8" s="340"/>
      <c r="K8" s="340">
        <f t="shared" ref="K8:K10" si="1">SUM(C8:J8)</f>
        <v>14330</v>
      </c>
      <c r="L8" s="17"/>
    </row>
    <row r="9" spans="1:12">
      <c r="B9" s="44" t="s">
        <v>63</v>
      </c>
      <c r="C9" s="340">
        <f>C7-C8</f>
        <v>375</v>
      </c>
      <c r="D9" s="340">
        <f t="shared" ref="D9:F9" si="2">D7-D8</f>
        <v>937</v>
      </c>
      <c r="E9" s="340">
        <f t="shared" si="2"/>
        <v>509</v>
      </c>
      <c r="F9" s="340">
        <f t="shared" si="2"/>
        <v>252</v>
      </c>
      <c r="G9" s="340"/>
      <c r="H9" s="340"/>
      <c r="I9" s="340"/>
      <c r="J9" s="340"/>
      <c r="K9" s="340">
        <f t="shared" si="1"/>
        <v>2073</v>
      </c>
      <c r="L9" s="17"/>
    </row>
    <row r="10" spans="1:12">
      <c r="B10" s="44" t="s">
        <v>308</v>
      </c>
      <c r="C10" s="340">
        <v>3901</v>
      </c>
      <c r="D10" s="340">
        <v>2938</v>
      </c>
      <c r="E10" s="340">
        <v>3619</v>
      </c>
      <c r="F10" s="340">
        <v>1550</v>
      </c>
      <c r="G10" s="340"/>
      <c r="H10" s="340"/>
      <c r="I10" s="340"/>
      <c r="J10" s="340"/>
      <c r="K10" s="340">
        <f t="shared" si="1"/>
        <v>12008</v>
      </c>
      <c r="L10" s="17"/>
    </row>
    <row r="11" spans="1:12">
      <c r="B11" s="44" t="s">
        <v>65</v>
      </c>
      <c r="C11" s="416">
        <f>IF(ISERROR(C8/C7),0,C8/C7)</f>
        <v>0.92302955665024633</v>
      </c>
      <c r="D11" s="416">
        <f>IF(ISERROR(D8/D7),0,D8/D7)</f>
        <v>0.78651173388015494</v>
      </c>
      <c r="E11" s="416">
        <f>IF(ISERROR(E8/E7),0,E8/E7)</f>
        <v>0.8910297580817812</v>
      </c>
      <c r="F11" s="416">
        <f>IF(ISERROR(F8/F7),0,F8/F7)</f>
        <v>0.89801699716713879</v>
      </c>
      <c r="G11" s="340"/>
      <c r="H11" s="340"/>
      <c r="I11" s="340"/>
      <c r="J11" s="340"/>
      <c r="K11" s="416">
        <f>IF(ISERROR(K8/K7),0,K8/K7)</f>
        <v>0.87362067914405905</v>
      </c>
      <c r="L11" s="17"/>
    </row>
    <row r="12" spans="1:12">
      <c r="B12" s="412" t="s">
        <v>337</v>
      </c>
      <c r="D12" s="165"/>
      <c r="E12" s="165"/>
      <c r="F12" s="165"/>
      <c r="G12" s="165"/>
      <c r="H12" s="165"/>
      <c r="I12" s="165"/>
      <c r="J12" s="165"/>
      <c r="K12" s="165"/>
    </row>
    <row r="13" spans="1:12">
      <c r="B13" s="412"/>
      <c r="D13" s="165"/>
      <c r="E13" s="165"/>
      <c r="F13" s="165"/>
      <c r="G13" s="165"/>
      <c r="H13" s="165"/>
      <c r="I13" s="165"/>
      <c r="J13" s="165"/>
      <c r="K13" s="165"/>
    </row>
    <row r="14" spans="1:12">
      <c r="A14" s="410">
        <v>2</v>
      </c>
      <c r="B14" s="411" t="s">
        <v>297</v>
      </c>
      <c r="C14" s="167"/>
      <c r="D14" s="167"/>
      <c r="E14" s="167"/>
      <c r="F14" s="167"/>
      <c r="G14" s="167"/>
      <c r="H14" s="167"/>
      <c r="I14" s="167"/>
      <c r="J14" s="167"/>
      <c r="K14" s="167"/>
      <c r="L14" s="167"/>
    </row>
    <row r="15" spans="1:12">
      <c r="B15" s="412" t="s">
        <v>222</v>
      </c>
      <c r="C15" s="165"/>
      <c r="D15" s="165"/>
      <c r="E15" s="165"/>
      <c r="F15" s="165"/>
      <c r="G15" s="165"/>
      <c r="H15" s="165"/>
      <c r="I15" s="165"/>
      <c r="J15" s="165"/>
      <c r="K15" s="165"/>
    </row>
    <row r="16" spans="1:12">
      <c r="B16" s="412"/>
      <c r="C16" s="165"/>
      <c r="D16" s="165"/>
      <c r="E16" s="165"/>
      <c r="F16" s="165"/>
      <c r="G16" s="165"/>
      <c r="H16" s="165"/>
      <c r="I16" s="165"/>
      <c r="J16" s="165"/>
      <c r="K16" s="165"/>
    </row>
    <row r="17" spans="1:12">
      <c r="B17" s="412"/>
      <c r="C17" s="165"/>
      <c r="D17" s="165"/>
      <c r="E17" s="165"/>
      <c r="F17" s="165"/>
      <c r="G17" s="165"/>
      <c r="H17" s="165"/>
      <c r="I17" s="165"/>
      <c r="J17" s="165"/>
      <c r="K17" s="165"/>
    </row>
    <row r="18" spans="1:12">
      <c r="B18" s="412"/>
      <c r="C18" s="165"/>
      <c r="D18" s="165"/>
      <c r="E18" s="165"/>
      <c r="F18" s="165"/>
      <c r="G18" s="165"/>
      <c r="H18" s="165"/>
      <c r="I18" s="165"/>
      <c r="J18" s="165"/>
      <c r="K18" s="165"/>
    </row>
    <row r="19" spans="1:12">
      <c r="B19" s="412"/>
      <c r="C19" s="165"/>
      <c r="D19" s="165"/>
      <c r="E19" s="165"/>
      <c r="F19" s="165"/>
      <c r="G19" s="165"/>
      <c r="H19" s="165"/>
      <c r="I19" s="165"/>
      <c r="J19" s="165"/>
      <c r="K19" s="165"/>
    </row>
    <row r="20" spans="1:12">
      <c r="B20" s="166"/>
      <c r="C20" s="167"/>
      <c r="D20" s="167"/>
      <c r="E20" s="167"/>
      <c r="F20" s="167"/>
      <c r="G20" s="167"/>
      <c r="H20" s="167"/>
      <c r="I20" s="167"/>
      <c r="J20" s="167"/>
      <c r="K20" s="167"/>
      <c r="L20" s="167"/>
    </row>
    <row r="21" spans="1:12">
      <c r="B21" s="166"/>
      <c r="C21" s="167"/>
      <c r="D21" s="167"/>
      <c r="E21" s="167"/>
      <c r="F21" s="167"/>
      <c r="G21" s="167"/>
      <c r="H21" s="167"/>
      <c r="I21" s="167"/>
      <c r="J21" s="167"/>
      <c r="K21" s="167"/>
      <c r="L21" s="167"/>
    </row>
    <row r="22" spans="1:12">
      <c r="B22" s="166"/>
      <c r="C22" s="167"/>
      <c r="D22" s="167"/>
      <c r="E22" s="167"/>
      <c r="F22" s="167"/>
      <c r="G22" s="167"/>
      <c r="H22" s="167"/>
      <c r="I22" s="167"/>
      <c r="J22" s="167"/>
      <c r="K22" s="167"/>
      <c r="L22" s="167"/>
    </row>
    <row r="23" spans="1:12">
      <c r="B23" s="166"/>
      <c r="C23" s="167"/>
      <c r="D23" s="167"/>
      <c r="E23" s="167"/>
      <c r="F23" s="167"/>
      <c r="G23" s="167"/>
      <c r="H23" s="167"/>
      <c r="I23" s="167"/>
      <c r="J23" s="167"/>
      <c r="K23" s="167"/>
      <c r="L23" s="167"/>
    </row>
    <row r="24" spans="1:12">
      <c r="B24" s="166"/>
      <c r="C24" s="167"/>
      <c r="D24" s="167"/>
      <c r="E24" s="167"/>
      <c r="F24" s="167"/>
      <c r="G24" s="167"/>
      <c r="H24" s="167"/>
      <c r="I24" s="167"/>
      <c r="J24" s="167"/>
      <c r="K24" s="167"/>
      <c r="L24" s="167"/>
    </row>
    <row r="25" spans="1:12">
      <c r="B25" s="166"/>
      <c r="C25" s="167"/>
      <c r="D25" s="167"/>
      <c r="E25" s="167"/>
      <c r="F25" s="167"/>
      <c r="G25" s="167"/>
      <c r="H25" s="167"/>
      <c r="I25" s="167"/>
      <c r="J25" s="167"/>
      <c r="K25" s="167"/>
      <c r="L25" s="167"/>
    </row>
    <row r="26" spans="1:12">
      <c r="B26" s="166"/>
      <c r="C26" s="167"/>
      <c r="D26" s="167"/>
      <c r="E26" s="167"/>
      <c r="F26" s="167"/>
      <c r="G26" s="167"/>
      <c r="H26" s="167"/>
      <c r="I26" s="167"/>
      <c r="J26" s="167"/>
      <c r="K26" s="167"/>
      <c r="L26" s="167"/>
    </row>
    <row r="27" spans="1:12">
      <c r="B27" s="166"/>
      <c r="C27" s="167"/>
      <c r="D27" s="167"/>
      <c r="E27" s="167"/>
      <c r="F27" s="167"/>
      <c r="G27" s="167"/>
      <c r="H27" s="167"/>
      <c r="I27" s="167"/>
      <c r="J27" s="167"/>
      <c r="K27" s="167"/>
      <c r="L27" s="167"/>
    </row>
    <row r="28" spans="1:12">
      <c r="B28" s="166"/>
      <c r="C28" s="167"/>
      <c r="D28" s="167"/>
      <c r="E28" s="167"/>
      <c r="F28" s="167"/>
      <c r="G28" s="167"/>
      <c r="H28" s="167"/>
      <c r="I28" s="167"/>
      <c r="J28" s="167"/>
      <c r="K28" s="167"/>
      <c r="L28" s="167"/>
    </row>
    <row r="29" spans="1:12">
      <c r="B29" s="166"/>
      <c r="C29" s="167"/>
      <c r="D29" s="167"/>
      <c r="E29" s="167"/>
      <c r="F29" s="167"/>
      <c r="G29" s="167"/>
      <c r="H29" s="167"/>
      <c r="I29" s="167"/>
      <c r="J29" s="167"/>
      <c r="K29" s="167"/>
      <c r="L29" s="167"/>
    </row>
    <row r="30" spans="1:12">
      <c r="B30" s="413" t="s">
        <v>58</v>
      </c>
      <c r="C30" s="414" t="s">
        <v>335</v>
      </c>
      <c r="D30" s="414">
        <v>202106</v>
      </c>
      <c r="E30" s="414">
        <v>202107</v>
      </c>
      <c r="F30" s="414">
        <v>202108</v>
      </c>
      <c r="G30" s="414">
        <v>202109</v>
      </c>
      <c r="H30" s="414">
        <v>202110</v>
      </c>
      <c r="I30" s="414">
        <v>202111</v>
      </c>
      <c r="J30" s="414">
        <v>202112</v>
      </c>
      <c r="K30" s="415" t="s">
        <v>309</v>
      </c>
      <c r="L30" s="417" t="s">
        <v>17</v>
      </c>
    </row>
    <row r="31" spans="1:12">
      <c r="B31" s="18">
        <v>1</v>
      </c>
      <c r="C31" s="340">
        <v>851</v>
      </c>
      <c r="D31" s="340">
        <v>832</v>
      </c>
      <c r="E31" s="340">
        <v>793</v>
      </c>
      <c r="F31" s="340">
        <v>445</v>
      </c>
      <c r="G31" s="340">
        <v>0</v>
      </c>
      <c r="H31" s="340">
        <v>0</v>
      </c>
      <c r="I31" s="340">
        <v>0</v>
      </c>
      <c r="J31" s="340">
        <v>0</v>
      </c>
      <c r="K31" s="340">
        <f>SUM(C31:J31)</f>
        <v>2921</v>
      </c>
      <c r="L31" s="380">
        <f t="shared" ref="L31:L42" si="3">SUM(C31:C31)</f>
        <v>851</v>
      </c>
    </row>
    <row r="32" spans="1:12" s="381" customFormat="1">
      <c r="A32" s="379"/>
      <c r="B32" s="18">
        <v>2</v>
      </c>
      <c r="C32" s="340">
        <v>1876</v>
      </c>
      <c r="D32" s="340">
        <v>1577</v>
      </c>
      <c r="E32" s="340">
        <v>1705</v>
      </c>
      <c r="F32" s="340">
        <v>947</v>
      </c>
      <c r="G32" s="340">
        <v>0</v>
      </c>
      <c r="H32" s="340">
        <v>0</v>
      </c>
      <c r="I32" s="340">
        <v>0</v>
      </c>
      <c r="J32" s="340">
        <v>0</v>
      </c>
      <c r="K32" s="340">
        <f t="shared" ref="K32:K42" si="4">SUM(C32:J32)</f>
        <v>6105</v>
      </c>
      <c r="L32" s="380">
        <f t="shared" si="3"/>
        <v>1876</v>
      </c>
    </row>
    <row r="33" spans="1:22" s="381" customFormat="1">
      <c r="A33" s="379"/>
      <c r="B33" s="18">
        <v>3</v>
      </c>
      <c r="C33" s="340">
        <v>1589</v>
      </c>
      <c r="D33" s="340">
        <v>1427</v>
      </c>
      <c r="E33" s="340">
        <v>1616</v>
      </c>
      <c r="F33" s="340">
        <v>759</v>
      </c>
      <c r="G33" s="340">
        <v>0</v>
      </c>
      <c r="H33" s="340">
        <v>0</v>
      </c>
      <c r="I33" s="340">
        <v>0</v>
      </c>
      <c r="J33" s="340">
        <v>0</v>
      </c>
      <c r="K33" s="340">
        <f t="shared" si="4"/>
        <v>5391</v>
      </c>
      <c r="L33" s="380">
        <f t="shared" si="3"/>
        <v>1589</v>
      </c>
    </row>
    <row r="34" spans="1:22" s="381" customFormat="1">
      <c r="A34" s="379"/>
      <c r="B34" s="18">
        <v>4</v>
      </c>
      <c r="C34" s="340">
        <v>425</v>
      </c>
      <c r="D34" s="340">
        <v>423</v>
      </c>
      <c r="E34" s="340">
        <v>406</v>
      </c>
      <c r="F34" s="340">
        <v>248</v>
      </c>
      <c r="G34" s="340">
        <v>0</v>
      </c>
      <c r="H34" s="340">
        <v>0</v>
      </c>
      <c r="I34" s="340">
        <v>0</v>
      </c>
      <c r="J34" s="340">
        <v>0</v>
      </c>
      <c r="K34" s="340">
        <f t="shared" si="4"/>
        <v>1502</v>
      </c>
      <c r="L34" s="380">
        <f t="shared" si="3"/>
        <v>425</v>
      </c>
    </row>
    <row r="35" spans="1:22" s="381" customFormat="1">
      <c r="A35" s="379"/>
      <c r="B35" s="18">
        <v>5</v>
      </c>
      <c r="C35" s="340">
        <v>87</v>
      </c>
      <c r="D35" s="340">
        <v>78</v>
      </c>
      <c r="E35" s="340">
        <v>83</v>
      </c>
      <c r="F35" s="340">
        <v>40</v>
      </c>
      <c r="G35" s="340">
        <v>0</v>
      </c>
      <c r="H35" s="340">
        <v>0</v>
      </c>
      <c r="I35" s="340">
        <v>0</v>
      </c>
      <c r="J35" s="340">
        <v>0</v>
      </c>
      <c r="K35" s="340">
        <f t="shared" si="4"/>
        <v>288</v>
      </c>
      <c r="L35" s="380">
        <f t="shared" si="3"/>
        <v>87</v>
      </c>
    </row>
    <row r="36" spans="1:22" s="381" customFormat="1">
      <c r="A36" s="379"/>
      <c r="B36" s="18">
        <v>6</v>
      </c>
      <c r="C36" s="340">
        <v>41</v>
      </c>
      <c r="D36" s="340">
        <v>47</v>
      </c>
      <c r="E36" s="340">
        <v>55</v>
      </c>
      <c r="F36" s="340">
        <v>27</v>
      </c>
      <c r="G36" s="340">
        <v>0</v>
      </c>
      <c r="H36" s="340">
        <v>0</v>
      </c>
      <c r="I36" s="340">
        <v>0</v>
      </c>
      <c r="J36" s="340">
        <v>0</v>
      </c>
      <c r="K36" s="340">
        <f t="shared" si="4"/>
        <v>170</v>
      </c>
      <c r="L36" s="380">
        <f t="shared" si="3"/>
        <v>41</v>
      </c>
    </row>
    <row r="37" spans="1:22" s="381" customFormat="1">
      <c r="A37" s="379"/>
      <c r="B37" s="18">
        <v>7</v>
      </c>
      <c r="C37" s="340">
        <v>2</v>
      </c>
      <c r="D37" s="340">
        <v>5</v>
      </c>
      <c r="E37" s="340">
        <v>11</v>
      </c>
      <c r="F37" s="340">
        <v>2</v>
      </c>
      <c r="G37" s="340">
        <v>0</v>
      </c>
      <c r="H37" s="340">
        <v>0</v>
      </c>
      <c r="I37" s="340">
        <v>0</v>
      </c>
      <c r="J37" s="340">
        <v>0</v>
      </c>
      <c r="K37" s="340">
        <f t="shared" si="4"/>
        <v>20</v>
      </c>
      <c r="L37" s="380">
        <f t="shared" si="3"/>
        <v>2</v>
      </c>
    </row>
    <row r="38" spans="1:22" s="381" customFormat="1">
      <c r="A38" s="379"/>
      <c r="B38" s="18">
        <v>8</v>
      </c>
      <c r="C38" s="340">
        <v>1</v>
      </c>
      <c r="D38" s="340"/>
      <c r="E38" s="340">
        <v>2</v>
      </c>
      <c r="F38" s="340">
        <v>3</v>
      </c>
      <c r="G38" s="340">
        <v>0</v>
      </c>
      <c r="H38" s="340">
        <v>0</v>
      </c>
      <c r="I38" s="340">
        <v>0</v>
      </c>
      <c r="J38" s="340">
        <v>0</v>
      </c>
      <c r="K38" s="340">
        <f t="shared" si="4"/>
        <v>6</v>
      </c>
      <c r="L38" s="380">
        <f t="shared" si="3"/>
        <v>1</v>
      </c>
    </row>
    <row r="39" spans="1:22">
      <c r="B39" s="18">
        <v>9</v>
      </c>
      <c r="C39" s="340">
        <v>0</v>
      </c>
      <c r="D39" s="340"/>
      <c r="E39" s="340"/>
      <c r="F39" s="340"/>
      <c r="G39" s="340">
        <v>0</v>
      </c>
      <c r="H39" s="340">
        <v>0</v>
      </c>
      <c r="I39" s="340">
        <v>0</v>
      </c>
      <c r="J39" s="340">
        <v>0</v>
      </c>
      <c r="K39" s="340">
        <f t="shared" si="4"/>
        <v>0</v>
      </c>
      <c r="L39" s="380">
        <f t="shared" si="3"/>
        <v>0</v>
      </c>
    </row>
    <row r="40" spans="1:22" s="381" customFormat="1">
      <c r="A40" s="379"/>
      <c r="B40" s="18">
        <v>10</v>
      </c>
      <c r="C40" s="340">
        <v>0</v>
      </c>
      <c r="D40" s="340"/>
      <c r="E40" s="340"/>
      <c r="F40" s="340"/>
      <c r="G40" s="340">
        <v>0</v>
      </c>
      <c r="H40" s="340">
        <v>0</v>
      </c>
      <c r="I40" s="340">
        <v>0</v>
      </c>
      <c r="J40" s="340">
        <v>0</v>
      </c>
      <c r="K40" s="340">
        <f t="shared" si="4"/>
        <v>0</v>
      </c>
      <c r="L40" s="380">
        <f t="shared" si="3"/>
        <v>0</v>
      </c>
    </row>
    <row r="41" spans="1:22" s="381" customFormat="1">
      <c r="A41" s="379"/>
      <c r="B41" s="18">
        <v>11</v>
      </c>
      <c r="C41" s="340">
        <v>0</v>
      </c>
      <c r="D41" s="340"/>
      <c r="E41" s="340"/>
      <c r="F41" s="340"/>
      <c r="G41" s="340">
        <v>0</v>
      </c>
      <c r="H41" s="340">
        <v>0</v>
      </c>
      <c r="I41" s="340">
        <v>0</v>
      </c>
      <c r="J41" s="340">
        <v>0</v>
      </c>
      <c r="K41" s="340">
        <f t="shared" si="4"/>
        <v>0</v>
      </c>
      <c r="L41" s="380">
        <f t="shared" si="3"/>
        <v>0</v>
      </c>
    </row>
    <row r="42" spans="1:22" s="381" customFormat="1">
      <c r="A42" s="379"/>
      <c r="B42" s="18">
        <v>12</v>
      </c>
      <c r="C42" s="340">
        <v>0</v>
      </c>
      <c r="D42" s="340"/>
      <c r="E42" s="340"/>
      <c r="F42" s="340"/>
      <c r="G42" s="340">
        <v>0</v>
      </c>
      <c r="H42" s="340">
        <v>0</v>
      </c>
      <c r="I42" s="340">
        <v>0</v>
      </c>
      <c r="J42" s="340">
        <v>0</v>
      </c>
      <c r="K42" s="340">
        <f t="shared" si="4"/>
        <v>0</v>
      </c>
      <c r="L42" s="380">
        <f t="shared" si="3"/>
        <v>0</v>
      </c>
    </row>
    <row r="43" spans="1:22">
      <c r="B43" s="28" t="s">
        <v>0</v>
      </c>
      <c r="C43" s="340">
        <f>SUM(C31:C42)</f>
        <v>4872</v>
      </c>
      <c r="D43" s="340">
        <f t="shared" ref="D43:K43" si="5">SUM(D31:D42)</f>
        <v>4389</v>
      </c>
      <c r="E43" s="340">
        <f t="shared" si="5"/>
        <v>4671</v>
      </c>
      <c r="F43" s="340">
        <f t="shared" si="5"/>
        <v>2471</v>
      </c>
      <c r="G43" s="340">
        <f t="shared" si="5"/>
        <v>0</v>
      </c>
      <c r="H43" s="340">
        <f t="shared" si="5"/>
        <v>0</v>
      </c>
      <c r="I43" s="340">
        <f t="shared" si="5"/>
        <v>0</v>
      </c>
      <c r="J43" s="340">
        <f t="shared" si="5"/>
        <v>0</v>
      </c>
      <c r="K43" s="340">
        <f t="shared" si="5"/>
        <v>16403</v>
      </c>
      <c r="L43" s="340">
        <f>SUM(L31:L42)</f>
        <v>4872</v>
      </c>
    </row>
    <row r="44" spans="1:22">
      <c r="B44" s="413" t="s">
        <v>78</v>
      </c>
      <c r="C44" s="414" t="s">
        <v>335</v>
      </c>
      <c r="D44" s="414">
        <v>202106</v>
      </c>
      <c r="E44" s="414">
        <v>202107</v>
      </c>
      <c r="F44" s="414">
        <v>202108</v>
      </c>
      <c r="G44" s="414">
        <v>202109</v>
      </c>
      <c r="H44" s="414">
        <v>202110</v>
      </c>
      <c r="I44" s="414">
        <v>202111</v>
      </c>
      <c r="J44" s="414">
        <v>202112</v>
      </c>
      <c r="K44" s="415" t="s">
        <v>309</v>
      </c>
      <c r="L44" s="417" t="s">
        <v>17</v>
      </c>
      <c r="N44" s="381"/>
      <c r="O44" s="381"/>
      <c r="P44" s="381"/>
      <c r="Q44" s="381"/>
      <c r="R44" s="381"/>
      <c r="S44" s="381"/>
      <c r="T44" s="381"/>
      <c r="U44" s="381"/>
      <c r="V44" s="381"/>
    </row>
    <row r="45" spans="1:22">
      <c r="B45" s="18">
        <v>1</v>
      </c>
      <c r="C45" s="358">
        <f t="shared" ref="C45:L56" si="6">IF(ISERROR(C31/C$43),0,C31/C$43)</f>
        <v>0.17467159277504105</v>
      </c>
      <c r="D45" s="358">
        <f>IF(ISERROR(D31/D$43),0,D31/D$43)</f>
        <v>0.18956482114376852</v>
      </c>
      <c r="E45" s="358">
        <f>IF(ISERROR(E31/E$43),0,E31/E$43)</f>
        <v>0.16977092699636051</v>
      </c>
      <c r="F45" s="358">
        <f>IF(ISERROR(F31/F$43),0,F31/F$43)</f>
        <v>0.1800890327802509</v>
      </c>
      <c r="G45" s="358">
        <f t="shared" ref="G45:J45" si="7">IF(ISERROR(G31/G$43),0,G31/G$43)</f>
        <v>0</v>
      </c>
      <c r="H45" s="358">
        <f t="shared" si="7"/>
        <v>0</v>
      </c>
      <c r="I45" s="358">
        <f t="shared" si="7"/>
        <v>0</v>
      </c>
      <c r="J45" s="358">
        <f t="shared" si="7"/>
        <v>0</v>
      </c>
      <c r="K45" s="358">
        <f>IF(ISERROR(K31/K$43),0,K31/K$43)</f>
        <v>0.17807718100347497</v>
      </c>
      <c r="L45" s="358">
        <f t="shared" si="6"/>
        <v>0.17467159277504105</v>
      </c>
      <c r="N45" s="381"/>
      <c r="O45" s="381"/>
      <c r="P45" s="381"/>
      <c r="Q45" s="381"/>
      <c r="R45" s="381"/>
      <c r="S45" s="381"/>
      <c r="T45" s="381"/>
      <c r="U45" s="381"/>
      <c r="V45" s="381"/>
    </row>
    <row r="46" spans="1:22" s="381" customFormat="1">
      <c r="A46" s="379"/>
      <c r="B46" s="18">
        <v>2</v>
      </c>
      <c r="C46" s="358">
        <f t="shared" si="6"/>
        <v>0.38505747126436779</v>
      </c>
      <c r="D46" s="358">
        <f t="shared" si="6"/>
        <v>0.3593073593073593</v>
      </c>
      <c r="E46" s="358">
        <f t="shared" si="6"/>
        <v>0.36501819738813956</v>
      </c>
      <c r="F46" s="358">
        <f t="shared" si="6"/>
        <v>0.38324564953460138</v>
      </c>
      <c r="G46" s="358">
        <f t="shared" ref="G46:J46" si="8">IF(ISERROR(G32/G$43),0,G32/G$43)</f>
        <v>0</v>
      </c>
      <c r="H46" s="358">
        <f t="shared" si="8"/>
        <v>0</v>
      </c>
      <c r="I46" s="358">
        <f t="shared" si="8"/>
        <v>0</v>
      </c>
      <c r="J46" s="358">
        <f t="shared" si="8"/>
        <v>0</v>
      </c>
      <c r="K46" s="358">
        <f t="shared" si="6"/>
        <v>0.37218801438761201</v>
      </c>
      <c r="L46" s="358">
        <f t="shared" si="6"/>
        <v>0.38505747126436779</v>
      </c>
    </row>
    <row r="47" spans="1:22" s="381" customFormat="1">
      <c r="A47" s="379"/>
      <c r="B47" s="18">
        <v>3</v>
      </c>
      <c r="C47" s="358">
        <f t="shared" si="6"/>
        <v>0.3261494252873563</v>
      </c>
      <c r="D47" s="358">
        <f t="shared" si="6"/>
        <v>0.32513100934153566</v>
      </c>
      <c r="E47" s="358">
        <f t="shared" si="6"/>
        <v>0.34596446157139799</v>
      </c>
      <c r="F47" s="358">
        <f t="shared" si="6"/>
        <v>0.30716309186564145</v>
      </c>
      <c r="G47" s="358">
        <f t="shared" ref="G47:J47" si="9">IF(ISERROR(G33/G$43),0,G33/G$43)</f>
        <v>0</v>
      </c>
      <c r="H47" s="358">
        <f t="shared" si="9"/>
        <v>0</v>
      </c>
      <c r="I47" s="358">
        <f t="shared" si="9"/>
        <v>0</v>
      </c>
      <c r="J47" s="358">
        <f t="shared" si="9"/>
        <v>0</v>
      </c>
      <c r="K47" s="358">
        <f t="shared" si="6"/>
        <v>0.32865939157471197</v>
      </c>
      <c r="L47" s="358">
        <f t="shared" si="6"/>
        <v>0.3261494252873563</v>
      </c>
    </row>
    <row r="48" spans="1:22" s="381" customFormat="1">
      <c r="A48" s="379"/>
      <c r="B48" s="18">
        <v>4</v>
      </c>
      <c r="C48" s="358">
        <f t="shared" si="6"/>
        <v>8.7233169129720858E-2</v>
      </c>
      <c r="D48" s="358">
        <f t="shared" si="6"/>
        <v>9.6377306903622686E-2</v>
      </c>
      <c r="E48" s="358">
        <f t="shared" si="6"/>
        <v>8.6919289231427957E-2</v>
      </c>
      <c r="F48" s="358">
        <f t="shared" si="6"/>
        <v>0.10036422501011737</v>
      </c>
      <c r="G48" s="358">
        <f t="shared" ref="G48:J48" si="10">IF(ISERROR(G34/G$43),0,G34/G$43)</f>
        <v>0</v>
      </c>
      <c r="H48" s="358">
        <f t="shared" si="10"/>
        <v>0</v>
      </c>
      <c r="I48" s="358">
        <f t="shared" si="10"/>
        <v>0</v>
      </c>
      <c r="J48" s="358">
        <f t="shared" si="10"/>
        <v>0</v>
      </c>
      <c r="K48" s="358">
        <f t="shared" si="6"/>
        <v>9.1568615497165148E-2</v>
      </c>
      <c r="L48" s="358">
        <f t="shared" si="6"/>
        <v>8.7233169129720858E-2</v>
      </c>
    </row>
    <row r="49" spans="1:12" s="381" customFormat="1">
      <c r="A49" s="379"/>
      <c r="B49" s="18">
        <v>5</v>
      </c>
      <c r="C49" s="358">
        <f t="shared" si="6"/>
        <v>1.7857142857142856E-2</v>
      </c>
      <c r="D49" s="358">
        <f t="shared" si="6"/>
        <v>1.77717019822283E-2</v>
      </c>
      <c r="E49" s="358">
        <f t="shared" si="6"/>
        <v>1.7769214301006208E-2</v>
      </c>
      <c r="F49" s="358">
        <f t="shared" si="6"/>
        <v>1.6187778227438283E-2</v>
      </c>
      <c r="G49" s="358">
        <f t="shared" ref="G49:J49" si="11">IF(ISERROR(G35/G$43),0,G35/G$43)</f>
        <v>0</v>
      </c>
      <c r="H49" s="358">
        <f t="shared" si="11"/>
        <v>0</v>
      </c>
      <c r="I49" s="358">
        <f t="shared" si="11"/>
        <v>0</v>
      </c>
      <c r="J49" s="358">
        <f t="shared" si="11"/>
        <v>0</v>
      </c>
      <c r="K49" s="358">
        <f t="shared" si="6"/>
        <v>1.755776382369079E-2</v>
      </c>
      <c r="L49" s="358">
        <f t="shared" si="6"/>
        <v>1.7857142857142856E-2</v>
      </c>
    </row>
    <row r="50" spans="1:12" s="381" customFormat="1">
      <c r="A50" s="379"/>
      <c r="B50" s="18">
        <v>6</v>
      </c>
      <c r="C50" s="358">
        <f t="shared" si="6"/>
        <v>8.4154351395730707E-3</v>
      </c>
      <c r="D50" s="358">
        <f t="shared" si="6"/>
        <v>1.0708589655958077E-2</v>
      </c>
      <c r="E50" s="358">
        <f t="shared" si="6"/>
        <v>1.1774780560907729E-2</v>
      </c>
      <c r="F50" s="358">
        <f t="shared" si="6"/>
        <v>1.0926750303520841E-2</v>
      </c>
      <c r="G50" s="358">
        <f t="shared" ref="G50:J50" si="12">IF(ISERROR(G36/G$43),0,G36/G$43)</f>
        <v>0</v>
      </c>
      <c r="H50" s="358">
        <f t="shared" si="12"/>
        <v>0</v>
      </c>
      <c r="I50" s="358">
        <f t="shared" si="12"/>
        <v>0</v>
      </c>
      <c r="J50" s="358">
        <f t="shared" si="12"/>
        <v>0</v>
      </c>
      <c r="K50" s="358">
        <f t="shared" si="6"/>
        <v>1.0363957812595257E-2</v>
      </c>
      <c r="L50" s="358">
        <f t="shared" si="6"/>
        <v>8.4154351395730707E-3</v>
      </c>
    </row>
    <row r="51" spans="1:12" s="381" customFormat="1">
      <c r="A51" s="379"/>
      <c r="B51" s="18">
        <v>7</v>
      </c>
      <c r="C51" s="358">
        <f t="shared" si="6"/>
        <v>4.1050903119868636E-4</v>
      </c>
      <c r="D51" s="358">
        <f t="shared" si="6"/>
        <v>1.139211665527455E-3</v>
      </c>
      <c r="E51" s="358">
        <f t="shared" si="6"/>
        <v>2.3549561121815458E-3</v>
      </c>
      <c r="F51" s="358">
        <f t="shared" si="6"/>
        <v>8.0938891137191421E-4</v>
      </c>
      <c r="G51" s="358">
        <f t="shared" ref="G51:J51" si="13">IF(ISERROR(G37/G$43),0,G37/G$43)</f>
        <v>0</v>
      </c>
      <c r="H51" s="358">
        <f t="shared" si="13"/>
        <v>0</v>
      </c>
      <c r="I51" s="358">
        <f t="shared" si="13"/>
        <v>0</v>
      </c>
      <c r="J51" s="358">
        <f t="shared" si="13"/>
        <v>0</v>
      </c>
      <c r="K51" s="358">
        <f t="shared" si="6"/>
        <v>1.2192891544229715E-3</v>
      </c>
      <c r="L51" s="358">
        <f t="shared" si="6"/>
        <v>4.1050903119868636E-4</v>
      </c>
    </row>
    <row r="52" spans="1:12" s="381" customFormat="1">
      <c r="A52" s="379"/>
      <c r="B52" s="18">
        <v>8</v>
      </c>
      <c r="C52" s="358">
        <f t="shared" si="6"/>
        <v>2.0525451559934318E-4</v>
      </c>
      <c r="D52" s="358">
        <f t="shared" si="6"/>
        <v>0</v>
      </c>
      <c r="E52" s="358">
        <f t="shared" si="6"/>
        <v>4.2817383857846286E-4</v>
      </c>
      <c r="F52" s="358">
        <f t="shared" si="6"/>
        <v>1.2140833670578712E-3</v>
      </c>
      <c r="G52" s="358">
        <f t="shared" ref="G52:J52" si="14">IF(ISERROR(G38/G$43),0,G38/G$43)</f>
        <v>0</v>
      </c>
      <c r="H52" s="358">
        <f t="shared" si="14"/>
        <v>0</v>
      </c>
      <c r="I52" s="358">
        <f t="shared" si="14"/>
        <v>0</v>
      </c>
      <c r="J52" s="358">
        <f t="shared" si="14"/>
        <v>0</v>
      </c>
      <c r="K52" s="358">
        <f t="shared" si="6"/>
        <v>3.657867463268914E-4</v>
      </c>
      <c r="L52" s="358">
        <f t="shared" si="6"/>
        <v>2.0525451559934318E-4</v>
      </c>
    </row>
    <row r="53" spans="1:12">
      <c r="B53" s="18">
        <v>9</v>
      </c>
      <c r="C53" s="358">
        <f t="shared" si="6"/>
        <v>0</v>
      </c>
      <c r="D53" s="358">
        <f t="shared" si="6"/>
        <v>0</v>
      </c>
      <c r="E53" s="358">
        <f t="shared" si="6"/>
        <v>0</v>
      </c>
      <c r="F53" s="358">
        <f t="shared" si="6"/>
        <v>0</v>
      </c>
      <c r="G53" s="358">
        <f t="shared" ref="G53:J53" si="15">IF(ISERROR(G39/G$43),0,G39/G$43)</f>
        <v>0</v>
      </c>
      <c r="H53" s="358">
        <f t="shared" si="15"/>
        <v>0</v>
      </c>
      <c r="I53" s="358">
        <f t="shared" si="15"/>
        <v>0</v>
      </c>
      <c r="J53" s="358">
        <f t="shared" si="15"/>
        <v>0</v>
      </c>
      <c r="K53" s="358">
        <f t="shared" si="6"/>
        <v>0</v>
      </c>
      <c r="L53" s="358">
        <f t="shared" si="6"/>
        <v>0</v>
      </c>
    </row>
    <row r="54" spans="1:12" s="381" customFormat="1">
      <c r="A54" s="379"/>
      <c r="B54" s="18">
        <v>10</v>
      </c>
      <c r="C54" s="358">
        <f t="shared" si="6"/>
        <v>0</v>
      </c>
      <c r="D54" s="358">
        <f t="shared" si="6"/>
        <v>0</v>
      </c>
      <c r="E54" s="358">
        <f t="shared" si="6"/>
        <v>0</v>
      </c>
      <c r="F54" s="358">
        <f t="shared" si="6"/>
        <v>0</v>
      </c>
      <c r="G54" s="358">
        <f t="shared" ref="G54:J54" si="16">IF(ISERROR(G40/G$43),0,G40/G$43)</f>
        <v>0</v>
      </c>
      <c r="H54" s="358">
        <f t="shared" si="16"/>
        <v>0</v>
      </c>
      <c r="I54" s="358">
        <f t="shared" si="16"/>
        <v>0</v>
      </c>
      <c r="J54" s="358">
        <f t="shared" si="16"/>
        <v>0</v>
      </c>
      <c r="K54" s="358">
        <f t="shared" si="6"/>
        <v>0</v>
      </c>
      <c r="L54" s="358">
        <f t="shared" si="6"/>
        <v>0</v>
      </c>
    </row>
    <row r="55" spans="1:12" s="381" customFormat="1">
      <c r="A55" s="379"/>
      <c r="B55" s="18">
        <v>11</v>
      </c>
      <c r="C55" s="358">
        <f t="shared" si="6"/>
        <v>0</v>
      </c>
      <c r="D55" s="358">
        <f t="shared" si="6"/>
        <v>0</v>
      </c>
      <c r="E55" s="358">
        <f t="shared" si="6"/>
        <v>0</v>
      </c>
      <c r="F55" s="358">
        <f t="shared" si="6"/>
        <v>0</v>
      </c>
      <c r="G55" s="358">
        <f t="shared" ref="G55:J55" si="17">IF(ISERROR(G41/G$43),0,G41/G$43)</f>
        <v>0</v>
      </c>
      <c r="H55" s="358">
        <f t="shared" si="17"/>
        <v>0</v>
      </c>
      <c r="I55" s="358">
        <f t="shared" si="17"/>
        <v>0</v>
      </c>
      <c r="J55" s="358">
        <f t="shared" si="17"/>
        <v>0</v>
      </c>
      <c r="K55" s="358">
        <f t="shared" si="6"/>
        <v>0</v>
      </c>
      <c r="L55" s="358">
        <f t="shared" si="6"/>
        <v>0</v>
      </c>
    </row>
    <row r="56" spans="1:12" s="381" customFormat="1">
      <c r="A56" s="379"/>
      <c r="B56" s="18">
        <v>12</v>
      </c>
      <c r="C56" s="358">
        <f t="shared" si="6"/>
        <v>0</v>
      </c>
      <c r="D56" s="358">
        <f t="shared" si="6"/>
        <v>0</v>
      </c>
      <c r="E56" s="358">
        <f t="shared" si="6"/>
        <v>0</v>
      </c>
      <c r="F56" s="358">
        <f t="shared" si="6"/>
        <v>0</v>
      </c>
      <c r="G56" s="358">
        <f t="shared" ref="G56:J56" si="18">IF(ISERROR(G42/G$43),0,G42/G$43)</f>
        <v>0</v>
      </c>
      <c r="H56" s="358">
        <f t="shared" si="18"/>
        <v>0</v>
      </c>
      <c r="I56" s="358">
        <f t="shared" si="18"/>
        <v>0</v>
      </c>
      <c r="J56" s="358">
        <f t="shared" si="18"/>
        <v>0</v>
      </c>
      <c r="K56" s="358">
        <f t="shared" si="6"/>
        <v>0</v>
      </c>
      <c r="L56" s="358">
        <f t="shared" si="6"/>
        <v>0</v>
      </c>
    </row>
    <row r="57" spans="1:12">
      <c r="B57" s="413" t="s">
        <v>79</v>
      </c>
      <c r="C57" s="414" t="s">
        <v>335</v>
      </c>
      <c r="D57" s="414">
        <v>202106</v>
      </c>
      <c r="E57" s="414">
        <v>202107</v>
      </c>
      <c r="F57" s="414">
        <v>202108</v>
      </c>
      <c r="G57" s="414">
        <v>202109</v>
      </c>
      <c r="H57" s="414">
        <v>202110</v>
      </c>
      <c r="I57" s="414">
        <v>202111</v>
      </c>
      <c r="J57" s="414">
        <v>202112</v>
      </c>
      <c r="K57" s="418"/>
      <c r="L57" s="17"/>
    </row>
    <row r="58" spans="1:12" s="19" customFormat="1">
      <c r="A58" s="419"/>
      <c r="B58" s="18">
        <v>1</v>
      </c>
      <c r="C58" s="447" t="s">
        <v>17</v>
      </c>
      <c r="D58" s="420">
        <f t="shared" ref="D58:F69" si="19">IF(ISERROR(LN(D45/$L45)*(D45-$L45)),0,LN(D45/$L45)*(D45-$L45))</f>
        <v>1.2186150579344549E-3</v>
      </c>
      <c r="E58" s="420">
        <f t="shared" si="19"/>
        <v>1.3946098088486673E-4</v>
      </c>
      <c r="F58" s="420">
        <f t="shared" si="19"/>
        <v>1.6546897104864419E-4</v>
      </c>
      <c r="G58" s="420">
        <f t="shared" ref="G58:J58" si="20">IF(ISERROR(LN(G45/$L45)*(G45-$L45)),0,LN(G45/$L45)*(G45-$L45))</f>
        <v>0</v>
      </c>
      <c r="H58" s="420">
        <f t="shared" si="20"/>
        <v>0</v>
      </c>
      <c r="I58" s="420">
        <f t="shared" si="20"/>
        <v>0</v>
      </c>
      <c r="J58" s="420">
        <f t="shared" si="20"/>
        <v>0</v>
      </c>
      <c r="K58" s="421"/>
    </row>
    <row r="59" spans="1:12" s="19" customFormat="1">
      <c r="A59" s="419"/>
      <c r="B59" s="18">
        <v>2</v>
      </c>
      <c r="C59" s="448"/>
      <c r="D59" s="420">
        <f t="shared" si="19"/>
        <v>1.782279138756772E-3</v>
      </c>
      <c r="E59" s="420">
        <f t="shared" si="19"/>
        <v>1.071006826888125E-3</v>
      </c>
      <c r="F59" s="420">
        <f t="shared" si="19"/>
        <v>8.5453357582824174E-6</v>
      </c>
      <c r="G59" s="420">
        <f t="shared" ref="G59:J59" si="21">IF(ISERROR(LN(G46/$L46)*(G46-$L46)),0,LN(G46/$L46)*(G46-$L46))</f>
        <v>0</v>
      </c>
      <c r="H59" s="420">
        <f t="shared" si="21"/>
        <v>0</v>
      </c>
      <c r="I59" s="420">
        <f t="shared" si="21"/>
        <v>0</v>
      </c>
      <c r="J59" s="420">
        <f t="shared" si="21"/>
        <v>0</v>
      </c>
      <c r="K59" s="421"/>
    </row>
    <row r="60" spans="1:12" s="19" customFormat="1">
      <c r="A60" s="419"/>
      <c r="B60" s="18">
        <v>3</v>
      </c>
      <c r="C60" s="448"/>
      <c r="D60" s="420">
        <f t="shared" si="19"/>
        <v>3.1850239280023344E-6</v>
      </c>
      <c r="E60" s="420">
        <f t="shared" si="19"/>
        <v>1.1686991907221543E-3</v>
      </c>
      <c r="F60" s="420">
        <f t="shared" si="19"/>
        <v>1.1387392516216911E-3</v>
      </c>
      <c r="G60" s="420">
        <f t="shared" ref="G60:J60" si="22">IF(ISERROR(LN(G47/$L47)*(G47-$L47)),0,LN(G47/$L47)*(G47-$L47))</f>
        <v>0</v>
      </c>
      <c r="H60" s="420">
        <f t="shared" si="22"/>
        <v>0</v>
      </c>
      <c r="I60" s="420">
        <f t="shared" si="22"/>
        <v>0</v>
      </c>
      <c r="J60" s="420">
        <f t="shared" si="22"/>
        <v>0</v>
      </c>
      <c r="K60" s="421"/>
    </row>
    <row r="61" spans="1:12" s="19" customFormat="1">
      <c r="A61" s="419"/>
      <c r="B61" s="18">
        <v>4</v>
      </c>
      <c r="C61" s="448"/>
      <c r="D61" s="420">
        <f t="shared" si="19"/>
        <v>9.1154370525186668E-4</v>
      </c>
      <c r="E61" s="420">
        <f t="shared" si="19"/>
        <v>1.1314304507368755E-6</v>
      </c>
      <c r="F61" s="420">
        <f t="shared" si="19"/>
        <v>1.8412521586211809E-3</v>
      </c>
      <c r="G61" s="420">
        <f t="shared" ref="G61:J61" si="23">IF(ISERROR(LN(G48/$L48)*(G48-$L48)),0,LN(G48/$L48)*(G48-$L48))</f>
        <v>0</v>
      </c>
      <c r="H61" s="420">
        <f t="shared" si="23"/>
        <v>0</v>
      </c>
      <c r="I61" s="420">
        <f t="shared" si="23"/>
        <v>0</v>
      </c>
      <c r="J61" s="420">
        <f t="shared" si="23"/>
        <v>0</v>
      </c>
      <c r="K61" s="421"/>
    </row>
    <row r="62" spans="1:12" s="19" customFormat="1">
      <c r="A62" s="419"/>
      <c r="B62" s="18">
        <v>5</v>
      </c>
      <c r="C62" s="448"/>
      <c r="D62" s="420">
        <f t="shared" si="19"/>
        <v>4.0978915443376644E-7</v>
      </c>
      <c r="E62" s="420">
        <f t="shared" si="19"/>
        <v>4.3402959491045828E-7</v>
      </c>
      <c r="F62" s="420">
        <f t="shared" si="19"/>
        <v>1.6384323237577444E-4</v>
      </c>
      <c r="G62" s="420">
        <f t="shared" ref="G62:J62" si="24">IF(ISERROR(LN(G49/$L49)*(G49-$L49)),0,LN(G49/$L49)*(G49-$L49))</f>
        <v>0</v>
      </c>
      <c r="H62" s="420">
        <f t="shared" si="24"/>
        <v>0</v>
      </c>
      <c r="I62" s="420">
        <f t="shared" si="24"/>
        <v>0</v>
      </c>
      <c r="J62" s="420">
        <f t="shared" si="24"/>
        <v>0</v>
      </c>
      <c r="K62" s="421"/>
    </row>
    <row r="63" spans="1:12" s="19" customFormat="1">
      <c r="A63" s="419"/>
      <c r="B63" s="18">
        <v>6</v>
      </c>
      <c r="C63" s="448"/>
      <c r="D63" s="420">
        <f t="shared" si="19"/>
        <v>5.5260129039431288E-4</v>
      </c>
      <c r="E63" s="420">
        <f t="shared" si="19"/>
        <v>1.1283788224740283E-3</v>
      </c>
      <c r="F63" s="420">
        <f t="shared" si="19"/>
        <v>6.5582092111379396E-4</v>
      </c>
      <c r="G63" s="420">
        <f t="shared" ref="G63:J63" si="25">IF(ISERROR(LN(G50/$L50)*(G50-$L50)),0,LN(G50/$L50)*(G50-$L50))</f>
        <v>0</v>
      </c>
      <c r="H63" s="420">
        <f t="shared" si="25"/>
        <v>0</v>
      </c>
      <c r="I63" s="420">
        <f t="shared" si="25"/>
        <v>0</v>
      </c>
      <c r="J63" s="420">
        <f t="shared" si="25"/>
        <v>0</v>
      </c>
      <c r="K63" s="421"/>
    </row>
    <row r="64" spans="1:12" s="19" customFormat="1">
      <c r="A64" s="419"/>
      <c r="B64" s="18">
        <v>7</v>
      </c>
      <c r="C64" s="448"/>
      <c r="D64" s="420">
        <f t="shared" si="19"/>
        <v>7.437822984863562E-4</v>
      </c>
      <c r="E64" s="420">
        <f t="shared" si="19"/>
        <v>3.3967146301265173E-3</v>
      </c>
      <c r="F64" s="420">
        <f t="shared" si="19"/>
        <v>2.707922126164487E-4</v>
      </c>
      <c r="G64" s="420">
        <f t="shared" ref="G64:J64" si="26">IF(ISERROR(LN(G51/$L51)*(G51-$L51)),0,LN(G51/$L51)*(G51-$L51))</f>
        <v>0</v>
      </c>
      <c r="H64" s="420">
        <f t="shared" si="26"/>
        <v>0</v>
      </c>
      <c r="I64" s="420">
        <f t="shared" si="26"/>
        <v>0</v>
      </c>
      <c r="J64" s="420">
        <f t="shared" si="26"/>
        <v>0</v>
      </c>
      <c r="K64" s="421"/>
    </row>
    <row r="65" spans="1:12" s="19" customFormat="1">
      <c r="A65" s="419"/>
      <c r="B65" s="18">
        <v>8</v>
      </c>
      <c r="C65" s="448"/>
      <c r="D65" s="420">
        <f t="shared" si="19"/>
        <v>0</v>
      </c>
      <c r="E65" s="420">
        <f t="shared" si="19"/>
        <v>1.6390779198553507E-4</v>
      </c>
      <c r="F65" s="420">
        <f t="shared" si="19"/>
        <v>1.7931871216107526E-3</v>
      </c>
      <c r="G65" s="420">
        <f t="shared" ref="G65:J65" si="27">IF(ISERROR(LN(G52/$L52)*(G52-$L52)),0,LN(G52/$L52)*(G52-$L52))</f>
        <v>0</v>
      </c>
      <c r="H65" s="420">
        <f t="shared" si="27"/>
        <v>0</v>
      </c>
      <c r="I65" s="420">
        <f t="shared" si="27"/>
        <v>0</v>
      </c>
      <c r="J65" s="420">
        <f t="shared" si="27"/>
        <v>0</v>
      </c>
      <c r="K65" s="421"/>
    </row>
    <row r="66" spans="1:12" s="19" customFormat="1">
      <c r="A66" s="419"/>
      <c r="B66" s="18">
        <v>9</v>
      </c>
      <c r="C66" s="448"/>
      <c r="D66" s="420">
        <f t="shared" si="19"/>
        <v>0</v>
      </c>
      <c r="E66" s="420">
        <f t="shared" si="19"/>
        <v>0</v>
      </c>
      <c r="F66" s="420">
        <f t="shared" si="19"/>
        <v>0</v>
      </c>
      <c r="G66" s="420">
        <f t="shared" ref="G66:J66" si="28">IF(ISERROR(LN(G53/$L53)*(G53-$L53)),0,LN(G53/$L53)*(G53-$L53))</f>
        <v>0</v>
      </c>
      <c r="H66" s="420">
        <f t="shared" si="28"/>
        <v>0</v>
      </c>
      <c r="I66" s="420">
        <f t="shared" si="28"/>
        <v>0</v>
      </c>
      <c r="J66" s="420">
        <f t="shared" si="28"/>
        <v>0</v>
      </c>
      <c r="K66" s="421"/>
    </row>
    <row r="67" spans="1:12" s="19" customFormat="1">
      <c r="A67" s="419"/>
      <c r="B67" s="18">
        <v>10</v>
      </c>
      <c r="C67" s="448"/>
      <c r="D67" s="420">
        <f t="shared" si="19"/>
        <v>0</v>
      </c>
      <c r="E67" s="420">
        <f t="shared" si="19"/>
        <v>0</v>
      </c>
      <c r="F67" s="420">
        <f t="shared" si="19"/>
        <v>0</v>
      </c>
      <c r="G67" s="420">
        <f t="shared" ref="G67:J67" si="29">IF(ISERROR(LN(G54/$L54)*(G54-$L54)),0,LN(G54/$L54)*(G54-$L54))</f>
        <v>0</v>
      </c>
      <c r="H67" s="420">
        <f t="shared" si="29"/>
        <v>0</v>
      </c>
      <c r="I67" s="420">
        <f t="shared" si="29"/>
        <v>0</v>
      </c>
      <c r="J67" s="420">
        <f t="shared" si="29"/>
        <v>0</v>
      </c>
      <c r="K67" s="421"/>
    </row>
    <row r="68" spans="1:12" s="19" customFormat="1">
      <c r="A68" s="419"/>
      <c r="B68" s="18">
        <v>11</v>
      </c>
      <c r="C68" s="448"/>
      <c r="D68" s="420">
        <f t="shared" si="19"/>
        <v>0</v>
      </c>
      <c r="E68" s="420">
        <f t="shared" si="19"/>
        <v>0</v>
      </c>
      <c r="F68" s="420">
        <f t="shared" si="19"/>
        <v>0</v>
      </c>
      <c r="G68" s="420">
        <f t="shared" ref="G68:J68" si="30">IF(ISERROR(LN(G55/$L55)*(G55-$L55)),0,LN(G55/$L55)*(G55-$L55))</f>
        <v>0</v>
      </c>
      <c r="H68" s="420">
        <f t="shared" si="30"/>
        <v>0</v>
      </c>
      <c r="I68" s="420">
        <f t="shared" si="30"/>
        <v>0</v>
      </c>
      <c r="J68" s="420">
        <f t="shared" si="30"/>
        <v>0</v>
      </c>
      <c r="K68" s="421"/>
    </row>
    <row r="69" spans="1:12" s="19" customFormat="1">
      <c r="A69" s="419"/>
      <c r="B69" s="18">
        <v>12</v>
      </c>
      <c r="C69" s="448"/>
      <c r="D69" s="420">
        <f t="shared" si="19"/>
        <v>0</v>
      </c>
      <c r="E69" s="420">
        <f t="shared" si="19"/>
        <v>0</v>
      </c>
      <c r="F69" s="420">
        <f t="shared" si="19"/>
        <v>0</v>
      </c>
      <c r="G69" s="420">
        <f t="shared" ref="G69:J69" si="31">IF(ISERROR(LN(G56/$L56)*(G56-$L56)),0,LN(G56/$L56)*(G56-$L56))</f>
        <v>0</v>
      </c>
      <c r="H69" s="420">
        <f t="shared" si="31"/>
        <v>0</v>
      </c>
      <c r="I69" s="420">
        <f t="shared" si="31"/>
        <v>0</v>
      </c>
      <c r="J69" s="420">
        <f t="shared" si="31"/>
        <v>0</v>
      </c>
      <c r="K69" s="421"/>
    </row>
    <row r="70" spans="1:12" s="19" customFormat="1">
      <c r="A70" s="419"/>
      <c r="B70" s="28" t="s">
        <v>11</v>
      </c>
      <c r="C70" s="449"/>
      <c r="D70" s="420">
        <f>SUM(D58:D69)</f>
        <v>5.2124163039061989E-3</v>
      </c>
      <c r="E70" s="420">
        <f>SUM(E58:E69)</f>
        <v>7.0697337031268735E-3</v>
      </c>
      <c r="F70" s="420">
        <f>SUM(F58:F69)</f>
        <v>6.0376492047665683E-3</v>
      </c>
      <c r="G70" s="420">
        <f t="shared" ref="G70:J70" si="32">SUM(G58:G69)</f>
        <v>0</v>
      </c>
      <c r="H70" s="420">
        <f t="shared" si="32"/>
        <v>0</v>
      </c>
      <c r="I70" s="420">
        <f t="shared" si="32"/>
        <v>0</v>
      </c>
      <c r="J70" s="420">
        <f t="shared" si="32"/>
        <v>0</v>
      </c>
      <c r="K70" s="421"/>
    </row>
    <row r="71" spans="1:12" s="19" customFormat="1">
      <c r="A71" s="419"/>
      <c r="B71" s="419"/>
      <c r="C71" s="33"/>
      <c r="D71" s="421"/>
      <c r="E71" s="421"/>
      <c r="F71" s="421"/>
      <c r="G71" s="421"/>
      <c r="H71" s="421"/>
      <c r="I71" s="421"/>
      <c r="J71" s="421"/>
      <c r="K71" s="421"/>
    </row>
    <row r="72" spans="1:12" s="381" customFormat="1">
      <c r="A72" s="410">
        <v>3</v>
      </c>
      <c r="B72" s="411" t="s">
        <v>800</v>
      </c>
      <c r="C72" s="168"/>
      <c r="D72" s="168"/>
      <c r="E72" s="168"/>
      <c r="F72" s="168"/>
      <c r="G72" s="168"/>
      <c r="H72" s="168"/>
      <c r="I72" s="168"/>
      <c r="J72" s="168"/>
      <c r="K72" s="168"/>
      <c r="L72" s="168"/>
    </row>
    <row r="73" spans="1:12" s="381" customFormat="1">
      <c r="A73" s="410"/>
      <c r="B73" s="411"/>
      <c r="C73" s="168"/>
      <c r="D73" s="168"/>
      <c r="E73" s="168"/>
      <c r="F73" s="168"/>
      <c r="G73" s="168"/>
      <c r="H73" s="168"/>
      <c r="I73" s="168"/>
      <c r="J73" s="168"/>
      <c r="K73" s="168"/>
      <c r="L73" s="168"/>
    </row>
    <row r="74" spans="1:12" s="381" customFormat="1">
      <c r="A74" s="410"/>
      <c r="B74" s="429"/>
      <c r="C74" s="429"/>
      <c r="D74" s="168"/>
      <c r="E74" s="168"/>
      <c r="F74" s="168"/>
      <c r="G74" s="168"/>
      <c r="H74" s="168"/>
    </row>
    <row r="75" spans="1:12">
      <c r="A75" s="17"/>
      <c r="B75" s="17"/>
      <c r="C75" s="165"/>
      <c r="D75" s="165"/>
      <c r="E75" s="165"/>
      <c r="F75" s="165"/>
      <c r="G75" s="165"/>
      <c r="I75" s="17"/>
      <c r="J75" s="17"/>
      <c r="K75" s="17"/>
      <c r="L75" s="17"/>
    </row>
    <row r="76" spans="1:12">
      <c r="B76" s="166"/>
      <c r="C76" s="167"/>
      <c r="D76" s="167"/>
      <c r="E76" s="167"/>
      <c r="F76" s="167"/>
      <c r="G76" s="167"/>
      <c r="H76" s="167"/>
      <c r="I76" s="17"/>
      <c r="J76" s="17"/>
      <c r="K76" s="17"/>
      <c r="L76" s="17"/>
    </row>
    <row r="77" spans="1:12">
      <c r="B77" s="166"/>
      <c r="C77" s="167"/>
      <c r="D77" s="167"/>
      <c r="E77" s="167"/>
      <c r="F77" s="167"/>
      <c r="G77" s="167"/>
      <c r="H77" s="167"/>
      <c r="I77" s="17"/>
      <c r="J77" s="17"/>
      <c r="K77" s="17"/>
      <c r="L77" s="17"/>
    </row>
    <row r="78" spans="1:12">
      <c r="B78" s="166"/>
      <c r="C78" s="167"/>
      <c r="D78" s="167"/>
      <c r="E78" s="167"/>
      <c r="F78" s="167"/>
      <c r="G78" s="167"/>
      <c r="H78" s="167"/>
      <c r="I78" s="17"/>
      <c r="J78" s="17"/>
      <c r="K78" s="17"/>
      <c r="L78" s="17"/>
    </row>
    <row r="79" spans="1:12">
      <c r="B79" s="166"/>
      <c r="C79" s="167"/>
      <c r="D79" s="167"/>
      <c r="E79" s="167"/>
      <c r="F79" s="167"/>
      <c r="G79" s="167"/>
      <c r="H79" s="167"/>
      <c r="I79" s="17"/>
      <c r="J79" s="17"/>
      <c r="K79" s="17"/>
      <c r="L79" s="17"/>
    </row>
    <row r="80" spans="1:12">
      <c r="B80" s="166"/>
      <c r="C80" s="167"/>
      <c r="D80" s="167"/>
      <c r="E80" s="167"/>
      <c r="F80" s="167"/>
      <c r="G80" s="167"/>
      <c r="H80" s="167"/>
      <c r="I80" s="17"/>
      <c r="J80" s="17"/>
      <c r="K80" s="17"/>
      <c r="L80" s="17"/>
    </row>
    <row r="81" spans="2:12">
      <c r="B81" s="166"/>
      <c r="C81" s="167"/>
      <c r="D81" s="167"/>
      <c r="E81" s="167"/>
      <c r="F81" s="167"/>
      <c r="G81" s="167"/>
      <c r="H81" s="167"/>
      <c r="I81" s="17"/>
      <c r="J81" s="17"/>
      <c r="K81" s="17"/>
      <c r="L81" s="17"/>
    </row>
    <row r="82" spans="2:12">
      <c r="B82" s="166"/>
      <c r="C82" s="167"/>
      <c r="D82" s="167"/>
      <c r="E82" s="167"/>
      <c r="F82" s="167"/>
      <c r="G82" s="167"/>
      <c r="H82" s="167"/>
      <c r="I82" s="17"/>
      <c r="J82" s="17"/>
      <c r="K82" s="17"/>
      <c r="L82" s="17"/>
    </row>
    <row r="83" spans="2:12">
      <c r="B83" s="166"/>
      <c r="C83" s="167"/>
      <c r="D83" s="167"/>
      <c r="E83" s="167"/>
      <c r="F83" s="167"/>
      <c r="G83" s="167"/>
      <c r="H83" s="167"/>
      <c r="I83" s="17"/>
      <c r="J83" s="17"/>
      <c r="K83" s="17"/>
      <c r="L83" s="17"/>
    </row>
    <row r="84" spans="2:12">
      <c r="B84" s="166"/>
      <c r="C84" s="167"/>
      <c r="D84" s="167"/>
      <c r="E84" s="167"/>
      <c r="F84" s="167"/>
      <c r="G84" s="167"/>
      <c r="H84" s="167"/>
      <c r="I84" s="17"/>
      <c r="J84" s="17"/>
      <c r="K84" s="17"/>
      <c r="L84" s="17"/>
    </row>
    <row r="85" spans="2:12">
      <c r="B85" s="166"/>
      <c r="C85" s="167"/>
      <c r="D85" s="167"/>
      <c r="E85" s="167"/>
      <c r="F85" s="167"/>
      <c r="G85" s="167"/>
      <c r="H85" s="167"/>
      <c r="I85" s="17"/>
      <c r="J85" s="17"/>
      <c r="K85" s="17"/>
      <c r="L85" s="17"/>
    </row>
    <row r="86" spans="2:12">
      <c r="B86" s="166"/>
      <c r="C86" s="167"/>
      <c r="D86" s="167"/>
      <c r="E86" s="167"/>
      <c r="F86" s="167"/>
      <c r="G86" s="167"/>
      <c r="H86" s="167"/>
      <c r="I86" s="17"/>
      <c r="J86" s="17"/>
      <c r="K86" s="17"/>
      <c r="L86" s="17"/>
    </row>
    <row r="87" spans="2:12">
      <c r="B87" s="166"/>
      <c r="C87" s="167"/>
      <c r="D87" s="167"/>
      <c r="E87" s="167"/>
      <c r="F87" s="167"/>
      <c r="G87" s="167"/>
      <c r="H87" s="167"/>
      <c r="I87" s="17"/>
      <c r="J87" s="17"/>
      <c r="K87" s="17"/>
      <c r="L87" s="17"/>
    </row>
    <row r="88" spans="2:12">
      <c r="B88" s="166"/>
      <c r="C88" s="167"/>
      <c r="D88" s="167"/>
      <c r="E88" s="167"/>
      <c r="F88" s="167"/>
      <c r="G88" s="167"/>
      <c r="H88" s="167"/>
      <c r="I88" s="17"/>
      <c r="J88" s="17"/>
      <c r="K88" s="17"/>
      <c r="L88" s="17"/>
    </row>
    <row r="89" spans="2:12">
      <c r="B89" s="166"/>
      <c r="C89" s="167"/>
      <c r="D89" s="167"/>
      <c r="E89" s="167"/>
      <c r="F89" s="167"/>
      <c r="G89" s="167"/>
      <c r="H89" s="167"/>
      <c r="I89" s="17"/>
      <c r="J89" s="17"/>
      <c r="K89" s="17"/>
      <c r="L89" s="17"/>
    </row>
    <row r="90" spans="2:12">
      <c r="B90" s="166"/>
      <c r="C90" s="167"/>
      <c r="D90" s="167"/>
      <c r="E90" s="167"/>
      <c r="F90" s="167"/>
      <c r="G90" s="167"/>
      <c r="H90" s="167"/>
      <c r="I90" s="17"/>
      <c r="J90" s="17"/>
      <c r="K90" s="17"/>
      <c r="L90" s="17"/>
    </row>
    <row r="91" spans="2:12">
      <c r="B91" s="166"/>
      <c r="C91" s="167"/>
      <c r="D91" s="167"/>
      <c r="E91" s="167"/>
      <c r="F91" s="167"/>
      <c r="G91" s="167"/>
      <c r="H91" s="167"/>
      <c r="I91" s="17"/>
      <c r="J91" s="17"/>
      <c r="K91" s="17"/>
      <c r="L91" s="17"/>
    </row>
    <row r="92" spans="2:12">
      <c r="B92" s="166"/>
      <c r="C92" s="167"/>
      <c r="D92" s="167"/>
      <c r="E92" s="167"/>
      <c r="F92" s="167"/>
      <c r="G92" s="167"/>
      <c r="H92" s="167"/>
      <c r="I92" s="17"/>
      <c r="J92" s="17"/>
      <c r="K92" s="17"/>
      <c r="L92" s="17"/>
    </row>
    <row r="93" spans="2:12">
      <c r="B93" s="166"/>
      <c r="C93" s="167"/>
      <c r="D93" s="167"/>
      <c r="E93" s="167"/>
      <c r="F93" s="167"/>
      <c r="G93" s="167"/>
      <c r="H93" s="167"/>
      <c r="I93" s="17"/>
      <c r="J93" s="17"/>
      <c r="K93" s="17"/>
      <c r="L93" s="17"/>
    </row>
    <row r="94" spans="2:12">
      <c r="B94" s="166"/>
      <c r="C94" s="167"/>
      <c r="D94" s="167"/>
      <c r="E94" s="167"/>
      <c r="F94" s="167"/>
      <c r="G94" s="167"/>
      <c r="H94" s="167"/>
      <c r="I94" s="17"/>
      <c r="J94" s="17"/>
      <c r="K94" s="17"/>
      <c r="L94" s="17"/>
    </row>
    <row r="95" spans="2:12">
      <c r="B95" s="166"/>
      <c r="C95" s="167"/>
      <c r="D95" s="167"/>
      <c r="E95" s="167"/>
      <c r="F95" s="167"/>
      <c r="G95" s="167"/>
      <c r="H95" s="167"/>
      <c r="I95" s="17"/>
      <c r="J95" s="17"/>
      <c r="K95" s="17"/>
      <c r="L95" s="17"/>
    </row>
    <row r="96" spans="2:12">
      <c r="B96" s="166"/>
      <c r="C96" s="167"/>
      <c r="D96" s="167"/>
      <c r="E96" s="167"/>
      <c r="F96" s="167"/>
      <c r="G96" s="167"/>
      <c r="H96" s="167"/>
      <c r="I96" s="17"/>
      <c r="J96" s="17"/>
      <c r="K96" s="17"/>
      <c r="L96" s="17"/>
    </row>
    <row r="97" spans="2:12">
      <c r="B97" s="166"/>
      <c r="C97" s="167"/>
      <c r="D97" s="167"/>
      <c r="E97" s="167"/>
      <c r="F97" s="167"/>
      <c r="G97" s="167"/>
      <c r="H97" s="167"/>
      <c r="I97" s="17"/>
      <c r="J97" s="17"/>
      <c r="K97" s="17"/>
      <c r="L97" s="17"/>
    </row>
    <row r="98" spans="2:12">
      <c r="B98" s="166"/>
      <c r="C98" s="167"/>
      <c r="D98" s="167"/>
      <c r="E98" s="167"/>
      <c r="F98" s="167"/>
      <c r="G98" s="167"/>
      <c r="H98" s="167"/>
      <c r="I98" s="17"/>
      <c r="J98" s="17"/>
      <c r="K98" s="17"/>
      <c r="L98" s="17"/>
    </row>
    <row r="99" spans="2:12">
      <c r="B99" s="166"/>
      <c r="C99" s="167"/>
      <c r="D99" s="167"/>
      <c r="E99" s="167"/>
      <c r="F99" s="167"/>
      <c r="G99" s="167"/>
      <c r="H99" s="167"/>
      <c r="I99" s="17"/>
      <c r="J99" s="17"/>
      <c r="K99" s="17"/>
      <c r="L99" s="17"/>
    </row>
    <row r="100" spans="2:12">
      <c r="B100" s="166"/>
      <c r="C100" s="167"/>
      <c r="D100" s="167"/>
      <c r="E100" s="167"/>
      <c r="F100" s="167"/>
      <c r="G100" s="167"/>
      <c r="H100" s="167"/>
      <c r="I100" s="17"/>
      <c r="J100" s="17"/>
      <c r="K100" s="17"/>
      <c r="L100" s="17"/>
    </row>
    <row r="101" spans="2:12">
      <c r="B101" s="166"/>
      <c r="C101" s="167"/>
      <c r="D101" s="167"/>
      <c r="E101" s="167"/>
      <c r="F101" s="167"/>
      <c r="G101" s="167"/>
      <c r="H101" s="167"/>
      <c r="I101" s="17"/>
      <c r="J101" s="17"/>
      <c r="K101" s="17"/>
      <c r="L101" s="17"/>
    </row>
    <row r="102" spans="2:12">
      <c r="B102" s="166"/>
      <c r="C102" s="167"/>
      <c r="D102" s="167"/>
      <c r="E102" s="167"/>
      <c r="F102" s="167"/>
      <c r="G102" s="167"/>
      <c r="H102" s="167"/>
      <c r="I102" s="17"/>
      <c r="J102" s="17"/>
      <c r="K102" s="17"/>
      <c r="L102" s="17"/>
    </row>
    <row r="103" spans="2:12">
      <c r="B103" s="166"/>
      <c r="C103" s="167"/>
      <c r="D103" s="167"/>
      <c r="E103" s="167"/>
      <c r="F103" s="167"/>
      <c r="G103" s="167"/>
      <c r="H103" s="167"/>
      <c r="I103" s="17"/>
      <c r="J103" s="17"/>
      <c r="K103" s="17"/>
      <c r="L103" s="17"/>
    </row>
    <row r="104" spans="2:12">
      <c r="B104" s="166"/>
      <c r="C104" s="167"/>
      <c r="D104" s="167"/>
      <c r="E104" s="167"/>
      <c r="F104" s="167"/>
      <c r="G104" s="167"/>
      <c r="H104" s="167"/>
      <c r="I104" s="17"/>
      <c r="J104" s="17"/>
      <c r="K104" s="17"/>
      <c r="L104" s="17"/>
    </row>
    <row r="105" spans="2:12">
      <c r="B105" s="166"/>
      <c r="C105" s="167"/>
      <c r="D105" s="167"/>
      <c r="E105" s="167"/>
      <c r="F105" s="167"/>
      <c r="G105" s="167"/>
      <c r="H105" s="167"/>
      <c r="I105" s="17"/>
      <c r="J105" s="17"/>
      <c r="K105" s="17"/>
      <c r="L105" s="17"/>
    </row>
    <row r="106" spans="2:12">
      <c r="B106" s="166"/>
      <c r="C106" s="167"/>
      <c r="D106" s="167"/>
      <c r="E106" s="167"/>
      <c r="F106" s="167"/>
      <c r="G106" s="167"/>
      <c r="H106" s="167"/>
      <c r="I106" s="17"/>
      <c r="J106" s="17"/>
      <c r="K106" s="17"/>
      <c r="L106" s="17"/>
    </row>
    <row r="107" spans="2:12">
      <c r="B107" s="166"/>
      <c r="C107" s="167"/>
      <c r="D107" s="167"/>
      <c r="E107" s="167"/>
      <c r="F107" s="167"/>
      <c r="G107" s="167"/>
      <c r="H107" s="167"/>
      <c r="I107" s="17"/>
      <c r="J107" s="17"/>
      <c r="K107" s="17"/>
      <c r="L107" s="17"/>
    </row>
    <row r="108" spans="2:12">
      <c r="B108" s="166"/>
      <c r="C108" s="167"/>
      <c r="D108" s="167"/>
      <c r="E108" s="167"/>
      <c r="F108" s="167"/>
      <c r="G108" s="167"/>
      <c r="H108" s="167"/>
      <c r="I108" s="17"/>
      <c r="J108" s="17"/>
      <c r="K108" s="17"/>
      <c r="L108" s="17"/>
    </row>
    <row r="109" spans="2:12">
      <c r="B109" s="166"/>
      <c r="C109" s="167"/>
      <c r="D109" s="167"/>
      <c r="E109" s="167"/>
      <c r="F109" s="167"/>
      <c r="G109" s="167"/>
      <c r="H109" s="167"/>
      <c r="I109" s="17"/>
      <c r="J109" s="17"/>
      <c r="K109" s="17"/>
      <c r="L109" s="17"/>
    </row>
    <row r="110" spans="2:12">
      <c r="B110" s="166"/>
      <c r="C110" s="167"/>
      <c r="D110" s="167"/>
      <c r="E110" s="167"/>
      <c r="F110" s="167"/>
      <c r="G110" s="167"/>
      <c r="H110" s="167"/>
      <c r="I110" s="17"/>
      <c r="J110" s="17"/>
      <c r="K110" s="17"/>
      <c r="L110" s="17"/>
    </row>
    <row r="111" spans="2:12">
      <c r="B111" s="166"/>
      <c r="C111" s="167"/>
      <c r="D111" s="167"/>
      <c r="E111" s="167"/>
      <c r="F111" s="167"/>
      <c r="G111" s="167"/>
      <c r="H111" s="167"/>
      <c r="I111" s="17"/>
      <c r="J111" s="17"/>
      <c r="K111" s="17"/>
      <c r="L111" s="17"/>
    </row>
    <row r="112" spans="2:12">
      <c r="B112" s="166"/>
      <c r="C112" s="167"/>
      <c r="D112" s="167"/>
      <c r="E112" s="167"/>
      <c r="F112" s="167"/>
      <c r="G112" s="167"/>
      <c r="H112" s="167"/>
      <c r="I112" s="17"/>
      <c r="J112" s="17"/>
      <c r="K112" s="17"/>
      <c r="L112" s="17"/>
    </row>
    <row r="113" spans="2:12">
      <c r="B113" s="166"/>
      <c r="C113" s="167"/>
      <c r="D113" s="167"/>
      <c r="E113" s="167"/>
      <c r="F113" s="167"/>
      <c r="G113" s="167"/>
      <c r="H113" s="167"/>
      <c r="I113" s="17"/>
      <c r="J113" s="17"/>
      <c r="K113" s="17"/>
      <c r="L113" s="17"/>
    </row>
    <row r="114" spans="2:12">
      <c r="B114" s="166"/>
      <c r="C114" s="167"/>
      <c r="D114" s="167"/>
      <c r="E114" s="167"/>
      <c r="F114" s="167"/>
      <c r="G114" s="167"/>
      <c r="H114" s="167"/>
      <c r="I114" s="17"/>
      <c r="J114" s="17"/>
      <c r="K114" s="17"/>
      <c r="L114" s="17"/>
    </row>
    <row r="115" spans="2:12">
      <c r="B115" s="166"/>
      <c r="C115" s="167"/>
      <c r="D115" s="167"/>
      <c r="E115" s="167"/>
      <c r="F115" s="167"/>
      <c r="G115" s="167"/>
      <c r="H115" s="167"/>
      <c r="I115" s="17"/>
      <c r="J115" s="17"/>
      <c r="K115" s="17"/>
      <c r="L115" s="17"/>
    </row>
    <row r="116" spans="2:12">
      <c r="B116" s="166"/>
      <c r="C116" s="167"/>
      <c r="D116" s="167"/>
      <c r="E116" s="167"/>
      <c r="F116" s="167"/>
      <c r="G116" s="167"/>
      <c r="H116" s="167"/>
      <c r="I116" s="17"/>
      <c r="J116" s="17"/>
      <c r="K116" s="17"/>
      <c r="L116" s="17"/>
    </row>
    <row r="117" spans="2:12">
      <c r="B117" s="166"/>
      <c r="C117" s="167"/>
      <c r="D117" s="167"/>
      <c r="E117" s="167"/>
      <c r="F117" s="167"/>
      <c r="G117" s="167"/>
      <c r="H117" s="167"/>
      <c r="I117" s="17"/>
      <c r="J117" s="17"/>
      <c r="K117" s="17"/>
      <c r="L117" s="17"/>
    </row>
    <row r="118" spans="2:12">
      <c r="B118" s="166"/>
      <c r="C118" s="167"/>
      <c r="D118" s="167"/>
      <c r="E118" s="167"/>
      <c r="F118" s="167"/>
      <c r="G118" s="167"/>
      <c r="H118" s="167"/>
      <c r="I118" s="17"/>
      <c r="J118" s="17"/>
      <c r="K118" s="17"/>
      <c r="L118" s="17"/>
    </row>
    <row r="119" spans="2:12">
      <c r="B119" s="166"/>
      <c r="C119" s="167"/>
      <c r="D119" s="167"/>
      <c r="E119" s="167"/>
      <c r="F119" s="167"/>
      <c r="G119" s="167"/>
      <c r="H119" s="167"/>
      <c r="I119" s="17"/>
      <c r="J119" s="17"/>
      <c r="K119" s="17"/>
      <c r="L119" s="17"/>
    </row>
    <row r="120" spans="2:12">
      <c r="B120" s="166"/>
      <c r="C120" s="167"/>
      <c r="D120" s="167"/>
      <c r="E120" s="167"/>
      <c r="F120" s="167"/>
      <c r="G120" s="167"/>
      <c r="H120" s="167"/>
      <c r="I120" s="17"/>
      <c r="J120" s="17"/>
      <c r="K120" s="17"/>
      <c r="L120" s="17"/>
    </row>
    <row r="121" spans="2:12">
      <c r="B121" s="166"/>
      <c r="C121" s="167"/>
      <c r="D121" s="167"/>
      <c r="E121" s="167"/>
      <c r="F121" s="167"/>
      <c r="G121" s="167"/>
      <c r="H121" s="167"/>
      <c r="I121" s="17"/>
      <c r="J121" s="17"/>
      <c r="K121" s="17"/>
      <c r="L121" s="17"/>
    </row>
    <row r="122" spans="2:12">
      <c r="B122" s="166"/>
      <c r="C122" s="167"/>
      <c r="D122" s="167"/>
      <c r="E122" s="167"/>
      <c r="F122" s="167"/>
      <c r="G122" s="167"/>
      <c r="H122" s="167"/>
      <c r="I122" s="17"/>
      <c r="J122" s="17"/>
      <c r="K122" s="17"/>
      <c r="L122" s="17"/>
    </row>
    <row r="123" spans="2:12">
      <c r="B123" s="166"/>
      <c r="C123" s="167"/>
      <c r="D123" s="167"/>
      <c r="E123" s="167"/>
      <c r="F123" s="167"/>
      <c r="G123" s="167"/>
      <c r="H123" s="167"/>
      <c r="I123" s="17"/>
      <c r="J123" s="17"/>
      <c r="K123" s="17"/>
      <c r="L123" s="17"/>
    </row>
    <row r="124" spans="2:12">
      <c r="B124" s="166"/>
      <c r="C124" s="167"/>
      <c r="D124" s="167"/>
      <c r="E124" s="167"/>
      <c r="F124" s="167"/>
      <c r="G124" s="167"/>
      <c r="H124" s="167"/>
      <c r="I124" s="17"/>
      <c r="J124" s="17"/>
      <c r="K124" s="17"/>
      <c r="L124" s="17"/>
    </row>
    <row r="125" spans="2:12">
      <c r="B125" s="166"/>
      <c r="C125" s="167"/>
      <c r="D125" s="167"/>
      <c r="E125" s="167"/>
      <c r="F125" s="167"/>
      <c r="G125" s="167"/>
      <c r="H125" s="167"/>
      <c r="I125" s="17"/>
      <c r="J125" s="17"/>
      <c r="K125" s="17"/>
      <c r="L125" s="17"/>
    </row>
    <row r="126" spans="2:12">
      <c r="B126" s="166"/>
      <c r="C126" s="167"/>
      <c r="D126" s="167"/>
      <c r="E126" s="167"/>
      <c r="F126" s="167"/>
      <c r="G126" s="167"/>
      <c r="H126" s="167"/>
      <c r="I126" s="167"/>
      <c r="J126" s="167"/>
      <c r="K126" s="167"/>
      <c r="L126" s="167"/>
    </row>
    <row r="127" spans="2:12">
      <c r="B127" s="422" t="s">
        <v>225</v>
      </c>
      <c r="C127" s="167"/>
      <c r="D127" s="167"/>
      <c r="E127" s="167"/>
      <c r="F127" s="167"/>
      <c r="G127" s="167"/>
      <c r="H127" s="167"/>
      <c r="I127" s="167"/>
      <c r="J127" s="167"/>
      <c r="K127" s="167"/>
    </row>
    <row r="128" spans="2:12">
      <c r="B128" s="423" t="s">
        <v>296</v>
      </c>
      <c r="C128" s="167"/>
      <c r="D128" s="167"/>
      <c r="E128" s="167"/>
      <c r="F128" s="167"/>
      <c r="G128" s="167"/>
      <c r="H128" s="167"/>
      <c r="I128" s="167"/>
      <c r="J128" s="167"/>
      <c r="K128" s="167"/>
    </row>
    <row r="129" spans="2:12">
      <c r="B129" s="413" t="s">
        <v>333</v>
      </c>
      <c r="C129" s="414" t="s">
        <v>335</v>
      </c>
      <c r="D129" s="414">
        <v>202106</v>
      </c>
      <c r="E129" s="414">
        <v>202107</v>
      </c>
      <c r="F129" s="414">
        <v>202108</v>
      </c>
      <c r="G129" s="414">
        <v>202109</v>
      </c>
      <c r="H129" s="414">
        <v>202110</v>
      </c>
      <c r="I129" s="414">
        <v>202111</v>
      </c>
      <c r="J129" s="414">
        <v>202112</v>
      </c>
      <c r="K129" s="415" t="s">
        <v>309</v>
      </c>
      <c r="L129" s="417" t="s">
        <v>17</v>
      </c>
    </row>
    <row r="130" spans="2:12">
      <c r="B130" s="394" t="s">
        <v>858</v>
      </c>
      <c r="C130" s="340">
        <v>1051</v>
      </c>
      <c r="D130" s="340">
        <v>1083</v>
      </c>
      <c r="E130" s="340">
        <v>1205</v>
      </c>
      <c r="F130" s="340">
        <v>621</v>
      </c>
      <c r="G130" s="340">
        <v>0</v>
      </c>
      <c r="H130" s="340">
        <v>0</v>
      </c>
      <c r="I130" s="340">
        <v>0</v>
      </c>
      <c r="J130" s="340">
        <v>0</v>
      </c>
      <c r="K130" s="340">
        <f>SUM(C130:J130)</f>
        <v>3960</v>
      </c>
      <c r="L130" s="380">
        <f>C130</f>
        <v>1051</v>
      </c>
    </row>
    <row r="131" spans="2:12">
      <c r="B131" s="394" t="s">
        <v>859</v>
      </c>
      <c r="C131" s="340">
        <v>2617</v>
      </c>
      <c r="D131" s="340">
        <v>2336</v>
      </c>
      <c r="E131" s="340">
        <v>2380</v>
      </c>
      <c r="F131" s="340">
        <v>1260</v>
      </c>
      <c r="G131" s="340">
        <v>0</v>
      </c>
      <c r="H131" s="340">
        <v>0</v>
      </c>
      <c r="I131" s="340">
        <v>0</v>
      </c>
      <c r="J131" s="340">
        <v>0</v>
      </c>
      <c r="K131" s="340">
        <f t="shared" ref="K131:K133" si="33">SUM(C131:J131)</f>
        <v>8593</v>
      </c>
      <c r="L131" s="380">
        <f>C131</f>
        <v>2617</v>
      </c>
    </row>
    <row r="132" spans="2:12">
      <c r="B132" s="394" t="s">
        <v>860</v>
      </c>
      <c r="C132" s="340">
        <v>982</v>
      </c>
      <c r="D132" s="340">
        <v>774</v>
      </c>
      <c r="E132" s="340">
        <v>794</v>
      </c>
      <c r="F132" s="340">
        <v>471</v>
      </c>
      <c r="G132" s="340">
        <v>0</v>
      </c>
      <c r="H132" s="340">
        <v>0</v>
      </c>
      <c r="I132" s="340">
        <v>0</v>
      </c>
      <c r="J132" s="340">
        <v>0</v>
      </c>
      <c r="K132" s="340">
        <f t="shared" si="33"/>
        <v>3021</v>
      </c>
      <c r="L132" s="380">
        <f>C132</f>
        <v>982</v>
      </c>
    </row>
    <row r="133" spans="2:12">
      <c r="B133" s="394" t="s">
        <v>861</v>
      </c>
      <c r="C133" s="340">
        <v>222</v>
      </c>
      <c r="D133" s="340">
        <v>196</v>
      </c>
      <c r="E133" s="340">
        <v>292</v>
      </c>
      <c r="F133" s="340">
        <v>119</v>
      </c>
      <c r="G133" s="340">
        <v>0</v>
      </c>
      <c r="H133" s="340">
        <v>0</v>
      </c>
      <c r="I133" s="340">
        <v>0</v>
      </c>
      <c r="J133" s="340">
        <v>0</v>
      </c>
      <c r="K133" s="340">
        <f t="shared" si="33"/>
        <v>829</v>
      </c>
      <c r="L133" s="380">
        <f>C133</f>
        <v>222</v>
      </c>
    </row>
    <row r="134" spans="2:12">
      <c r="B134" s="28" t="s">
        <v>1</v>
      </c>
      <c r="C134" s="340">
        <f>SUM(C130:C133)</f>
        <v>4872</v>
      </c>
      <c r="D134" s="340">
        <f t="shared" ref="D134:K134" si="34">SUM(D130:D133)</f>
        <v>4389</v>
      </c>
      <c r="E134" s="340">
        <f t="shared" si="34"/>
        <v>4671</v>
      </c>
      <c r="F134" s="340">
        <f t="shared" si="34"/>
        <v>2471</v>
      </c>
      <c r="G134" s="340">
        <f t="shared" si="34"/>
        <v>0</v>
      </c>
      <c r="H134" s="340">
        <f t="shared" si="34"/>
        <v>0</v>
      </c>
      <c r="I134" s="340">
        <f t="shared" si="34"/>
        <v>0</v>
      </c>
      <c r="J134" s="340">
        <f t="shared" si="34"/>
        <v>0</v>
      </c>
      <c r="K134" s="340">
        <f t="shared" si="34"/>
        <v>16403</v>
      </c>
      <c r="L134" s="380">
        <f>SUM(L130:L133)</f>
        <v>4872</v>
      </c>
    </row>
    <row r="135" spans="2:12">
      <c r="B135" s="413" t="s">
        <v>334</v>
      </c>
      <c r="C135" s="414" t="s">
        <v>335</v>
      </c>
      <c r="D135" s="414">
        <v>202106</v>
      </c>
      <c r="E135" s="414">
        <v>202107</v>
      </c>
      <c r="F135" s="414">
        <v>202108</v>
      </c>
      <c r="G135" s="414">
        <v>202109</v>
      </c>
      <c r="H135" s="414">
        <v>202110</v>
      </c>
      <c r="I135" s="414">
        <v>202111</v>
      </c>
      <c r="J135" s="414">
        <v>202112</v>
      </c>
      <c r="K135" s="415" t="s">
        <v>309</v>
      </c>
      <c r="L135" s="417" t="s">
        <v>17</v>
      </c>
    </row>
    <row r="136" spans="2:12">
      <c r="B136" s="29" t="s">
        <v>218</v>
      </c>
      <c r="C136" s="358">
        <f>IF(ISERROR(C130/C$134),0,C130/C$134)</f>
        <v>0.21572249589490969</v>
      </c>
      <c r="D136" s="358">
        <f t="shared" ref="D136:J136" si="35">IF(ISERROR(D130/D$134),0,D130/D$134)</f>
        <v>0.24675324675324675</v>
      </c>
      <c r="E136" s="358">
        <f t="shared" si="35"/>
        <v>0.25797473774352386</v>
      </c>
      <c r="F136" s="358">
        <f t="shared" si="35"/>
        <v>0.25131525698097934</v>
      </c>
      <c r="G136" s="358">
        <f t="shared" si="35"/>
        <v>0</v>
      </c>
      <c r="H136" s="358">
        <f t="shared" si="35"/>
        <v>0</v>
      </c>
      <c r="I136" s="358">
        <f t="shared" si="35"/>
        <v>0</v>
      </c>
      <c r="J136" s="358">
        <f t="shared" si="35"/>
        <v>0</v>
      </c>
      <c r="K136" s="358">
        <f>IF(ISERROR(K130/K$134),0,K130/K$134)</f>
        <v>0.24141925257574834</v>
      </c>
      <c r="L136" s="358">
        <f>IF(ISERROR(L130/L$134),0,L130/L$134)</f>
        <v>0.21572249589490969</v>
      </c>
    </row>
    <row r="137" spans="2:12">
      <c r="B137" s="29" t="s">
        <v>221</v>
      </c>
      <c r="C137" s="358">
        <f>IF(ISERROR(C131/C$134),0,C131/C$134)</f>
        <v>0.53715106732348117</v>
      </c>
      <c r="D137" s="358">
        <f t="shared" ref="D137:K137" si="36">IF(ISERROR(D131/D$134),0,D131/D$134)</f>
        <v>0.53223969013442696</v>
      </c>
      <c r="E137" s="358">
        <f t="shared" si="36"/>
        <v>0.50952686790837076</v>
      </c>
      <c r="F137" s="358">
        <f t="shared" si="36"/>
        <v>0.50991501416430596</v>
      </c>
      <c r="G137" s="358">
        <f t="shared" si="36"/>
        <v>0</v>
      </c>
      <c r="H137" s="358">
        <f t="shared" si="36"/>
        <v>0</v>
      </c>
      <c r="I137" s="358">
        <f t="shared" si="36"/>
        <v>0</v>
      </c>
      <c r="J137" s="358">
        <f t="shared" si="36"/>
        <v>0</v>
      </c>
      <c r="K137" s="358">
        <f t="shared" si="36"/>
        <v>0.52386758519782961</v>
      </c>
      <c r="L137" s="358">
        <f>IF(ISERROR(L131/L$134),0,L131/L$134)</f>
        <v>0.53715106732348117</v>
      </c>
    </row>
    <row r="138" spans="2:12">
      <c r="B138" s="29" t="s">
        <v>219</v>
      </c>
      <c r="C138" s="358">
        <f>IF(ISERROR(C132/C$134),0,C132/C$134)</f>
        <v>0.20155993431855501</v>
      </c>
      <c r="D138" s="358">
        <f t="shared" ref="D138:K138" si="37">IF(ISERROR(D132/D$134),0,D132/D$134)</f>
        <v>0.17634996582365003</v>
      </c>
      <c r="E138" s="358">
        <f t="shared" si="37"/>
        <v>0.16998501391564974</v>
      </c>
      <c r="F138" s="358">
        <f t="shared" si="37"/>
        <v>0.19061108862808579</v>
      </c>
      <c r="G138" s="358">
        <f t="shared" si="37"/>
        <v>0</v>
      </c>
      <c r="H138" s="358">
        <f t="shared" si="37"/>
        <v>0</v>
      </c>
      <c r="I138" s="358">
        <f t="shared" si="37"/>
        <v>0</v>
      </c>
      <c r="J138" s="358">
        <f t="shared" si="37"/>
        <v>0</v>
      </c>
      <c r="K138" s="358">
        <f t="shared" si="37"/>
        <v>0.18417362677558982</v>
      </c>
      <c r="L138" s="358">
        <f>IF(ISERROR(L132/L$134),0,L132/L$134)</f>
        <v>0.20155993431855501</v>
      </c>
    </row>
    <row r="139" spans="2:12">
      <c r="B139" s="29" t="s">
        <v>220</v>
      </c>
      <c r="C139" s="358">
        <f>IF(ISERROR(C133/C$134),0,C133/C$134)</f>
        <v>4.5566502463054187E-2</v>
      </c>
      <c r="D139" s="358">
        <f t="shared" ref="D139:K139" si="38">IF(ISERROR(D133/D$134),0,D133/D$134)</f>
        <v>4.4657097288676235E-2</v>
      </c>
      <c r="E139" s="358">
        <f t="shared" si="38"/>
        <v>6.2513380432455579E-2</v>
      </c>
      <c r="F139" s="358">
        <f t="shared" si="38"/>
        <v>4.8158640226628892E-2</v>
      </c>
      <c r="G139" s="358">
        <f t="shared" si="38"/>
        <v>0</v>
      </c>
      <c r="H139" s="358">
        <f t="shared" si="38"/>
        <v>0</v>
      </c>
      <c r="I139" s="358">
        <f t="shared" si="38"/>
        <v>0</v>
      </c>
      <c r="J139" s="358">
        <f t="shared" si="38"/>
        <v>0</v>
      </c>
      <c r="K139" s="358">
        <f t="shared" si="38"/>
        <v>5.0539535450832167E-2</v>
      </c>
      <c r="L139" s="358">
        <f>IF(ISERROR(L133/L$134),0,L133/L$134)</f>
        <v>4.5566502463054187E-2</v>
      </c>
    </row>
    <row r="140" spans="2:12">
      <c r="B140" s="430" t="s">
        <v>79</v>
      </c>
      <c r="C140" s="414" t="s">
        <v>335</v>
      </c>
      <c r="D140" s="414">
        <v>202106</v>
      </c>
      <c r="E140" s="414">
        <v>202107</v>
      </c>
      <c r="F140" s="414">
        <v>202108</v>
      </c>
      <c r="G140" s="414">
        <v>202109</v>
      </c>
      <c r="H140" s="414">
        <v>202110</v>
      </c>
      <c r="I140" s="414">
        <v>202111</v>
      </c>
      <c r="J140" s="414">
        <v>202112</v>
      </c>
      <c r="K140" s="418"/>
      <c r="L140" s="17"/>
    </row>
    <row r="141" spans="2:12">
      <c r="B141" s="31" t="s">
        <v>218</v>
      </c>
      <c r="C141" s="446" t="s">
        <v>17</v>
      </c>
      <c r="D141" s="177">
        <f>IF(ISERROR(LN('Monthly Distribution by App'!D136/'Monthly Distribution by App'!$L136)*('Monthly Distribution by App'!D136-'Monthly Distribution by App'!$L136)),0,LN('Monthly Distribution by App'!D136/'Monthly Distribution by App'!$L136)*('Monthly Distribution by App'!D136-'Monthly Distribution by App'!$L136))</f>
        <v>4.1704086628203893E-3</v>
      </c>
      <c r="E141" s="177">
        <f>IF(ISERROR(LN('Monthly Distribution by App'!E136/'Monthly Distribution by App'!$L136)*('Monthly Distribution by App'!E136-'Monthly Distribution by App'!$L136)),0,LN('Monthly Distribution by App'!E136/'Monthly Distribution by App'!$L136)*('Monthly Distribution by App'!E136-'Monthly Distribution by App'!$L136))</f>
        <v>7.5576088080969361E-3</v>
      </c>
      <c r="F141" s="177">
        <f>IF(ISERROR(LN('Monthly Distribution by App'!F136/'Monthly Distribution by App'!$L136)*('Monthly Distribution by App'!F136-'Monthly Distribution by App'!$L136)),0,LN('Monthly Distribution by App'!F136/'Monthly Distribution by App'!$L136)*('Monthly Distribution by App'!F136-'Monthly Distribution by App'!$L136))</f>
        <v>5.4355597016751524E-3</v>
      </c>
      <c r="G141" s="177">
        <f>IF(ISERROR(LN('Monthly Distribution by App'!G136/'Monthly Distribution by App'!$L136)*('Monthly Distribution by App'!G136-'Monthly Distribution by App'!$L136)),0,LN('Monthly Distribution by App'!G136/'Monthly Distribution by App'!$L136)*('Monthly Distribution by App'!G136-'Monthly Distribution by App'!$L136))</f>
        <v>0</v>
      </c>
      <c r="H141" s="177">
        <f>IF(ISERROR(LN('Monthly Distribution by App'!H136/'Monthly Distribution by App'!$L136)*('Monthly Distribution by App'!H136-'Monthly Distribution by App'!$L136)),0,LN('Monthly Distribution by App'!H136/'Monthly Distribution by App'!$L136)*('Monthly Distribution by App'!H136-'Monthly Distribution by App'!$L136))</f>
        <v>0</v>
      </c>
      <c r="I141" s="177">
        <f>IF(ISERROR(LN('Monthly Distribution by App'!I136/'Monthly Distribution by App'!$L136)*('Monthly Distribution by App'!I136-'Monthly Distribution by App'!$L136)),0,LN('Monthly Distribution by App'!I136/'Monthly Distribution by App'!$L136)*('Monthly Distribution by App'!I136-'Monthly Distribution by App'!$L136))</f>
        <v>0</v>
      </c>
      <c r="J141" s="177">
        <f>IF(ISERROR(LN('Monthly Distribution by App'!J136/'Monthly Distribution by App'!$L136)*('Monthly Distribution by App'!J136-'Monthly Distribution by App'!$L136)),0,LN('Monthly Distribution by App'!J136/'Monthly Distribution by App'!$L136)*('Monthly Distribution by App'!J136-'Monthly Distribution by App'!$L136))</f>
        <v>0</v>
      </c>
      <c r="K141" s="392"/>
      <c r="L141" s="17"/>
    </row>
    <row r="142" spans="2:12">
      <c r="B142" s="31" t="s">
        <v>221</v>
      </c>
      <c r="C142" s="446"/>
      <c r="D142" s="177">
        <f>IF(ISERROR(LN('Monthly Distribution by App'!D137/'Monthly Distribution by App'!$L137)*('Monthly Distribution by App'!D137-'Monthly Distribution by App'!$L137)),0,LN('Monthly Distribution by App'!D137/'Monthly Distribution by App'!$L137)*('Monthly Distribution by App'!D137-'Monthly Distribution by App'!$L137))</f>
        <v>4.5113154989283668E-5</v>
      </c>
      <c r="E142" s="177">
        <f>IF(ISERROR(LN('Monthly Distribution by App'!E137/'Monthly Distribution by App'!$L137)*('Monthly Distribution by App'!E137-'Monthly Distribution by App'!$L137)),0,LN('Monthly Distribution by App'!E137/'Monthly Distribution by App'!$L137)*('Monthly Distribution by App'!E137-'Monthly Distribution by App'!$L137))</f>
        <v>1.4584689719297731E-3</v>
      </c>
      <c r="F142" s="177">
        <f>IF(ISERROR(LN('Monthly Distribution by App'!F137/'Monthly Distribution by App'!$L137)*('Monthly Distribution by App'!F137-'Monthly Distribution by App'!$L137)),0,LN('Monthly Distribution by App'!F137/'Monthly Distribution by App'!$L137)*('Monthly Distribution by App'!F137-'Monthly Distribution by App'!$L137))</f>
        <v>1.4172361747153742E-3</v>
      </c>
      <c r="G142" s="177">
        <f>IF(ISERROR(LN('Monthly Distribution by App'!G137/'Monthly Distribution by App'!$L137)*('Monthly Distribution by App'!G137-'Monthly Distribution by App'!$L137)),0,LN('Monthly Distribution by App'!G137/'Monthly Distribution by App'!$L137)*('Monthly Distribution by App'!G137-'Monthly Distribution by App'!$L137))</f>
        <v>0</v>
      </c>
      <c r="H142" s="177">
        <f>IF(ISERROR(LN('Monthly Distribution by App'!H137/'Monthly Distribution by App'!$L137)*('Monthly Distribution by App'!H137-'Monthly Distribution by App'!$L137)),0,LN('Monthly Distribution by App'!H137/'Monthly Distribution by App'!$L137)*('Monthly Distribution by App'!H137-'Monthly Distribution by App'!$L137))</f>
        <v>0</v>
      </c>
      <c r="I142" s="177">
        <f>IF(ISERROR(LN('Monthly Distribution by App'!I137/'Monthly Distribution by App'!$L137)*('Monthly Distribution by App'!I137-'Monthly Distribution by App'!$L137)),0,LN('Monthly Distribution by App'!I137/'Monthly Distribution by App'!$L137)*('Monthly Distribution by App'!I137-'Monthly Distribution by App'!$L137))</f>
        <v>0</v>
      </c>
      <c r="J142" s="177">
        <f>IF(ISERROR(LN('Monthly Distribution by App'!J137/'Monthly Distribution by App'!$L137)*('Monthly Distribution by App'!J137-'Monthly Distribution by App'!$L137)),0,LN('Monthly Distribution by App'!J137/'Monthly Distribution by App'!$L137)*('Monthly Distribution by App'!J137-'Monthly Distribution by App'!$L137))</f>
        <v>0</v>
      </c>
      <c r="K142" s="392"/>
      <c r="L142" s="17"/>
    </row>
    <row r="143" spans="2:12">
      <c r="B143" s="31" t="s">
        <v>219</v>
      </c>
      <c r="C143" s="446"/>
      <c r="D143" s="177">
        <f>IF(ISERROR(LN('Monthly Distribution by App'!D138/'Monthly Distribution by App'!$L138)*('Monthly Distribution by App'!D138-'Monthly Distribution by App'!$L138)),0,LN('Monthly Distribution by App'!D138/'Monthly Distribution by App'!$L138)*('Monthly Distribution by App'!D138-'Monthly Distribution by App'!$L138))</f>
        <v>3.3684630931495739E-3</v>
      </c>
      <c r="E143" s="177">
        <f>IF(ISERROR(LN('Monthly Distribution by App'!E138/'Monthly Distribution by App'!$L138)*('Monthly Distribution by App'!E138-'Monthly Distribution by App'!$L138)),0,LN('Monthly Distribution by App'!E138/'Monthly Distribution by App'!$L138)*('Monthly Distribution by App'!E138-'Monthly Distribution by App'!$L138))</f>
        <v>5.3796243698129272E-3</v>
      </c>
      <c r="F143" s="177">
        <f>IF(ISERROR(LN('Monthly Distribution by App'!F138/'Monthly Distribution by App'!$L138)*('Monthly Distribution by App'!F138-'Monthly Distribution by App'!$L138)),0,LN('Monthly Distribution by App'!F138/'Monthly Distribution by App'!$L138)*('Monthly Distribution by App'!F138-'Monthly Distribution by App'!$L138))</f>
        <v>6.1151066971251841E-4</v>
      </c>
      <c r="G143" s="177">
        <f>IF(ISERROR(LN('Monthly Distribution by App'!G138/'Monthly Distribution by App'!$L138)*('Monthly Distribution by App'!G138-'Monthly Distribution by App'!$L138)),0,LN('Monthly Distribution by App'!G138/'Monthly Distribution by App'!$L138)*('Monthly Distribution by App'!G138-'Monthly Distribution by App'!$L138))</f>
        <v>0</v>
      </c>
      <c r="H143" s="177">
        <f>IF(ISERROR(LN('Monthly Distribution by App'!H138/'Monthly Distribution by App'!$L138)*('Monthly Distribution by App'!H138-'Monthly Distribution by App'!$L138)),0,LN('Monthly Distribution by App'!H138/'Monthly Distribution by App'!$L138)*('Monthly Distribution by App'!H138-'Monthly Distribution by App'!$L138))</f>
        <v>0</v>
      </c>
      <c r="I143" s="177">
        <f>IF(ISERROR(LN('Monthly Distribution by App'!I138/'Monthly Distribution by App'!$L138)*('Monthly Distribution by App'!I138-'Monthly Distribution by App'!$L138)),0,LN('Monthly Distribution by App'!I138/'Monthly Distribution by App'!$L138)*('Monthly Distribution by App'!I138-'Monthly Distribution by App'!$L138))</f>
        <v>0</v>
      </c>
      <c r="J143" s="177">
        <f>IF(ISERROR(LN('Monthly Distribution by App'!J138/'Monthly Distribution by App'!$L138)*('Monthly Distribution by App'!J138-'Monthly Distribution by App'!$L138)),0,LN('Monthly Distribution by App'!J138/'Monthly Distribution by App'!$L138)*('Monthly Distribution by App'!J138-'Monthly Distribution by App'!$L138))</f>
        <v>0</v>
      </c>
      <c r="K143" s="392"/>
      <c r="L143" s="17"/>
    </row>
    <row r="144" spans="2:12">
      <c r="B144" s="31" t="s">
        <v>220</v>
      </c>
      <c r="C144" s="446"/>
      <c r="D144" s="177">
        <f>IF(ISERROR(LN('Monthly Distribution by App'!D139/'Monthly Distribution by App'!$L139)*('Monthly Distribution by App'!D139-'Monthly Distribution by App'!$L139)),0,LN('Monthly Distribution by App'!D139/'Monthly Distribution by App'!$L139)*('Monthly Distribution by App'!D139-'Monthly Distribution by App'!$L139))</f>
        <v>1.8333247227280428E-5</v>
      </c>
      <c r="E144" s="177">
        <f>IF(ISERROR(LN('Monthly Distribution by App'!E139/'Monthly Distribution by App'!$L139)*('Monthly Distribution by App'!E139-'Monthly Distribution by App'!$L139)),0,LN('Monthly Distribution by App'!E139/'Monthly Distribution by App'!$L139)*('Monthly Distribution by App'!E139-'Monthly Distribution by App'!$L139))</f>
        <v>5.3587344790262618E-3</v>
      </c>
      <c r="F144" s="177">
        <f>IF(ISERROR(LN('Monthly Distribution by App'!F139/'Monthly Distribution by App'!$L139)*('Monthly Distribution by App'!F139-'Monthly Distribution by App'!$L139)),0,LN('Monthly Distribution by App'!F139/'Monthly Distribution by App'!$L139)*('Monthly Distribution by App'!F139-'Monthly Distribution by App'!$L139))</f>
        <v>1.4341705849159504E-4</v>
      </c>
      <c r="G144" s="177">
        <f>IF(ISERROR(LN('Monthly Distribution by App'!G139/'Monthly Distribution by App'!$L139)*('Monthly Distribution by App'!G139-'Monthly Distribution by App'!$L139)),0,LN('Monthly Distribution by App'!G139/'Monthly Distribution by App'!$L139)*('Monthly Distribution by App'!G139-'Monthly Distribution by App'!$L139))</f>
        <v>0</v>
      </c>
      <c r="H144" s="177">
        <f>IF(ISERROR(LN('Monthly Distribution by App'!H139/'Monthly Distribution by App'!$L139)*('Monthly Distribution by App'!H139-'Monthly Distribution by App'!$L139)),0,LN('Monthly Distribution by App'!H139/'Monthly Distribution by App'!$L139)*('Monthly Distribution by App'!H139-'Monthly Distribution by App'!$L139))</f>
        <v>0</v>
      </c>
      <c r="I144" s="177">
        <f>IF(ISERROR(LN('Monthly Distribution by App'!I139/'Monthly Distribution by App'!$L139)*('Monthly Distribution by App'!I139-'Monthly Distribution by App'!$L139)),0,LN('Monthly Distribution by App'!I139/'Monthly Distribution by App'!$L139)*('Monthly Distribution by App'!I139-'Monthly Distribution by App'!$L139))</f>
        <v>0</v>
      </c>
      <c r="J144" s="177">
        <f>IF(ISERROR(LN('Monthly Distribution by App'!J139/'Monthly Distribution by App'!$L139)*('Monthly Distribution by App'!J139-'Monthly Distribution by App'!$L139)),0,LN('Monthly Distribution by App'!J139/'Monthly Distribution by App'!$L139)*('Monthly Distribution by App'!J139-'Monthly Distribution by App'!$L139))</f>
        <v>0</v>
      </c>
      <c r="K144" s="392"/>
      <c r="L144" s="17"/>
    </row>
    <row r="145" spans="2:12">
      <c r="B145" s="31" t="s">
        <v>1</v>
      </c>
      <c r="C145" s="446"/>
      <c r="D145" s="177">
        <f>SUM(D141:D144)</f>
        <v>7.6023181581865275E-3</v>
      </c>
      <c r="E145" s="177">
        <f t="shared" ref="E145:J145" si="39">SUM(E141:E144)</f>
        <v>1.9754436628865897E-2</v>
      </c>
      <c r="F145" s="177">
        <f t="shared" si="39"/>
        <v>7.6077236045946394E-3</v>
      </c>
      <c r="G145" s="177">
        <f t="shared" si="39"/>
        <v>0</v>
      </c>
      <c r="H145" s="177">
        <f t="shared" si="39"/>
        <v>0</v>
      </c>
      <c r="I145" s="177">
        <f t="shared" si="39"/>
        <v>0</v>
      </c>
      <c r="J145" s="177">
        <f t="shared" si="39"/>
        <v>0</v>
      </c>
      <c r="K145" s="392"/>
      <c r="L145" s="17"/>
    </row>
    <row r="146" spans="2:12">
      <c r="B146" s="32"/>
      <c r="C146" s="392"/>
      <c r="D146" s="392"/>
      <c r="E146" s="392"/>
      <c r="F146" s="392"/>
      <c r="G146" s="392"/>
      <c r="H146" s="392"/>
      <c r="I146" s="392"/>
      <c r="J146" s="392"/>
      <c r="K146" s="392"/>
      <c r="L146" s="33"/>
    </row>
    <row r="147" spans="2:12">
      <c r="B147" s="423" t="s">
        <v>311</v>
      </c>
      <c r="C147" s="167"/>
      <c r="D147" s="167"/>
      <c r="E147" s="167"/>
      <c r="F147" s="167"/>
      <c r="G147" s="167"/>
      <c r="H147" s="167"/>
      <c r="I147" s="167"/>
      <c r="J147" s="167"/>
      <c r="K147" s="167"/>
    </row>
    <row r="148" spans="2:12">
      <c r="B148" s="413" t="s">
        <v>333</v>
      </c>
      <c r="C148" s="414" t="s">
        <v>335</v>
      </c>
      <c r="D148" s="414">
        <v>202106</v>
      </c>
      <c r="E148" s="414">
        <v>202107</v>
      </c>
      <c r="F148" s="414">
        <v>202108</v>
      </c>
      <c r="G148" s="414">
        <v>202109</v>
      </c>
      <c r="H148" s="414">
        <v>202110</v>
      </c>
      <c r="I148" s="414">
        <v>202111</v>
      </c>
      <c r="J148" s="414">
        <v>202112</v>
      </c>
      <c r="K148" s="415" t="s">
        <v>309</v>
      </c>
      <c r="L148" s="417" t="s">
        <v>17</v>
      </c>
    </row>
    <row r="149" spans="2:12">
      <c r="B149" s="394" t="s">
        <v>862</v>
      </c>
      <c r="C149" s="340">
        <v>1730</v>
      </c>
      <c r="D149" s="340">
        <v>1068</v>
      </c>
      <c r="E149" s="340">
        <v>770</v>
      </c>
      <c r="F149" s="340">
        <v>680</v>
      </c>
      <c r="G149" s="340">
        <v>0</v>
      </c>
      <c r="H149" s="340">
        <v>0</v>
      </c>
      <c r="I149" s="340">
        <v>0</v>
      </c>
      <c r="J149" s="340">
        <v>0</v>
      </c>
      <c r="K149" s="340">
        <f>SUM(C149:F149)</f>
        <v>4248</v>
      </c>
      <c r="L149" s="380">
        <f>C149</f>
        <v>1730</v>
      </c>
    </row>
    <row r="150" spans="2:12">
      <c r="B150" s="394" t="s">
        <v>863</v>
      </c>
      <c r="C150" s="340">
        <v>821</v>
      </c>
      <c r="D150" s="340">
        <v>784</v>
      </c>
      <c r="E150" s="340">
        <v>741</v>
      </c>
      <c r="F150" s="340">
        <v>942</v>
      </c>
      <c r="G150" s="340">
        <v>0</v>
      </c>
      <c r="H150" s="340">
        <v>0</v>
      </c>
      <c r="I150" s="340">
        <v>0</v>
      </c>
      <c r="J150" s="340">
        <v>0</v>
      </c>
      <c r="K150" s="340">
        <f t="shared" ref="K150:K153" si="40">SUM(C150:F150)</f>
        <v>3288</v>
      </c>
      <c r="L150" s="380">
        <f>C150</f>
        <v>821</v>
      </c>
    </row>
    <row r="151" spans="2:12">
      <c r="B151" s="394" t="s">
        <v>864</v>
      </c>
      <c r="C151" s="340">
        <v>468</v>
      </c>
      <c r="D151" s="340">
        <v>548</v>
      </c>
      <c r="E151" s="340">
        <v>631</v>
      </c>
      <c r="F151" s="340">
        <v>251</v>
      </c>
      <c r="G151" s="340">
        <v>0</v>
      </c>
      <c r="H151" s="340">
        <v>0</v>
      </c>
      <c r="I151" s="340">
        <v>0</v>
      </c>
      <c r="J151" s="340">
        <v>0</v>
      </c>
      <c r="K151" s="340">
        <f t="shared" si="40"/>
        <v>1898</v>
      </c>
      <c r="L151" s="380">
        <f>C151</f>
        <v>468</v>
      </c>
    </row>
    <row r="152" spans="2:12">
      <c r="B152" s="394" t="s">
        <v>865</v>
      </c>
      <c r="C152" s="340">
        <v>1853</v>
      </c>
      <c r="D152" s="340">
        <v>1989</v>
      </c>
      <c r="E152" s="340">
        <v>2529</v>
      </c>
      <c r="F152" s="340">
        <v>598</v>
      </c>
      <c r="G152" s="340">
        <v>0</v>
      </c>
      <c r="H152" s="340">
        <v>0</v>
      </c>
      <c r="I152" s="340">
        <v>0</v>
      </c>
      <c r="J152" s="340">
        <v>0</v>
      </c>
      <c r="K152" s="340">
        <f t="shared" si="40"/>
        <v>6969</v>
      </c>
      <c r="L152" s="380">
        <f>C152</f>
        <v>1853</v>
      </c>
    </row>
    <row r="153" spans="2:12">
      <c r="B153" s="28" t="s">
        <v>1</v>
      </c>
      <c r="C153" s="340">
        <f>SUM(C149:C152)</f>
        <v>4872</v>
      </c>
      <c r="D153" s="340">
        <f t="shared" ref="D153:J153" si="41">SUM(D149:D152)</f>
        <v>4389</v>
      </c>
      <c r="E153" s="340">
        <f t="shared" si="41"/>
        <v>4671</v>
      </c>
      <c r="F153" s="340">
        <f t="shared" si="41"/>
        <v>2471</v>
      </c>
      <c r="G153" s="340">
        <f t="shared" si="41"/>
        <v>0</v>
      </c>
      <c r="H153" s="340">
        <f t="shared" si="41"/>
        <v>0</v>
      </c>
      <c r="I153" s="340">
        <f t="shared" si="41"/>
        <v>0</v>
      </c>
      <c r="J153" s="340">
        <f t="shared" si="41"/>
        <v>0</v>
      </c>
      <c r="K153" s="340">
        <f t="shared" si="40"/>
        <v>16403</v>
      </c>
      <c r="L153" s="380">
        <f>SUM(L149:L152)</f>
        <v>4872</v>
      </c>
    </row>
    <row r="154" spans="2:12">
      <c r="B154" s="413" t="s">
        <v>334</v>
      </c>
      <c r="C154" s="414" t="s">
        <v>335</v>
      </c>
      <c r="D154" s="414">
        <v>202106</v>
      </c>
      <c r="E154" s="414">
        <v>202107</v>
      </c>
      <c r="F154" s="414">
        <v>202108</v>
      </c>
      <c r="G154" s="414">
        <v>202109</v>
      </c>
      <c r="H154" s="414">
        <v>202110</v>
      </c>
      <c r="I154" s="414">
        <v>202111</v>
      </c>
      <c r="J154" s="414">
        <v>202112</v>
      </c>
      <c r="K154" s="415" t="s">
        <v>309</v>
      </c>
      <c r="L154" s="417" t="s">
        <v>17</v>
      </c>
    </row>
    <row r="155" spans="2:12">
      <c r="B155" s="29" t="s">
        <v>312</v>
      </c>
      <c r="C155" s="358">
        <f>IF(ISERROR(L149/L$153),0,L149/L$153)</f>
        <v>0.35509031198686369</v>
      </c>
      <c r="D155" s="358">
        <f>IF(ISERROR(D149/D$153),0,D149/D$153)</f>
        <v>0.24333561175666438</v>
      </c>
      <c r="E155" s="358">
        <f t="shared" ref="E155" si="42">IF(ISERROR(E149/E$153),0,E149/E$153)</f>
        <v>0.16484692785270819</v>
      </c>
      <c r="F155" s="358">
        <f>IF(ISERROR(F149/F$153),0,F149/F$153)</f>
        <v>0.27519222986645081</v>
      </c>
      <c r="G155" s="358"/>
      <c r="H155" s="358"/>
      <c r="I155" s="358"/>
      <c r="J155" s="358"/>
      <c r="K155" s="358">
        <f>IF(ISERROR(K149/K$153),0,K149/K$153)</f>
        <v>0.25897701639943915</v>
      </c>
      <c r="L155" s="358">
        <f>C155</f>
        <v>0.35509031198686369</v>
      </c>
    </row>
    <row r="156" spans="2:12">
      <c r="B156" s="29" t="s">
        <v>313</v>
      </c>
      <c r="C156" s="358">
        <f>IF(ISERROR(L150/L$153),0,L150/L$153)</f>
        <v>0.16851395730706076</v>
      </c>
      <c r="D156" s="358">
        <f t="shared" ref="D156:F158" si="43">IF(ISERROR(D150/D$153),0,D150/D$153)</f>
        <v>0.17862838915470494</v>
      </c>
      <c r="E156" s="358">
        <f t="shared" si="43"/>
        <v>0.15863840719332048</v>
      </c>
      <c r="F156" s="388">
        <f t="shared" si="43"/>
        <v>0.38122217725617158</v>
      </c>
      <c r="G156" s="358"/>
      <c r="H156" s="358"/>
      <c r="I156" s="358"/>
      <c r="J156" s="358"/>
      <c r="K156" s="358">
        <f t="shared" ref="K156" si="44">IF(ISERROR(K150/K$153),0,K150/K$153)</f>
        <v>0.20045113698713649</v>
      </c>
      <c r="L156" s="358">
        <f>C156</f>
        <v>0.16851395730706076</v>
      </c>
    </row>
    <row r="157" spans="2:12">
      <c r="B157" s="29" t="s">
        <v>314</v>
      </c>
      <c r="C157" s="358">
        <f>IF(ISERROR(L151/L$153),0,L151/L$153)</f>
        <v>9.6059113300492605E-2</v>
      </c>
      <c r="D157" s="358">
        <f t="shared" si="43"/>
        <v>0.12485759854180907</v>
      </c>
      <c r="E157" s="358">
        <f t="shared" si="43"/>
        <v>0.13508884607150504</v>
      </c>
      <c r="F157" s="358">
        <f t="shared" si="43"/>
        <v>0.10157830837717523</v>
      </c>
      <c r="G157" s="358"/>
      <c r="H157" s="358"/>
      <c r="I157" s="358"/>
      <c r="J157" s="358"/>
      <c r="K157" s="358">
        <f t="shared" ref="K157" si="45">IF(ISERROR(K151/K$153),0,K151/K$153)</f>
        <v>0.11571054075473999</v>
      </c>
      <c r="L157" s="358">
        <f>C157</f>
        <v>9.6059113300492605E-2</v>
      </c>
    </row>
    <row r="158" spans="2:12">
      <c r="B158" s="29" t="s">
        <v>315</v>
      </c>
      <c r="C158" s="358">
        <f>IF(ISERROR(L152/L$153),0,L152/L$153)</f>
        <v>0.38033661740558294</v>
      </c>
      <c r="D158" s="358">
        <f t="shared" si="43"/>
        <v>0.45317840054682162</v>
      </c>
      <c r="E158" s="358">
        <f t="shared" si="43"/>
        <v>0.54142581888246633</v>
      </c>
      <c r="F158" s="358">
        <f t="shared" si="43"/>
        <v>0.24200728450020234</v>
      </c>
      <c r="G158" s="358"/>
      <c r="H158" s="358"/>
      <c r="I158" s="358"/>
      <c r="J158" s="358"/>
      <c r="K158" s="358">
        <f t="shared" ref="K158" si="46">IF(ISERROR(K152/K$153),0,K152/K$153)</f>
        <v>0.42486130585868437</v>
      </c>
      <c r="L158" s="358">
        <f>C158</f>
        <v>0.38033661740558294</v>
      </c>
    </row>
    <row r="159" spans="2:12">
      <c r="B159" s="430" t="s">
        <v>79</v>
      </c>
      <c r="C159" s="414" t="s">
        <v>335</v>
      </c>
      <c r="D159" s="414">
        <v>202106</v>
      </c>
      <c r="E159" s="414">
        <v>202107</v>
      </c>
      <c r="F159" s="414">
        <v>202108</v>
      </c>
      <c r="G159" s="414">
        <v>202109</v>
      </c>
      <c r="H159" s="414">
        <v>202110</v>
      </c>
      <c r="I159" s="414">
        <v>202111</v>
      </c>
      <c r="J159" s="414">
        <v>202112</v>
      </c>
      <c r="K159" s="418"/>
      <c r="L159" s="17"/>
    </row>
    <row r="160" spans="2:12">
      <c r="B160" s="31" t="s">
        <v>312</v>
      </c>
      <c r="C160" s="446" t="s">
        <v>17</v>
      </c>
      <c r="D160" s="177">
        <f>IF(ISERROR(LN('Monthly Distribution by App'!D155/'Monthly Distribution by App'!$L155)*('Monthly Distribution by App'!D155-'Monthly Distribution by App'!$L155)),0,LN('Monthly Distribution by App'!D155/'Monthly Distribution by App'!$L155)*('Monthly Distribution by App'!D155-'Monthly Distribution by App'!$L155))</f>
        <v>4.223551512976946E-2</v>
      </c>
      <c r="E160" s="389">
        <f>IF(ISERROR(LN('Monthly Distribution by App'!E155/'Monthly Distribution by App'!$L155)*('Monthly Distribution by App'!E155-'Monthly Distribution by App'!$L155)),0,LN('Monthly Distribution by App'!E155/'Monthly Distribution by App'!$L155)*('Monthly Distribution by App'!E155-'Monthly Distribution by App'!$L155))</f>
        <v>0.14598417850309936</v>
      </c>
      <c r="F160" s="177">
        <f>IF(ISERROR(LN('Monthly Distribution by App'!F155/'Monthly Distribution by App'!$L155)*('Monthly Distribution by App'!F155-'Monthly Distribution by App'!$L155)),0,LN('Monthly Distribution by App'!F155/'Monthly Distribution by App'!$L155)*('Monthly Distribution by App'!F155-'Monthly Distribution by App'!$L155))</f>
        <v>2.0366203773161017E-2</v>
      </c>
      <c r="G160" s="392"/>
      <c r="H160" s="392"/>
      <c r="I160" s="392"/>
      <c r="J160" s="392"/>
      <c r="K160" s="392"/>
      <c r="L160" s="17"/>
    </row>
    <row r="161" spans="2:12">
      <c r="B161" s="31" t="s">
        <v>313</v>
      </c>
      <c r="C161" s="446"/>
      <c r="D161" s="177">
        <f>IF(ISERROR(LN('Monthly Distribution by App'!D156/'Monthly Distribution by App'!$L156)*('Monthly Distribution by App'!D156-'Monthly Distribution by App'!$L156)),0,LN('Monthly Distribution by App'!D156/'Monthly Distribution by App'!$L156)*('Monthly Distribution by App'!D156-'Monthly Distribution by App'!$L156))</f>
        <v>5.895604274636716E-4</v>
      </c>
      <c r="E161" s="177">
        <f>IF(ISERROR(LN('Monthly Distribution by App'!E156/'Monthly Distribution by App'!$L156)*('Monthly Distribution by App'!E156-'Monthly Distribution by App'!$L156)),0,LN('Monthly Distribution by App'!E156/'Monthly Distribution by App'!$L156)*('Monthly Distribution by App'!E156-'Monthly Distribution by App'!$L156))</f>
        <v>5.9639568277187701E-4</v>
      </c>
      <c r="F161" s="389">
        <f>IF(ISERROR(LN('Monthly Distribution by App'!F156/'Monthly Distribution by App'!$L156)*('Monthly Distribution by App'!F156-'Monthly Distribution by App'!$L156)),0,LN('Monthly Distribution by App'!F156/'Monthly Distribution by App'!$L156)*('Monthly Distribution by App'!F156-'Monthly Distribution by App'!$L156))</f>
        <v>0.17364728403391297</v>
      </c>
      <c r="G161" s="392"/>
      <c r="H161" s="392"/>
      <c r="I161" s="392"/>
      <c r="J161" s="392"/>
      <c r="K161" s="392"/>
      <c r="L161" s="17"/>
    </row>
    <row r="162" spans="2:12">
      <c r="B162" s="31" t="s">
        <v>314</v>
      </c>
      <c r="C162" s="446"/>
      <c r="D162" s="177">
        <f>IF(ISERROR(LN('Monthly Distribution by App'!D157/'Monthly Distribution by App'!$L157)*('Monthly Distribution by App'!D157-'Monthly Distribution by App'!$L157)),0,LN('Monthly Distribution by App'!D157/'Monthly Distribution by App'!$L157)*('Monthly Distribution by App'!D157-'Monthly Distribution by App'!$L157))</f>
        <v>7.5512540040356523E-3</v>
      </c>
      <c r="E162" s="177">
        <f>IF(ISERROR(LN('Monthly Distribution by App'!E157/'Monthly Distribution by App'!$L157)*('Monthly Distribution by App'!E157-'Monthly Distribution by App'!$L157)),0,LN('Monthly Distribution by App'!E157/'Monthly Distribution by App'!$L157)*('Monthly Distribution by App'!E157-'Monthly Distribution by App'!$L157))</f>
        <v>1.3307925655623718E-2</v>
      </c>
      <c r="F162" s="177">
        <f>IF(ISERROR(LN('Monthly Distribution by App'!F157/'Monthly Distribution by App'!$L157)*('Monthly Distribution by App'!F157-'Monthly Distribution by App'!$L157)),0,LN('Monthly Distribution by App'!F157/'Monthly Distribution by App'!$L157)*('Monthly Distribution by App'!F157-'Monthly Distribution by App'!$L157))</f>
        <v>3.083367132716808E-4</v>
      </c>
      <c r="G162" s="392"/>
      <c r="H162" s="392"/>
      <c r="I162" s="392"/>
      <c r="J162" s="392"/>
      <c r="K162" s="392"/>
      <c r="L162" s="17"/>
    </row>
    <row r="163" spans="2:12">
      <c r="B163" s="31" t="s">
        <v>315</v>
      </c>
      <c r="C163" s="446"/>
      <c r="D163" s="177">
        <f>IF(ISERROR(LN('Monthly Distribution by App'!D158/'Monthly Distribution by App'!$L158)*('Monthly Distribution by App'!D158-'Monthly Distribution by App'!$L158)),0,LN('Monthly Distribution by App'!D158/'Monthly Distribution by App'!$L158)*('Monthly Distribution by App'!D158-'Monthly Distribution by App'!$L158))</f>
        <v>1.276400536651821E-2</v>
      </c>
      <c r="E163" s="177">
        <f>IF(ISERROR(LN('Monthly Distribution by App'!E158/'Monthly Distribution by App'!$L158)*('Monthly Distribution by App'!E158-'Monthly Distribution by App'!$L158)),0,LN('Monthly Distribution by App'!E158/'Monthly Distribution by App'!$L158)*('Monthly Distribution by App'!E158-'Monthly Distribution by App'!$L158))</f>
        <v>5.688854989812861E-2</v>
      </c>
      <c r="F163" s="177">
        <f>IF(ISERROR(LN('Monthly Distribution by App'!F158/'Monthly Distribution by App'!$L158)*('Monthly Distribution by App'!F158-'Monthly Distribution by App'!$L158)),0,LN('Monthly Distribution by App'!F158/'Monthly Distribution by App'!$L158)*('Monthly Distribution by App'!F158-'Monthly Distribution by App'!$L158))</f>
        <v>6.2537151653533657E-2</v>
      </c>
      <c r="G163" s="392"/>
      <c r="H163" s="392"/>
      <c r="I163" s="392"/>
      <c r="J163" s="392"/>
      <c r="K163" s="392"/>
      <c r="L163" s="17"/>
    </row>
    <row r="164" spans="2:12">
      <c r="B164" s="31" t="s">
        <v>1</v>
      </c>
      <c r="C164" s="446"/>
      <c r="D164" s="177">
        <f>SUM(D160:D163)</f>
        <v>6.3140334927786992E-2</v>
      </c>
      <c r="E164" s="389">
        <f>SUM(E160:E163)</f>
        <v>0.21677704973962356</v>
      </c>
      <c r="F164" s="389">
        <f>SUM(F160:F163)</f>
        <v>0.25685897617387932</v>
      </c>
      <c r="G164" s="392"/>
      <c r="H164" s="392"/>
      <c r="I164" s="392"/>
      <c r="J164" s="392"/>
      <c r="K164" s="392"/>
      <c r="L164" s="17"/>
    </row>
    <row r="165" spans="2:12">
      <c r="B165" s="32"/>
      <c r="C165" s="392"/>
      <c r="D165" s="392"/>
      <c r="E165" s="392"/>
      <c r="F165" s="392"/>
      <c r="G165" s="392"/>
      <c r="H165" s="392"/>
      <c r="I165" s="392"/>
      <c r="J165" s="392"/>
      <c r="K165" s="392"/>
      <c r="L165" s="33"/>
    </row>
    <row r="166" spans="2:12">
      <c r="B166" s="423" t="s">
        <v>295</v>
      </c>
      <c r="C166" s="167"/>
      <c r="D166" s="167"/>
      <c r="E166" s="167"/>
      <c r="F166" s="167"/>
      <c r="G166" s="167"/>
      <c r="H166" s="167"/>
      <c r="I166" s="167"/>
      <c r="J166" s="167"/>
      <c r="K166" s="167"/>
    </row>
    <row r="167" spans="2:12">
      <c r="B167" s="413" t="s">
        <v>333</v>
      </c>
      <c r="C167" s="414" t="s">
        <v>335</v>
      </c>
      <c r="D167" s="414">
        <v>202106</v>
      </c>
      <c r="E167" s="414">
        <v>202107</v>
      </c>
      <c r="F167" s="414">
        <v>202108</v>
      </c>
      <c r="G167" s="414">
        <v>202109</v>
      </c>
      <c r="H167" s="414">
        <v>202110</v>
      </c>
      <c r="I167" s="414">
        <v>202111</v>
      </c>
      <c r="J167" s="414">
        <v>202112</v>
      </c>
      <c r="K167" s="415" t="s">
        <v>309</v>
      </c>
      <c r="L167" s="417" t="s">
        <v>17</v>
      </c>
    </row>
    <row r="168" spans="2:12">
      <c r="B168" s="394" t="s">
        <v>81</v>
      </c>
      <c r="C168" s="340">
        <v>0</v>
      </c>
      <c r="D168" s="340"/>
      <c r="E168" s="340"/>
      <c r="F168" s="340"/>
      <c r="G168" s="340"/>
      <c r="H168" s="340"/>
      <c r="I168" s="340"/>
      <c r="J168" s="340"/>
      <c r="K168" s="340">
        <f>SUM(C168:F168)</f>
        <v>0</v>
      </c>
      <c r="L168" s="380">
        <f>C168</f>
        <v>0</v>
      </c>
    </row>
    <row r="169" spans="2:12">
      <c r="B169" s="394" t="s">
        <v>82</v>
      </c>
      <c r="C169" s="340">
        <v>2454</v>
      </c>
      <c r="D169" s="340">
        <v>1815</v>
      </c>
      <c r="E169" s="340">
        <v>1305</v>
      </c>
      <c r="F169" s="340">
        <v>1746</v>
      </c>
      <c r="G169" s="340"/>
      <c r="H169" s="340"/>
      <c r="I169" s="340"/>
      <c r="J169" s="340"/>
      <c r="K169" s="340">
        <f t="shared" ref="K169:K172" si="47">SUM(C169:F169)</f>
        <v>7320</v>
      </c>
      <c r="L169" s="380">
        <f>C169</f>
        <v>2454</v>
      </c>
    </row>
    <row r="170" spans="2:12">
      <c r="B170" s="394" t="s">
        <v>83</v>
      </c>
      <c r="C170" s="340">
        <v>2418</v>
      </c>
      <c r="D170" s="340">
        <v>2574</v>
      </c>
      <c r="E170" s="340">
        <v>3366</v>
      </c>
      <c r="F170" s="340">
        <v>725</v>
      </c>
      <c r="G170" s="340"/>
      <c r="H170" s="340"/>
      <c r="I170" s="340"/>
      <c r="J170" s="340"/>
      <c r="K170" s="340">
        <f t="shared" si="47"/>
        <v>9083</v>
      </c>
      <c r="L170" s="380">
        <f>C170</f>
        <v>2418</v>
      </c>
    </row>
    <row r="171" spans="2:12">
      <c r="B171" s="394" t="s">
        <v>84</v>
      </c>
      <c r="C171" s="340">
        <v>0</v>
      </c>
      <c r="D171" s="340"/>
      <c r="E171" s="340"/>
      <c r="F171" s="340"/>
      <c r="G171" s="340"/>
      <c r="H171" s="340"/>
      <c r="I171" s="340"/>
      <c r="J171" s="340"/>
      <c r="K171" s="340">
        <f t="shared" si="47"/>
        <v>0</v>
      </c>
      <c r="L171" s="380">
        <f>C171</f>
        <v>0</v>
      </c>
    </row>
    <row r="172" spans="2:12">
      <c r="B172" s="28" t="s">
        <v>1</v>
      </c>
      <c r="C172" s="340">
        <f>SUM(C168:C171)</f>
        <v>4872</v>
      </c>
      <c r="D172" s="340">
        <f>SUM(D168:D171)</f>
        <v>4389</v>
      </c>
      <c r="E172" s="340">
        <f>SUM(E168:E171)</f>
        <v>4671</v>
      </c>
      <c r="F172" s="340">
        <f>SUM(F168:F171)</f>
        <v>2471</v>
      </c>
      <c r="G172" s="340"/>
      <c r="H172" s="340"/>
      <c r="I172" s="340"/>
      <c r="J172" s="340"/>
      <c r="K172" s="340">
        <f t="shared" si="47"/>
        <v>16403</v>
      </c>
      <c r="L172" s="380">
        <f>SUM(L168:L171)</f>
        <v>4872</v>
      </c>
    </row>
    <row r="173" spans="2:12">
      <c r="B173" s="413" t="s">
        <v>334</v>
      </c>
      <c r="C173" s="414" t="s">
        <v>335</v>
      </c>
      <c r="D173" s="414">
        <v>202106</v>
      </c>
      <c r="E173" s="414">
        <v>202107</v>
      </c>
      <c r="F173" s="417">
        <v>202108</v>
      </c>
      <c r="G173" s="414">
        <v>202109</v>
      </c>
      <c r="H173" s="414">
        <v>202110</v>
      </c>
      <c r="I173" s="414">
        <v>202111</v>
      </c>
      <c r="J173" s="414">
        <v>202112</v>
      </c>
      <c r="K173" s="415" t="s">
        <v>309</v>
      </c>
      <c r="L173" s="417" t="s">
        <v>17</v>
      </c>
    </row>
    <row r="174" spans="2:12">
      <c r="B174" s="29" t="s">
        <v>81</v>
      </c>
      <c r="C174" s="358">
        <f>IF(ISERROR(L168/L$172),0,L168/L$172)</f>
        <v>0</v>
      </c>
      <c r="D174" s="358">
        <f t="shared" ref="D174:L177" si="48">IF(ISERROR(D168/D$172),0,D168/D$172)</f>
        <v>0</v>
      </c>
      <c r="E174" s="358">
        <f t="shared" si="48"/>
        <v>0</v>
      </c>
      <c r="F174" s="358">
        <f t="shared" si="48"/>
        <v>0</v>
      </c>
      <c r="G174" s="358"/>
      <c r="H174" s="358"/>
      <c r="I174" s="358"/>
      <c r="J174" s="358"/>
      <c r="K174" s="358">
        <f t="shared" si="48"/>
        <v>0</v>
      </c>
      <c r="L174" s="358">
        <f t="shared" si="48"/>
        <v>0</v>
      </c>
    </row>
    <row r="175" spans="2:12">
      <c r="B175" s="29" t="s">
        <v>338</v>
      </c>
      <c r="C175" s="358">
        <f>IF(ISERROR(L169/L$172),0,L169/L$172)</f>
        <v>0.50369458128078815</v>
      </c>
      <c r="D175" s="358">
        <f t="shared" si="48"/>
        <v>0.41353383458646614</v>
      </c>
      <c r="E175" s="358">
        <f t="shared" si="48"/>
        <v>0.279383429672447</v>
      </c>
      <c r="F175" s="358">
        <f>IF(ISERROR(F169/F$172),0,F169/F$172)</f>
        <v>0.70659651962768111</v>
      </c>
      <c r="G175" s="358"/>
      <c r="H175" s="358"/>
      <c r="I175" s="358"/>
      <c r="J175" s="358"/>
      <c r="K175" s="358">
        <f t="shared" ref="K175" si="49">IF(ISERROR(K169/K$172),0,K169/K$172)</f>
        <v>0.44625983051880752</v>
      </c>
      <c r="L175" s="358">
        <f t="shared" si="48"/>
        <v>0.50369458128078815</v>
      </c>
    </row>
    <row r="176" spans="2:12">
      <c r="B176" s="29" t="s">
        <v>339</v>
      </c>
      <c r="C176" s="358">
        <f>IF(ISERROR(L170/L$172),0,L170/L$172)</f>
        <v>0.4963054187192118</v>
      </c>
      <c r="D176" s="358">
        <f t="shared" si="48"/>
        <v>0.5864661654135338</v>
      </c>
      <c r="E176" s="358">
        <f t="shared" si="48"/>
        <v>0.720616570327553</v>
      </c>
      <c r="F176" s="358">
        <f>IF(ISERROR(F170/F$172),0,F170/F$172)</f>
        <v>0.29340348037231889</v>
      </c>
      <c r="G176" s="358"/>
      <c r="H176" s="358"/>
      <c r="I176" s="358"/>
      <c r="J176" s="358"/>
      <c r="K176" s="358">
        <f t="shared" ref="K176" si="50">IF(ISERROR(K170/K$172),0,K170/K$172)</f>
        <v>0.55374016948119242</v>
      </c>
      <c r="L176" s="358">
        <f t="shared" si="48"/>
        <v>0.4963054187192118</v>
      </c>
    </row>
    <row r="177" spans="1:12">
      <c r="B177" s="29" t="s">
        <v>84</v>
      </c>
      <c r="C177" s="358">
        <f>IF(ISERROR(L171/L$172),0,L171/L$172)</f>
        <v>0</v>
      </c>
      <c r="D177" s="358">
        <f t="shared" si="48"/>
        <v>0</v>
      </c>
      <c r="E177" s="358">
        <f t="shared" si="48"/>
        <v>0</v>
      </c>
      <c r="F177" s="358">
        <f t="shared" si="48"/>
        <v>0</v>
      </c>
      <c r="G177" s="358"/>
      <c r="H177" s="358"/>
      <c r="I177" s="358"/>
      <c r="J177" s="358"/>
      <c r="K177" s="358">
        <f t="shared" ref="K177" si="51">IF(ISERROR(K171/K$172),0,K171/K$172)</f>
        <v>0</v>
      </c>
      <c r="L177" s="358">
        <f t="shared" si="48"/>
        <v>0</v>
      </c>
    </row>
    <row r="178" spans="1:12">
      <c r="B178" s="430" t="s">
        <v>79</v>
      </c>
      <c r="C178" s="414" t="s">
        <v>335</v>
      </c>
      <c r="D178" s="414">
        <v>202106</v>
      </c>
      <c r="E178" s="414">
        <v>202107</v>
      </c>
      <c r="F178" s="417">
        <v>202108</v>
      </c>
      <c r="G178" s="414">
        <v>202109</v>
      </c>
      <c r="H178" s="414">
        <v>202110</v>
      </c>
      <c r="I178" s="414">
        <v>202111</v>
      </c>
      <c r="J178" s="414">
        <v>202112</v>
      </c>
      <c r="K178" s="418"/>
      <c r="L178" s="17"/>
    </row>
    <row r="179" spans="1:12">
      <c r="B179" s="31" t="s">
        <v>81</v>
      </c>
      <c r="C179" s="446" t="s">
        <v>17</v>
      </c>
      <c r="D179" s="177">
        <f>IF(ISERROR(LN('Monthly Distribution by App'!D174/'Monthly Distribution by App'!$L174)*('Monthly Distribution by App'!D174-'Monthly Distribution by App'!$L174)),0,LN('Monthly Distribution by App'!D174/'Monthly Distribution by App'!$L174)*('Monthly Distribution by App'!D174-'Monthly Distribution by App'!$L174))</f>
        <v>0</v>
      </c>
      <c r="E179" s="177">
        <f>IF(ISERROR(LN('Monthly Distribution by App'!E174/'Monthly Distribution by App'!$L174)*('Monthly Distribution by App'!E174-'Monthly Distribution by App'!$L174)),0,LN('Monthly Distribution by App'!E174/'Monthly Distribution by App'!$L174)*('Monthly Distribution by App'!E174-'Monthly Distribution by App'!$L174))</f>
        <v>0</v>
      </c>
      <c r="F179" s="177">
        <f>IF(ISERROR(LN('Monthly Distribution by App'!F174/'Monthly Distribution by App'!$L174)*('Monthly Distribution by App'!F174-'Monthly Distribution by App'!$L174)),0,LN('Monthly Distribution by App'!F174/'Monthly Distribution by App'!$L174)*('Monthly Distribution by App'!F174-'Monthly Distribution by App'!$L174))</f>
        <v>0</v>
      </c>
      <c r="G179" s="392"/>
      <c r="H179" s="392"/>
      <c r="I179" s="392"/>
      <c r="J179" s="392"/>
      <c r="K179" s="392"/>
      <c r="L179" s="17"/>
    </row>
    <row r="180" spans="1:12">
      <c r="B180" s="31" t="s">
        <v>82</v>
      </c>
      <c r="C180" s="446"/>
      <c r="D180" s="177">
        <f>IF(ISERROR(LN('Monthly Distribution by App'!D175/'Monthly Distribution by App'!$L175)*('Monthly Distribution by App'!D175-'Monthly Distribution by App'!$L175)),0,LN('Monthly Distribution by App'!D175/'Monthly Distribution by App'!$L175)*('Monthly Distribution by App'!D175-'Monthly Distribution by App'!$L175))</f>
        <v>1.7782472490843637E-2</v>
      </c>
      <c r="E180" s="389">
        <f>IF(ISERROR(LN('Monthly Distribution by App'!E175/'Monthly Distribution by App'!$L175)*('Monthly Distribution by App'!E175-'Monthly Distribution by App'!$L175)),0,LN('Monthly Distribution by App'!E175/'Monthly Distribution by App'!$L175)*('Monthly Distribution by App'!E175-'Monthly Distribution by App'!$L175))</f>
        <v>0.13220561836150851</v>
      </c>
      <c r="F180" s="177">
        <f>IF(ISERROR(LN('Monthly Distribution by App'!F175/'Monthly Distribution by App'!$L175)*('Monthly Distribution by App'!F175-'Monthly Distribution by App'!$L175)),0,LN('Monthly Distribution by App'!F175/'Monthly Distribution by App'!$L175)*('Monthly Distribution by App'!F175-'Monthly Distribution by App'!$L175))</f>
        <v>6.8680219188585662E-2</v>
      </c>
      <c r="G180" s="392"/>
      <c r="H180" s="392"/>
      <c r="I180" s="392"/>
      <c r="J180" s="392"/>
      <c r="K180" s="392"/>
      <c r="L180" s="17"/>
    </row>
    <row r="181" spans="1:12">
      <c r="B181" s="31" t="s">
        <v>83</v>
      </c>
      <c r="C181" s="446"/>
      <c r="D181" s="177">
        <f>IF(ISERROR(LN('Monthly Distribution by App'!D176/'Monthly Distribution by App'!$L176)*('Monthly Distribution by App'!D176-'Monthly Distribution by App'!$L176)),0,LN('Monthly Distribution by App'!D176/'Monthly Distribution by App'!$L176)*('Monthly Distribution by App'!D176-'Monthly Distribution by App'!$L176))</f>
        <v>1.5049945298536468E-2</v>
      </c>
      <c r="E181" s="177">
        <f>IF(ISERROR(LN('Monthly Distribution by App'!E176/'Monthly Distribution by App'!$L176)*('Monthly Distribution by App'!E176-'Monthly Distribution by App'!$L176)),0,LN('Monthly Distribution by App'!E176/'Monthly Distribution by App'!$L176)*('Monthly Distribution by App'!E176-'Monthly Distribution by App'!$L176))</f>
        <v>8.3649148429340708E-2</v>
      </c>
      <c r="F181" s="389">
        <f>IF(ISERROR(LN('Monthly Distribution by App'!F176/'Monthly Distribution by App'!$L176)*('Monthly Distribution by App'!F176-'Monthly Distribution by App'!$L176)),0,LN('Monthly Distribution by App'!F176/'Monthly Distribution by App'!$L176)*('Monthly Distribution by App'!F176-'Monthly Distribution by App'!$L176))</f>
        <v>0.10665393750328866</v>
      </c>
      <c r="G181" s="392"/>
      <c r="H181" s="392"/>
      <c r="I181" s="392"/>
      <c r="J181" s="392"/>
      <c r="K181" s="392"/>
      <c r="L181" s="17"/>
    </row>
    <row r="182" spans="1:12">
      <c r="B182" s="31" t="s">
        <v>84</v>
      </c>
      <c r="C182" s="446"/>
      <c r="D182" s="177">
        <f>IF(ISERROR(LN('Monthly Distribution by App'!D177/'Monthly Distribution by App'!$L177)*('Monthly Distribution by App'!D177-'Monthly Distribution by App'!$L177)),0,LN('Monthly Distribution by App'!D177/'Monthly Distribution by App'!$L177)*('Monthly Distribution by App'!D177-'Monthly Distribution by App'!$L177))</f>
        <v>0</v>
      </c>
      <c r="E182" s="177">
        <f>IF(ISERROR(LN('Monthly Distribution by App'!E177/'Monthly Distribution by App'!$L177)*('Monthly Distribution by App'!E177-'Monthly Distribution by App'!$L177)),0,LN('Monthly Distribution by App'!E177/'Monthly Distribution by App'!$L177)*('Monthly Distribution by App'!E177-'Monthly Distribution by App'!$L177))</f>
        <v>0</v>
      </c>
      <c r="F182" s="177">
        <f>IF(ISERROR(LN('Monthly Distribution by App'!F177/'Monthly Distribution by App'!$L177)*('Monthly Distribution by App'!F177-'Monthly Distribution by App'!$L177)),0,LN('Monthly Distribution by App'!F177/'Monthly Distribution by App'!$L177)*('Monthly Distribution by App'!F177-'Monthly Distribution by App'!$L177))</f>
        <v>0</v>
      </c>
      <c r="G182" s="392"/>
      <c r="H182" s="392"/>
      <c r="I182" s="392"/>
      <c r="J182" s="392"/>
      <c r="K182" s="392"/>
      <c r="L182" s="17"/>
    </row>
    <row r="183" spans="1:12">
      <c r="B183" s="31" t="s">
        <v>1</v>
      </c>
      <c r="C183" s="446"/>
      <c r="D183" s="177">
        <f>SUM(D179:D182)</f>
        <v>3.2832417789380106E-2</v>
      </c>
      <c r="E183" s="389">
        <f>SUM(E179:E182)</f>
        <v>0.21585476679084922</v>
      </c>
      <c r="F183" s="389">
        <f>SUM(F179:F182)</f>
        <v>0.17533415669187433</v>
      </c>
      <c r="G183" s="392"/>
      <c r="H183" s="392"/>
      <c r="I183" s="392"/>
      <c r="J183" s="392"/>
      <c r="K183" s="392"/>
      <c r="L183" s="17"/>
    </row>
    <row r="184" spans="1:12">
      <c r="B184" s="34"/>
      <c r="C184" s="32"/>
      <c r="D184" s="32"/>
      <c r="E184" s="32"/>
      <c r="F184" s="32"/>
      <c r="G184" s="32"/>
      <c r="H184" s="32"/>
      <c r="I184" s="32"/>
      <c r="J184" s="32"/>
      <c r="K184" s="32"/>
      <c r="L184" s="33"/>
    </row>
    <row r="185" spans="1:12" s="21" customFormat="1">
      <c r="A185" s="171"/>
      <c r="B185" s="423" t="s">
        <v>319</v>
      </c>
      <c r="C185" s="167"/>
      <c r="D185" s="167"/>
      <c r="E185" s="167"/>
      <c r="F185" s="167"/>
      <c r="G185" s="167"/>
      <c r="H185" s="167"/>
      <c r="I185" s="167"/>
      <c r="J185" s="167"/>
      <c r="K185" s="167"/>
      <c r="L185" s="170"/>
    </row>
    <row r="186" spans="1:12">
      <c r="B186" s="413" t="s">
        <v>333</v>
      </c>
      <c r="C186" s="414" t="s">
        <v>335</v>
      </c>
      <c r="D186" s="414">
        <v>202106</v>
      </c>
      <c r="E186" s="414">
        <v>202107</v>
      </c>
      <c r="F186" s="417">
        <v>202108</v>
      </c>
      <c r="G186" s="414">
        <v>202109</v>
      </c>
      <c r="H186" s="414">
        <v>202110</v>
      </c>
      <c r="I186" s="414">
        <v>202111</v>
      </c>
      <c r="J186" s="414">
        <v>202112</v>
      </c>
      <c r="K186" s="415" t="s">
        <v>309</v>
      </c>
      <c r="L186" s="417" t="s">
        <v>17</v>
      </c>
    </row>
    <row r="187" spans="1:12" s="21" customFormat="1">
      <c r="A187" s="171"/>
      <c r="B187" s="24" t="s">
        <v>81</v>
      </c>
      <c r="C187" s="340">
        <v>0</v>
      </c>
      <c r="D187" s="340"/>
      <c r="E187" s="340"/>
      <c r="F187" s="340"/>
      <c r="G187" s="340"/>
      <c r="H187" s="340"/>
      <c r="I187" s="340"/>
      <c r="J187" s="340"/>
      <c r="K187" s="340">
        <f>SUM(C187:F187)</f>
        <v>0</v>
      </c>
      <c r="L187" s="380">
        <f t="shared" ref="L187:L193" si="52">C187</f>
        <v>0</v>
      </c>
    </row>
    <row r="188" spans="1:12" s="21" customFormat="1">
      <c r="A188" s="171"/>
      <c r="B188" s="24" t="s">
        <v>866</v>
      </c>
      <c r="C188" s="340">
        <v>116</v>
      </c>
      <c r="D188" s="340">
        <v>121</v>
      </c>
      <c r="E188" s="340">
        <v>122</v>
      </c>
      <c r="F188" s="340">
        <v>49</v>
      </c>
      <c r="G188" s="340"/>
      <c r="H188" s="340"/>
      <c r="I188" s="340"/>
      <c r="J188" s="340"/>
      <c r="K188" s="340">
        <f t="shared" ref="K188:K194" si="53">SUM(C188:F188)</f>
        <v>408</v>
      </c>
      <c r="L188" s="380">
        <f t="shared" si="52"/>
        <v>116</v>
      </c>
    </row>
    <row r="189" spans="1:12" s="21" customFormat="1">
      <c r="A189" s="171"/>
      <c r="B189" s="24" t="s">
        <v>867</v>
      </c>
      <c r="C189" s="340">
        <v>1686</v>
      </c>
      <c r="D189" s="340">
        <v>1552</v>
      </c>
      <c r="E189" s="340">
        <v>1648</v>
      </c>
      <c r="F189" s="340">
        <v>1010</v>
      </c>
      <c r="G189" s="340"/>
      <c r="H189" s="340"/>
      <c r="I189" s="340"/>
      <c r="J189" s="340"/>
      <c r="K189" s="340">
        <f t="shared" si="53"/>
        <v>5896</v>
      </c>
      <c r="L189" s="380">
        <f t="shared" si="52"/>
        <v>1686</v>
      </c>
    </row>
    <row r="190" spans="1:12" s="21" customFormat="1">
      <c r="A190" s="171"/>
      <c r="B190" s="24" t="s">
        <v>868</v>
      </c>
      <c r="C190" s="340">
        <v>1662</v>
      </c>
      <c r="D190" s="340">
        <v>1459</v>
      </c>
      <c r="E190" s="340">
        <v>1579</v>
      </c>
      <c r="F190" s="340">
        <v>851</v>
      </c>
      <c r="G190" s="340"/>
      <c r="H190" s="340"/>
      <c r="I190" s="340"/>
      <c r="J190" s="340"/>
      <c r="K190" s="340">
        <f t="shared" si="53"/>
        <v>5551</v>
      </c>
      <c r="L190" s="380">
        <f t="shared" si="52"/>
        <v>1662</v>
      </c>
    </row>
    <row r="191" spans="1:12" s="21" customFormat="1">
      <c r="A191" s="171"/>
      <c r="B191" s="24" t="s">
        <v>869</v>
      </c>
      <c r="C191" s="340">
        <v>691</v>
      </c>
      <c r="D191" s="340">
        <v>625</v>
      </c>
      <c r="E191" s="340">
        <v>641</v>
      </c>
      <c r="F191" s="340">
        <v>308</v>
      </c>
      <c r="G191" s="340"/>
      <c r="H191" s="340"/>
      <c r="I191" s="340"/>
      <c r="J191" s="340"/>
      <c r="K191" s="340">
        <f t="shared" si="53"/>
        <v>2265</v>
      </c>
      <c r="L191" s="380">
        <f t="shared" si="52"/>
        <v>691</v>
      </c>
    </row>
    <row r="192" spans="1:12" s="21" customFormat="1">
      <c r="A192" s="171"/>
      <c r="B192" s="24" t="s">
        <v>286</v>
      </c>
      <c r="C192" s="340">
        <v>543</v>
      </c>
      <c r="D192" s="340">
        <v>458</v>
      </c>
      <c r="E192" s="340">
        <v>497</v>
      </c>
      <c r="F192" s="340">
        <v>178</v>
      </c>
      <c r="G192" s="340"/>
      <c r="H192" s="340"/>
      <c r="I192" s="340"/>
      <c r="J192" s="340"/>
      <c r="K192" s="340">
        <f t="shared" si="53"/>
        <v>1676</v>
      </c>
      <c r="L192" s="380">
        <f t="shared" si="52"/>
        <v>543</v>
      </c>
    </row>
    <row r="193" spans="1:13" s="21" customFormat="1">
      <c r="A193" s="171"/>
      <c r="B193" s="24" t="s">
        <v>287</v>
      </c>
      <c r="C193" s="340">
        <v>174</v>
      </c>
      <c r="D193" s="340">
        <v>174</v>
      </c>
      <c r="E193" s="340">
        <v>184</v>
      </c>
      <c r="F193" s="340">
        <v>75</v>
      </c>
      <c r="G193" s="340"/>
      <c r="H193" s="340"/>
      <c r="I193" s="340"/>
      <c r="J193" s="340"/>
      <c r="K193" s="340">
        <f t="shared" si="53"/>
        <v>607</v>
      </c>
      <c r="L193" s="380">
        <f t="shared" si="52"/>
        <v>174</v>
      </c>
    </row>
    <row r="194" spans="1:13" s="21" customFormat="1">
      <c r="A194" s="171"/>
      <c r="B194" s="25" t="s">
        <v>1</v>
      </c>
      <c r="C194" s="340">
        <f>SUM(C187:C193)</f>
        <v>4872</v>
      </c>
      <c r="D194" s="340">
        <f>SUM(D187:D193)</f>
        <v>4389</v>
      </c>
      <c r="E194" s="340">
        <f>SUM(E187:E193)</f>
        <v>4671</v>
      </c>
      <c r="F194" s="340">
        <f>SUM(F187:F193)</f>
        <v>2471</v>
      </c>
      <c r="G194" s="340"/>
      <c r="H194" s="340"/>
      <c r="I194" s="340"/>
      <c r="J194" s="340"/>
      <c r="K194" s="340">
        <f t="shared" si="53"/>
        <v>16403</v>
      </c>
      <c r="L194" s="340">
        <f>SUM(L187:L193)</f>
        <v>4872</v>
      </c>
    </row>
    <row r="195" spans="1:13">
      <c r="B195" s="413" t="s">
        <v>334</v>
      </c>
      <c r="C195" s="414" t="s">
        <v>335</v>
      </c>
      <c r="D195" s="414">
        <v>202106</v>
      </c>
      <c r="E195" s="414">
        <v>202107</v>
      </c>
      <c r="F195" s="417">
        <v>202108</v>
      </c>
      <c r="G195" s="414">
        <v>202109</v>
      </c>
      <c r="H195" s="414">
        <v>202110</v>
      </c>
      <c r="I195" s="414">
        <v>202111</v>
      </c>
      <c r="J195" s="414">
        <v>202112</v>
      </c>
      <c r="K195" s="415" t="s">
        <v>309</v>
      </c>
      <c r="L195" s="417" t="s">
        <v>17</v>
      </c>
    </row>
    <row r="196" spans="1:13" s="21" customFormat="1">
      <c r="A196" s="171"/>
      <c r="B196" s="24" t="s">
        <v>81</v>
      </c>
      <c r="C196" s="358">
        <f>IF(ISERROR(C187/C$194),0,C187/C$194)</f>
        <v>0</v>
      </c>
      <c r="D196" s="358">
        <f>IF(ISERROR(D187/D$194),0,D187/D$194)</f>
        <v>0</v>
      </c>
      <c r="E196" s="358">
        <f t="shared" ref="E196" si="54">IF(ISERROR(E187/E$194),0,E187/E$194)</f>
        <v>0</v>
      </c>
      <c r="F196" s="358">
        <f>IF(ISERROR(F187/F$194),0,F187/F$194)</f>
        <v>0</v>
      </c>
      <c r="G196" s="358"/>
      <c r="H196" s="358"/>
      <c r="I196" s="358"/>
      <c r="J196" s="358"/>
      <c r="K196" s="358">
        <f t="shared" ref="K196:K202" si="55">IF(ISERROR(K187/K$503),0,K187/K$503)</f>
        <v>0</v>
      </c>
      <c r="L196" s="358">
        <f>C196</f>
        <v>0</v>
      </c>
      <c r="M196" s="178"/>
    </row>
    <row r="197" spans="1:13" s="21" customFormat="1">
      <c r="A197" s="171"/>
      <c r="B197" s="24" t="s">
        <v>253</v>
      </c>
      <c r="C197" s="358">
        <f t="shared" ref="C197:D202" si="56">IF(ISERROR(C188/C$194),0,C188/C$194)</f>
        <v>2.3809523809523808E-2</v>
      </c>
      <c r="D197" s="358">
        <f t="shared" si="56"/>
        <v>2.7568922305764409E-2</v>
      </c>
      <c r="E197" s="358">
        <f t="shared" ref="E197" si="57">IF(ISERROR(E188/E$194),0,E188/E$194)</f>
        <v>2.6118604153286235E-2</v>
      </c>
      <c r="F197" s="358">
        <f>IF(ISERROR(F188/F$194),0,F188/F$194)</f>
        <v>1.9830028328611898E-2</v>
      </c>
      <c r="G197" s="358"/>
      <c r="H197" s="358"/>
      <c r="I197" s="358"/>
      <c r="J197" s="358"/>
      <c r="K197" s="358">
        <f t="shared" si="55"/>
        <v>2.4873498750228616E-2</v>
      </c>
      <c r="L197" s="358">
        <f t="shared" ref="L197:L202" si="58">C197</f>
        <v>2.3809523809523808E-2</v>
      </c>
      <c r="M197" s="178"/>
    </row>
    <row r="198" spans="1:13" s="21" customFormat="1">
      <c r="A198" s="171"/>
      <c r="B198" s="24" t="s">
        <v>283</v>
      </c>
      <c r="C198" s="358">
        <f t="shared" si="56"/>
        <v>0.3460591133004926</v>
      </c>
      <c r="D198" s="358">
        <f t="shared" si="56"/>
        <v>0.35361130097972204</v>
      </c>
      <c r="E198" s="358">
        <f t="shared" ref="E198:F198" si="59">IF(ISERROR(E189/E$194),0,E189/E$194)</f>
        <v>0.35281524298865341</v>
      </c>
      <c r="F198" s="358">
        <f t="shared" si="59"/>
        <v>0.40874140024281669</v>
      </c>
      <c r="G198" s="358"/>
      <c r="H198" s="358"/>
      <c r="I198" s="358"/>
      <c r="J198" s="358"/>
      <c r="K198" s="358">
        <f t="shared" si="55"/>
        <v>0.35944644272389198</v>
      </c>
      <c r="L198" s="358">
        <f t="shared" si="58"/>
        <v>0.3460591133004926</v>
      </c>
      <c r="M198" s="178"/>
    </row>
    <row r="199" spans="1:13" s="21" customFormat="1">
      <c r="A199" s="171"/>
      <c r="B199" s="24" t="s">
        <v>284</v>
      </c>
      <c r="C199" s="358">
        <f t="shared" si="56"/>
        <v>0.34113300492610837</v>
      </c>
      <c r="D199" s="358">
        <f t="shared" si="56"/>
        <v>0.3324219640009114</v>
      </c>
      <c r="E199" s="358">
        <f t="shared" ref="E199:F199" si="60">IF(ISERROR(E190/E$194),0,E190/E$194)</f>
        <v>0.33804324555769644</v>
      </c>
      <c r="F199" s="358">
        <f t="shared" si="60"/>
        <v>0.3443949817887495</v>
      </c>
      <c r="G199" s="358"/>
      <c r="H199" s="358"/>
      <c r="I199" s="358"/>
      <c r="J199" s="358"/>
      <c r="K199" s="358">
        <f t="shared" si="55"/>
        <v>0.33841370481009569</v>
      </c>
      <c r="L199" s="358">
        <f t="shared" si="58"/>
        <v>0.34113300492610837</v>
      </c>
      <c r="M199" s="178"/>
    </row>
    <row r="200" spans="1:13" s="21" customFormat="1">
      <c r="A200" s="171"/>
      <c r="B200" s="24" t="s">
        <v>285</v>
      </c>
      <c r="C200" s="358">
        <f t="shared" si="56"/>
        <v>0.14183087027914615</v>
      </c>
      <c r="D200" s="358">
        <f t="shared" si="56"/>
        <v>0.14240145819093186</v>
      </c>
      <c r="E200" s="358">
        <f t="shared" ref="E200:F200" si="61">IF(ISERROR(E191/E$194),0,E191/E$194)</f>
        <v>0.13722971526439734</v>
      </c>
      <c r="F200" s="358">
        <f t="shared" si="61"/>
        <v>0.12464589235127478</v>
      </c>
      <c r="G200" s="358"/>
      <c r="H200" s="358"/>
      <c r="I200" s="358"/>
      <c r="J200" s="358"/>
      <c r="K200" s="358">
        <f t="shared" si="55"/>
        <v>0.13808449673840151</v>
      </c>
      <c r="L200" s="358">
        <f t="shared" si="58"/>
        <v>0.14183087027914615</v>
      </c>
      <c r="M200" s="178"/>
    </row>
    <row r="201" spans="1:13" s="21" customFormat="1">
      <c r="A201" s="171"/>
      <c r="B201" s="24" t="s">
        <v>286</v>
      </c>
      <c r="C201" s="358">
        <f t="shared" si="56"/>
        <v>0.11145320197044335</v>
      </c>
      <c r="D201" s="358">
        <f t="shared" si="56"/>
        <v>0.10435178856231488</v>
      </c>
      <c r="E201" s="358">
        <f t="shared" ref="E201:F201" si="62">IF(ISERROR(E192/E$194),0,E192/E$194)</f>
        <v>0.10640119888674802</v>
      </c>
      <c r="F201" s="358">
        <f t="shared" si="62"/>
        <v>7.2035613112100369E-2</v>
      </c>
      <c r="G201" s="358"/>
      <c r="H201" s="358"/>
      <c r="I201" s="358"/>
      <c r="J201" s="358"/>
      <c r="K201" s="358">
        <f t="shared" si="55"/>
        <v>0.10217643114064501</v>
      </c>
      <c r="L201" s="358">
        <f t="shared" si="58"/>
        <v>0.11145320197044335</v>
      </c>
      <c r="M201" s="178"/>
    </row>
    <row r="202" spans="1:13" s="21" customFormat="1">
      <c r="A202" s="171"/>
      <c r="B202" s="24" t="s">
        <v>287</v>
      </c>
      <c r="C202" s="358">
        <f t="shared" si="56"/>
        <v>3.5714285714285712E-2</v>
      </c>
      <c r="D202" s="358">
        <f t="shared" si="56"/>
        <v>3.9644565960355434E-2</v>
      </c>
      <c r="E202" s="358">
        <f t="shared" ref="E202:F202" si="63">IF(ISERROR(E193/E$194),0,E193/E$194)</f>
        <v>3.9391993149218582E-2</v>
      </c>
      <c r="F202" s="358">
        <f t="shared" si="63"/>
        <v>3.0352084176446782E-2</v>
      </c>
      <c r="G202" s="358"/>
      <c r="H202" s="358"/>
      <c r="I202" s="358"/>
      <c r="J202" s="358"/>
      <c r="K202" s="358">
        <f t="shared" si="55"/>
        <v>3.7005425836737181E-2</v>
      </c>
      <c r="L202" s="358">
        <f t="shared" si="58"/>
        <v>3.5714285714285712E-2</v>
      </c>
      <c r="M202" s="178"/>
    </row>
    <row r="203" spans="1:13">
      <c r="B203" s="430" t="s">
        <v>79</v>
      </c>
      <c r="C203" s="414" t="s">
        <v>335</v>
      </c>
      <c r="D203" s="414">
        <v>202106</v>
      </c>
      <c r="E203" s="414">
        <v>202107</v>
      </c>
      <c r="F203" s="417">
        <v>202108</v>
      </c>
      <c r="G203" s="414">
        <v>202109</v>
      </c>
      <c r="H203" s="414">
        <v>202110</v>
      </c>
      <c r="I203" s="414">
        <v>202111</v>
      </c>
      <c r="J203" s="414">
        <v>202112</v>
      </c>
      <c r="K203" s="418"/>
      <c r="L203" s="17"/>
    </row>
    <row r="204" spans="1:13" s="21" customFormat="1">
      <c r="A204" s="171"/>
      <c r="B204" s="24" t="s">
        <v>81</v>
      </c>
      <c r="C204" s="447" t="s">
        <v>17</v>
      </c>
      <c r="D204" s="177">
        <f>IF(ISERROR(LN('Monthly Distribution by App'!D196/'Monthly Distribution by App'!$L196)*('Monthly Distribution by App'!D196-'Monthly Distribution by App'!$L196)),0,LN('Monthly Distribution by App'!D196/'Monthly Distribution by App'!$L196)*('Monthly Distribution by App'!D196-'Monthly Distribution by App'!$L196))</f>
        <v>0</v>
      </c>
      <c r="E204" s="177">
        <f>IF(ISERROR(LN('Monthly Distribution by App'!E196/'Monthly Distribution by App'!$L196)*('Monthly Distribution by App'!E196-'Monthly Distribution by App'!$L196)),0,LN('Monthly Distribution by App'!E196/'Monthly Distribution by App'!$L196)*('Monthly Distribution by App'!E196-'Monthly Distribution by App'!$L196))</f>
        <v>0</v>
      </c>
      <c r="F204" s="177">
        <f>IF(ISERROR(LN('Monthly Distribution by App'!F196/'Monthly Distribution by App'!$L196)*('Monthly Distribution by App'!F196-'Monthly Distribution by App'!$L196)),0,LN('Monthly Distribution by App'!F196/'Monthly Distribution by App'!$L196)*('Monthly Distribution by App'!F196-'Monthly Distribution by App'!$L196))</f>
        <v>0</v>
      </c>
      <c r="G204" s="392"/>
      <c r="H204" s="392"/>
      <c r="I204" s="392"/>
      <c r="J204" s="392"/>
      <c r="K204" s="392"/>
    </row>
    <row r="205" spans="1:13" s="21" customFormat="1">
      <c r="A205" s="171"/>
      <c r="B205" s="24" t="s">
        <v>253</v>
      </c>
      <c r="C205" s="448"/>
      <c r="D205" s="177">
        <f>IF(ISERROR(LN('Monthly Distribution by App'!D197/'Monthly Distribution by App'!$L197)*('Monthly Distribution by App'!D197-'Monthly Distribution by App'!$L197)),0,LN('Monthly Distribution by App'!D197/'Monthly Distribution by App'!$L197)*('Monthly Distribution by App'!D197-'Monthly Distribution by App'!$L197))</f>
        <v>5.511408804205843E-4</v>
      </c>
      <c r="E205" s="177">
        <f>IF(ISERROR(LN('Monthly Distribution by App'!E197/'Monthly Distribution by App'!$L197)*('Monthly Distribution by App'!E197-'Monthly Distribution by App'!$L197)),0,LN('Monthly Distribution by App'!E197/'Monthly Distribution by App'!$L197)*('Monthly Distribution by App'!E197-'Monthly Distribution by App'!$L197))</f>
        <v>2.1373356240162803E-4</v>
      </c>
      <c r="F205" s="177">
        <f>IF(ISERROR(LN('Monthly Distribution by App'!F197/'Monthly Distribution by App'!$L197)*('Monthly Distribution by App'!F197-'Monthly Distribution by App'!$L197)),0,LN('Monthly Distribution by App'!F197/'Monthly Distribution by App'!$L197)*('Monthly Distribution by App'!F197-'Monthly Distribution by App'!$L197))</f>
        <v>7.278031219534795E-4</v>
      </c>
      <c r="G205" s="392"/>
      <c r="H205" s="392"/>
      <c r="I205" s="392"/>
      <c r="J205" s="392"/>
      <c r="K205" s="392"/>
    </row>
    <row r="206" spans="1:13" s="21" customFormat="1">
      <c r="A206" s="171"/>
      <c r="B206" s="24" t="s">
        <v>283</v>
      </c>
      <c r="C206" s="448"/>
      <c r="D206" s="177">
        <f>IF(ISERROR(LN('Monthly Distribution by App'!D198/'Monthly Distribution by App'!$L198)*('Monthly Distribution by App'!D198-'Monthly Distribution by App'!$L198)),0,LN('Monthly Distribution by App'!D198/'Monthly Distribution by App'!$L198)*('Monthly Distribution by App'!D198-'Monthly Distribution by App'!$L198))</f>
        <v>1.6304177732655591E-4</v>
      </c>
      <c r="E206" s="177">
        <f>IF(ISERROR(LN('Monthly Distribution by App'!E198/'Monthly Distribution by App'!$L198)*('Monthly Distribution by App'!E198-'Monthly Distribution by App'!$L198)),0,LN('Monthly Distribution by App'!E198/'Monthly Distribution by App'!$L198)*('Monthly Distribution by App'!E198-'Monthly Distribution by App'!$L198))</f>
        <v>1.3062923240296777E-4</v>
      </c>
      <c r="F206" s="177">
        <f>IF(ISERROR(LN('Monthly Distribution by App'!F198/'Monthly Distribution by App'!$L198)*('Monthly Distribution by App'!F198-'Monthly Distribution by App'!$L198)),0,LN('Monthly Distribution by App'!F198/'Monthly Distribution by App'!$L198)*('Monthly Distribution by App'!F198-'Monthly Distribution by App'!$L198))</f>
        <v>1.0434913034925929E-2</v>
      </c>
      <c r="G206" s="392"/>
      <c r="H206" s="392"/>
      <c r="I206" s="392"/>
      <c r="J206" s="392"/>
      <c r="K206" s="392"/>
    </row>
    <row r="207" spans="1:13" s="21" customFormat="1">
      <c r="A207" s="171"/>
      <c r="B207" s="24" t="s">
        <v>284</v>
      </c>
      <c r="C207" s="448"/>
      <c r="D207" s="177">
        <f>IF(ISERROR(LN('Monthly Distribution by App'!D199/'Monthly Distribution by App'!$L199)*('Monthly Distribution by App'!D199-'Monthly Distribution by App'!$L199)),0,LN('Monthly Distribution by App'!D199/'Monthly Distribution by App'!$L199)*('Monthly Distribution by App'!D199-'Monthly Distribution by App'!$L199))</f>
        <v>2.2533117156639111E-4</v>
      </c>
      <c r="E207" s="177">
        <f>IF(ISERROR(LN('Monthly Distribution by App'!E199/'Monthly Distribution by App'!$L199)*('Monthly Distribution by App'!E199-'Monthly Distribution by App'!$L199)),0,LN('Monthly Distribution by App'!E199/'Monthly Distribution by App'!$L199)*('Monthly Distribution by App'!E199-'Monthly Distribution by App'!$L199))</f>
        <v>2.8112522507350447E-5</v>
      </c>
      <c r="F207" s="177">
        <f>IF(ISERROR(LN('Monthly Distribution by App'!F199/'Monthly Distribution by App'!$L199)*('Monthly Distribution by App'!F199-'Monthly Distribution by App'!$L199)),0,LN('Monthly Distribution by App'!F199/'Monthly Distribution by App'!$L199)*('Monthly Distribution by App'!F199-'Monthly Distribution by App'!$L199))</f>
        <v>3.104343970318358E-5</v>
      </c>
      <c r="G207" s="392"/>
      <c r="H207" s="392"/>
      <c r="I207" s="392"/>
      <c r="J207" s="392"/>
      <c r="K207" s="392"/>
    </row>
    <row r="208" spans="1:13" s="21" customFormat="1">
      <c r="A208" s="171"/>
      <c r="B208" s="24" t="s">
        <v>285</v>
      </c>
      <c r="C208" s="448"/>
      <c r="D208" s="177">
        <f>IF(ISERROR(LN('Monthly Distribution by App'!D200/'Monthly Distribution by App'!$L200)*('Monthly Distribution by App'!D200-'Monthly Distribution by App'!$L200)),0,LN('Monthly Distribution by App'!D200/'Monthly Distribution by App'!$L200)*('Monthly Distribution by App'!D200-'Monthly Distribution by App'!$L200))</f>
        <v>2.2908794659098691E-6</v>
      </c>
      <c r="E208" s="177">
        <f>IF(ISERROR(LN('Monthly Distribution by App'!E200/'Monthly Distribution by App'!$L200)*('Monthly Distribution by App'!E200-'Monthly Distribution by App'!$L200)),0,LN('Monthly Distribution by App'!E200/'Monthly Distribution by App'!$L200)*('Monthly Distribution by App'!E200-'Monthly Distribution by App'!$L200))</f>
        <v>1.5174157386526929E-4</v>
      </c>
      <c r="F208" s="177">
        <f>IF(ISERROR(LN('Monthly Distribution by App'!F200/'Monthly Distribution by App'!$L200)*('Monthly Distribution by App'!F200-'Monthly Distribution by App'!$L200)),0,LN('Monthly Distribution by App'!F200/'Monthly Distribution by App'!$L200)*('Monthly Distribution by App'!F200-'Monthly Distribution by App'!$L200))</f>
        <v>2.2195848957965903E-3</v>
      </c>
      <c r="G208" s="392"/>
      <c r="H208" s="392"/>
      <c r="I208" s="392"/>
      <c r="J208" s="392"/>
      <c r="K208" s="392"/>
    </row>
    <row r="209" spans="1:12" s="21" customFormat="1">
      <c r="A209" s="171"/>
      <c r="B209" s="24" t="s">
        <v>870</v>
      </c>
      <c r="C209" s="448"/>
      <c r="D209" s="177">
        <f>IF(ISERROR(LN('Monthly Distribution by App'!D201/'Monthly Distribution by App'!$L201)*('Monthly Distribution by App'!D201-'Monthly Distribution by App'!$L201)),0,LN('Monthly Distribution by App'!D201/'Monthly Distribution by App'!$L201)*('Monthly Distribution by App'!D201-'Monthly Distribution by App'!$L201))</f>
        <v>4.6753586901332196E-4</v>
      </c>
      <c r="E209" s="177">
        <f>IF(ISERROR(LN('Monthly Distribution by App'!E201/'Monthly Distribution by App'!$L201)*('Monthly Distribution by App'!E201-'Monthly Distribution by App'!$L201)),0,LN('Monthly Distribution by App'!E201/'Monthly Distribution by App'!$L201)*('Monthly Distribution by App'!E201-'Monthly Distribution by App'!$L201))</f>
        <v>2.3435204093208154E-4</v>
      </c>
      <c r="F209" s="177">
        <f>IF(ISERROR(LN('Monthly Distribution by App'!F201/'Monthly Distribution by App'!$L201)*('Monthly Distribution by App'!F201-'Monthly Distribution by App'!$L201)),0,LN('Monthly Distribution by App'!F201/'Monthly Distribution by App'!$L201)*('Monthly Distribution by App'!F201-'Monthly Distribution by App'!$L201))</f>
        <v>1.7203576704499284E-2</v>
      </c>
      <c r="G209" s="392"/>
      <c r="H209" s="392"/>
      <c r="I209" s="392"/>
      <c r="J209" s="392"/>
      <c r="K209" s="392"/>
    </row>
    <row r="210" spans="1:12" s="21" customFormat="1">
      <c r="A210" s="171"/>
      <c r="B210" s="24" t="s">
        <v>871</v>
      </c>
      <c r="C210" s="448"/>
      <c r="D210" s="177">
        <f>IF(ISERROR(LN('Monthly Distribution by App'!D202/'Monthly Distribution by App'!$L202)*('Monthly Distribution by App'!D202-'Monthly Distribution by App'!$L202)),0,LN('Monthly Distribution by App'!D202/'Monthly Distribution by App'!$L202)*('Monthly Distribution by App'!D202-'Monthly Distribution by App'!$L202))</f>
        <v>4.1033351899085396E-4</v>
      </c>
      <c r="E210" s="177">
        <f>IF(ISERROR(LN('Monthly Distribution by App'!E202/'Monthly Distribution by App'!$L202)*('Monthly Distribution by App'!E202-'Monthly Distribution by App'!$L202)),0,LN('Monthly Distribution by App'!E202/'Monthly Distribution by App'!$L202)*('Monthly Distribution by App'!E202-'Monthly Distribution by App'!$L202))</f>
        <v>3.6045875235251928E-4</v>
      </c>
      <c r="F210" s="177">
        <f>IF(ISERROR(LN('Monthly Distribution by App'!F202/'Monthly Distribution by App'!$L202)*('Monthly Distribution by App'!F202-'Monthly Distribution by App'!$L202)),0,LN('Monthly Distribution by App'!F202/'Monthly Distribution by App'!$L202)*('Monthly Distribution by App'!F202-'Monthly Distribution by App'!$L202))</f>
        <v>8.723528794704644E-4</v>
      </c>
      <c r="G210" s="392"/>
      <c r="H210" s="392"/>
      <c r="I210" s="392"/>
      <c r="J210" s="392"/>
      <c r="K210" s="392"/>
    </row>
    <row r="211" spans="1:12" s="21" customFormat="1">
      <c r="A211" s="171"/>
      <c r="B211" s="24" t="s">
        <v>1</v>
      </c>
      <c r="C211" s="449"/>
      <c r="D211" s="179">
        <f>SUM(D204:D210)</f>
        <v>1.819674096783617E-3</v>
      </c>
      <c r="E211" s="179">
        <f>SUM(E204:E210)</f>
        <v>1.1190276844618165E-3</v>
      </c>
      <c r="F211" s="177">
        <f>SUM(F204:F210)</f>
        <v>3.1489274076348925E-2</v>
      </c>
      <c r="G211" s="392"/>
      <c r="H211" s="392"/>
      <c r="I211" s="392"/>
      <c r="J211" s="392"/>
      <c r="K211" s="406"/>
    </row>
    <row r="212" spans="1:12">
      <c r="B212" s="21"/>
      <c r="C212" s="171"/>
      <c r="D212" s="171"/>
      <c r="E212" s="171"/>
      <c r="F212" s="171"/>
      <c r="G212" s="171"/>
      <c r="H212" s="171"/>
      <c r="I212" s="171"/>
      <c r="J212" s="171"/>
      <c r="K212" s="171"/>
    </row>
    <row r="213" spans="1:12" s="21" customFormat="1">
      <c r="A213" s="171"/>
      <c r="B213" s="423" t="s">
        <v>298</v>
      </c>
      <c r="C213" s="167"/>
      <c r="D213" s="167"/>
      <c r="E213" s="167"/>
      <c r="F213" s="167"/>
      <c r="G213" s="167"/>
      <c r="H213" s="167"/>
      <c r="I213" s="167"/>
      <c r="J213" s="167"/>
      <c r="K213" s="167"/>
      <c r="L213" s="171"/>
    </row>
    <row r="214" spans="1:12">
      <c r="B214" s="413" t="s">
        <v>333</v>
      </c>
      <c r="C214" s="414" t="s">
        <v>335</v>
      </c>
      <c r="D214" s="414">
        <v>202106</v>
      </c>
      <c r="E214" s="414">
        <v>202107</v>
      </c>
      <c r="F214" s="417">
        <v>202108</v>
      </c>
      <c r="G214" s="414">
        <v>202109</v>
      </c>
      <c r="H214" s="414">
        <v>202110</v>
      </c>
      <c r="I214" s="414">
        <v>202111</v>
      </c>
      <c r="J214" s="414">
        <v>202112</v>
      </c>
      <c r="K214" s="415" t="s">
        <v>309</v>
      </c>
      <c r="L214" s="417" t="s">
        <v>17</v>
      </c>
    </row>
    <row r="215" spans="1:12" s="21" customFormat="1">
      <c r="A215" s="171"/>
      <c r="B215" s="424" t="s">
        <v>81</v>
      </c>
      <c r="C215" s="340">
        <v>0</v>
      </c>
      <c r="D215" s="340"/>
      <c r="E215" s="340"/>
      <c r="F215" s="340"/>
      <c r="G215" s="340"/>
      <c r="H215" s="340"/>
      <c r="I215" s="340"/>
      <c r="J215" s="340"/>
      <c r="K215" s="340">
        <f>SUM(C215:F215)</f>
        <v>0</v>
      </c>
      <c r="L215" s="380">
        <f>C215</f>
        <v>0</v>
      </c>
    </row>
    <row r="216" spans="1:12" s="21" customFormat="1">
      <c r="A216" s="171"/>
      <c r="B216" s="424" t="s">
        <v>872</v>
      </c>
      <c r="C216" s="340">
        <v>1512</v>
      </c>
      <c r="D216" s="340">
        <v>1400</v>
      </c>
      <c r="E216" s="340">
        <v>1545</v>
      </c>
      <c r="F216" s="340">
        <v>684</v>
      </c>
      <c r="G216" s="340"/>
      <c r="H216" s="340"/>
      <c r="I216" s="340"/>
      <c r="J216" s="340"/>
      <c r="K216" s="340">
        <f t="shared" ref="K216:K220" si="64">SUM(C216:F216)</f>
        <v>5141</v>
      </c>
      <c r="L216" s="380">
        <f>C216</f>
        <v>1512</v>
      </c>
    </row>
    <row r="217" spans="1:12" s="21" customFormat="1">
      <c r="A217" s="171"/>
      <c r="B217" s="424" t="s">
        <v>873</v>
      </c>
      <c r="C217" s="340">
        <v>1998</v>
      </c>
      <c r="D217" s="340">
        <v>1786</v>
      </c>
      <c r="E217" s="340">
        <v>1896</v>
      </c>
      <c r="F217" s="340">
        <v>1022</v>
      </c>
      <c r="G217" s="340"/>
      <c r="H217" s="340"/>
      <c r="I217" s="340"/>
      <c r="J217" s="340"/>
      <c r="K217" s="340">
        <f t="shared" si="64"/>
        <v>6702</v>
      </c>
      <c r="L217" s="380">
        <f>C217</f>
        <v>1998</v>
      </c>
    </row>
    <row r="218" spans="1:12" s="21" customFormat="1">
      <c r="A218" s="171"/>
      <c r="B218" s="424" t="s">
        <v>874</v>
      </c>
      <c r="C218" s="340">
        <v>905</v>
      </c>
      <c r="D218" s="340">
        <v>858</v>
      </c>
      <c r="E218" s="340">
        <v>860</v>
      </c>
      <c r="F218" s="340">
        <v>504</v>
      </c>
      <c r="G218" s="340"/>
      <c r="H218" s="340"/>
      <c r="I218" s="340"/>
      <c r="J218" s="340"/>
      <c r="K218" s="340">
        <f t="shared" si="64"/>
        <v>3127</v>
      </c>
      <c r="L218" s="380">
        <f>C218</f>
        <v>905</v>
      </c>
    </row>
    <row r="219" spans="1:12" s="21" customFormat="1">
      <c r="A219" s="171"/>
      <c r="B219" s="424" t="s">
        <v>875</v>
      </c>
      <c r="C219" s="340">
        <v>457</v>
      </c>
      <c r="D219" s="340">
        <v>345</v>
      </c>
      <c r="E219" s="340">
        <v>370</v>
      </c>
      <c r="F219" s="340">
        <v>261</v>
      </c>
      <c r="G219" s="340"/>
      <c r="H219" s="340"/>
      <c r="I219" s="340"/>
      <c r="J219" s="340"/>
      <c r="K219" s="340">
        <f t="shared" si="64"/>
        <v>1433</v>
      </c>
      <c r="L219" s="380">
        <f>C219</f>
        <v>457</v>
      </c>
    </row>
    <row r="220" spans="1:12" s="21" customFormat="1">
      <c r="A220" s="171"/>
      <c r="B220" s="172" t="s">
        <v>1</v>
      </c>
      <c r="C220" s="340">
        <f>SUM(C215:C219)</f>
        <v>4872</v>
      </c>
      <c r="D220" s="340">
        <f>SUM(D215:D219)</f>
        <v>4389</v>
      </c>
      <c r="E220" s="340">
        <f>SUM(E215:E219)</f>
        <v>4671</v>
      </c>
      <c r="F220" s="340">
        <f>SUM(F215:F219)</f>
        <v>2471</v>
      </c>
      <c r="G220" s="340"/>
      <c r="H220" s="340"/>
      <c r="I220" s="340"/>
      <c r="J220" s="340"/>
      <c r="K220" s="340">
        <f t="shared" si="64"/>
        <v>16403</v>
      </c>
      <c r="L220" s="340">
        <f>SUM(L215:L219)</f>
        <v>4872</v>
      </c>
    </row>
    <row r="221" spans="1:12">
      <c r="B221" s="413" t="s">
        <v>334</v>
      </c>
      <c r="C221" s="414" t="s">
        <v>335</v>
      </c>
      <c r="D221" s="414">
        <v>202106</v>
      </c>
      <c r="E221" s="414">
        <v>202107</v>
      </c>
      <c r="F221" s="417">
        <v>202108</v>
      </c>
      <c r="G221" s="414">
        <v>202109</v>
      </c>
      <c r="H221" s="414">
        <v>202110</v>
      </c>
      <c r="I221" s="414">
        <v>202111</v>
      </c>
      <c r="J221" s="414">
        <v>202112</v>
      </c>
      <c r="K221" s="415" t="s">
        <v>309</v>
      </c>
      <c r="L221" s="417" t="s">
        <v>17</v>
      </c>
    </row>
    <row r="222" spans="1:12" s="21" customFormat="1">
      <c r="A222" s="171"/>
      <c r="B222" s="175" t="s">
        <v>81</v>
      </c>
      <c r="C222" s="358">
        <f t="shared" ref="C222:L226" si="65">IF(ISERROR(C215/C$220),0,C215/C$220)</f>
        <v>0</v>
      </c>
      <c r="D222" s="358">
        <f t="shared" si="65"/>
        <v>0</v>
      </c>
      <c r="E222" s="358">
        <f t="shared" si="65"/>
        <v>0</v>
      </c>
      <c r="F222" s="358">
        <f>IF(ISERROR(F215/F$220),0,F215/F$220)</f>
        <v>0</v>
      </c>
      <c r="G222" s="358"/>
      <c r="H222" s="358"/>
      <c r="I222" s="358"/>
      <c r="J222" s="358"/>
      <c r="K222" s="358">
        <f t="shared" si="65"/>
        <v>0</v>
      </c>
      <c r="L222" s="358">
        <f t="shared" si="65"/>
        <v>0</v>
      </c>
    </row>
    <row r="223" spans="1:12" s="21" customFormat="1">
      <c r="A223" s="171"/>
      <c r="B223" s="175" t="s">
        <v>86</v>
      </c>
      <c r="C223" s="358">
        <f t="shared" si="65"/>
        <v>0.31034482758620691</v>
      </c>
      <c r="D223" s="358">
        <f t="shared" si="65"/>
        <v>0.31897926634768742</v>
      </c>
      <c r="E223" s="358">
        <f t="shared" si="65"/>
        <v>0.33076429030186255</v>
      </c>
      <c r="F223" s="358">
        <f t="shared" si="65"/>
        <v>0.27681100768919464</v>
      </c>
      <c r="G223" s="358"/>
      <c r="H223" s="358"/>
      <c r="I223" s="358"/>
      <c r="J223" s="358"/>
      <c r="K223" s="358">
        <f t="shared" ref="K223" si="66">IF(ISERROR(K216/K$220),0,K216/K$220)</f>
        <v>0.31341827714442477</v>
      </c>
      <c r="L223" s="358">
        <f t="shared" si="65"/>
        <v>0.31034482758620691</v>
      </c>
    </row>
    <row r="224" spans="1:12" s="21" customFormat="1">
      <c r="A224" s="171"/>
      <c r="B224" s="175" t="s">
        <v>87</v>
      </c>
      <c r="C224" s="358">
        <f t="shared" si="65"/>
        <v>0.41009852216748771</v>
      </c>
      <c r="D224" s="358">
        <f t="shared" si="65"/>
        <v>0.40692640692640691</v>
      </c>
      <c r="E224" s="358">
        <f t="shared" si="65"/>
        <v>0.4059087989723828</v>
      </c>
      <c r="F224" s="358">
        <f t="shared" si="65"/>
        <v>0.41359773371104813</v>
      </c>
      <c r="G224" s="358"/>
      <c r="H224" s="358"/>
      <c r="I224" s="358"/>
      <c r="J224" s="358"/>
      <c r="K224" s="358">
        <f t="shared" ref="K224" si="67">IF(ISERROR(K217/K$220),0,K217/K$220)</f>
        <v>0.4085837956471377</v>
      </c>
      <c r="L224" s="358">
        <f t="shared" si="65"/>
        <v>0.41009852216748771</v>
      </c>
    </row>
    <row r="225" spans="1:12" s="21" customFormat="1">
      <c r="A225" s="171"/>
      <c r="B225" s="175" t="s">
        <v>88</v>
      </c>
      <c r="C225" s="358">
        <f t="shared" si="65"/>
        <v>0.18575533661740559</v>
      </c>
      <c r="D225" s="358">
        <f t="shared" si="65"/>
        <v>0.19548872180451127</v>
      </c>
      <c r="E225" s="358">
        <f t="shared" si="65"/>
        <v>0.18411475058873902</v>
      </c>
      <c r="F225" s="358">
        <f t="shared" si="65"/>
        <v>0.20396600566572237</v>
      </c>
      <c r="G225" s="358"/>
      <c r="H225" s="358"/>
      <c r="I225" s="358"/>
      <c r="J225" s="358"/>
      <c r="K225" s="358">
        <f t="shared" ref="K225" si="68">IF(ISERROR(K218/K$220),0,K218/K$220)</f>
        <v>0.19063585929403157</v>
      </c>
      <c r="L225" s="358">
        <f t="shared" si="65"/>
        <v>0.18575533661740559</v>
      </c>
    </row>
    <row r="226" spans="1:12" s="21" customFormat="1">
      <c r="A226" s="171"/>
      <c r="B226" s="175" t="s">
        <v>89</v>
      </c>
      <c r="C226" s="358">
        <f t="shared" si="65"/>
        <v>9.3801313628899832E-2</v>
      </c>
      <c r="D226" s="358">
        <f t="shared" si="65"/>
        <v>7.8605604921394401E-2</v>
      </c>
      <c r="E226" s="358">
        <f t="shared" si="65"/>
        <v>7.9212160137015625E-2</v>
      </c>
      <c r="F226" s="358">
        <f t="shared" si="65"/>
        <v>0.10562525293403481</v>
      </c>
      <c r="G226" s="358"/>
      <c r="H226" s="358"/>
      <c r="I226" s="358"/>
      <c r="J226" s="358"/>
      <c r="K226" s="358">
        <f t="shared" ref="K226" si="69">IF(ISERROR(K219/K$220),0,K219/K$220)</f>
        <v>8.73620679144059E-2</v>
      </c>
      <c r="L226" s="358">
        <f t="shared" si="65"/>
        <v>9.3801313628899832E-2</v>
      </c>
    </row>
    <row r="227" spans="1:12">
      <c r="B227" s="430" t="s">
        <v>79</v>
      </c>
      <c r="C227" s="414" t="s">
        <v>335</v>
      </c>
      <c r="D227" s="414">
        <v>202106</v>
      </c>
      <c r="E227" s="414">
        <v>202107</v>
      </c>
      <c r="F227" s="417">
        <v>202108</v>
      </c>
      <c r="G227" s="414">
        <v>202109</v>
      </c>
      <c r="H227" s="414">
        <v>202110</v>
      </c>
      <c r="I227" s="414">
        <v>202111</v>
      </c>
      <c r="J227" s="414">
        <v>202112</v>
      </c>
      <c r="K227" s="418"/>
      <c r="L227" s="17"/>
    </row>
    <row r="228" spans="1:12" s="21" customFormat="1">
      <c r="A228" s="171"/>
      <c r="B228" s="176" t="s">
        <v>81</v>
      </c>
      <c r="C228" s="447" t="s">
        <v>17</v>
      </c>
      <c r="D228" s="177">
        <f>IF(ISERROR(LN('Monthly Distribution by App'!D222/'Monthly Distribution by App'!$L222)*('Monthly Distribution by App'!D222-'Monthly Distribution by App'!$L222)),0,LN('Monthly Distribution by App'!D222/'Monthly Distribution by App'!$L222)*('Monthly Distribution by App'!D222-'Monthly Distribution by App'!$L222))</f>
        <v>0</v>
      </c>
      <c r="E228" s="177">
        <f>IF(ISERROR(LN('Monthly Distribution by App'!E222/'Monthly Distribution by App'!$L222)*('Monthly Distribution by App'!E222-'Monthly Distribution by App'!$L222)),0,LN('Monthly Distribution by App'!E222/'Monthly Distribution by App'!$L222)*('Monthly Distribution by App'!E222-'Monthly Distribution by App'!$L222))</f>
        <v>0</v>
      </c>
      <c r="F228" s="177">
        <f>IF(ISERROR(LN('Monthly Distribution by App'!F222/'Monthly Distribution by App'!$L222)*('Monthly Distribution by App'!F222-'Monthly Distribution by App'!$L222)),0,LN('Monthly Distribution by App'!F222/'Monthly Distribution by App'!$L222)*('Monthly Distribution by App'!F222-'Monthly Distribution by App'!$L222))</f>
        <v>0</v>
      </c>
      <c r="G228" s="392"/>
      <c r="H228" s="392"/>
      <c r="I228" s="392"/>
      <c r="J228" s="392"/>
      <c r="K228" s="392"/>
    </row>
    <row r="229" spans="1:12" s="21" customFormat="1">
      <c r="A229" s="171"/>
      <c r="B229" s="176" t="s">
        <v>86</v>
      </c>
      <c r="C229" s="448"/>
      <c r="D229" s="177">
        <f>IF(ISERROR(LN('Monthly Distribution by App'!D223/'Monthly Distribution by App'!$L223)*('Monthly Distribution by App'!D223-'Monthly Distribution by App'!$L223)),0,LN('Monthly Distribution by App'!D223/'Monthly Distribution by App'!$L223)*('Monthly Distribution by App'!D223-'Monthly Distribution by App'!$L223))</f>
        <v>2.369469468604307E-4</v>
      </c>
      <c r="E229" s="177">
        <f>IF(ISERROR(LN('Monthly Distribution by App'!E223/'Monthly Distribution by App'!$L223)*('Monthly Distribution by App'!E223-'Monthly Distribution by App'!$L223)),0,LN('Monthly Distribution by App'!E223/'Monthly Distribution by App'!$L223)*('Monthly Distribution by App'!E223-'Monthly Distribution by App'!$L223))</f>
        <v>1.3011686249984036E-3</v>
      </c>
      <c r="F229" s="177">
        <f>IF(ISERROR(LN('Monthly Distribution by App'!F223/'Monthly Distribution by App'!$L223)*('Monthly Distribution by App'!F223-'Monthly Distribution by App'!$L223)),0,LN('Monthly Distribution by App'!F223/'Monthly Distribution by App'!$L223)*('Monthly Distribution by App'!F223-'Monthly Distribution by App'!$L223))</f>
        <v>3.8345599690908293E-3</v>
      </c>
      <c r="G229" s="392"/>
      <c r="H229" s="392"/>
      <c r="I229" s="392"/>
      <c r="J229" s="392"/>
      <c r="K229" s="392"/>
    </row>
    <row r="230" spans="1:12" s="21" customFormat="1">
      <c r="A230" s="171"/>
      <c r="B230" s="176" t="s">
        <v>87</v>
      </c>
      <c r="C230" s="448"/>
      <c r="D230" s="177">
        <f>IF(ISERROR(LN('Monthly Distribution by App'!D224/'Monthly Distribution by App'!$L224)*('Monthly Distribution by App'!D224-'Monthly Distribution by App'!$L224)),0,LN('Monthly Distribution by App'!D224/'Monthly Distribution by App'!$L224)*('Monthly Distribution by App'!D224-'Monthly Distribution by App'!$L224))</f>
        <v>2.4631722495791623E-5</v>
      </c>
      <c r="E230" s="177">
        <f>IF(ISERROR(LN('Monthly Distribution by App'!E224/'Monthly Distribution by App'!$L224)*('Monthly Distribution by App'!E224-'Monthly Distribution by App'!$L224)),0,LN('Monthly Distribution by App'!E224/'Monthly Distribution by App'!$L224)*('Monthly Distribution by App'!E224-'Monthly Distribution by App'!$L224))</f>
        <v>4.302396376034855E-5</v>
      </c>
      <c r="F230" s="177">
        <f>IF(ISERROR(LN('Monthly Distribution by App'!F224/'Monthly Distribution by App'!$L224)*('Monthly Distribution by App'!F224-'Monthly Distribution by App'!$L224)),0,LN('Monthly Distribution by App'!F224/'Monthly Distribution by App'!$L224)*('Monthly Distribution by App'!F224-'Monthly Distribution by App'!$L224))</f>
        <v>2.9730753293872268E-5</v>
      </c>
      <c r="G230" s="392"/>
      <c r="H230" s="392"/>
      <c r="I230" s="392"/>
      <c r="J230" s="392"/>
      <c r="K230" s="392"/>
    </row>
    <row r="231" spans="1:12" s="21" customFormat="1">
      <c r="A231" s="171"/>
      <c r="B231" s="176" t="s">
        <v>88</v>
      </c>
      <c r="C231" s="448"/>
      <c r="D231" s="177">
        <f>IF(ISERROR(LN('Monthly Distribution by App'!D225/'Monthly Distribution by App'!$L225)*('Monthly Distribution by App'!D225-'Monthly Distribution by App'!$L225)),0,LN('Monthly Distribution by App'!D225/'Monthly Distribution by App'!$L225)*('Monthly Distribution by App'!D225-'Monthly Distribution by App'!$L225))</f>
        <v>4.971061297216196E-4</v>
      </c>
      <c r="E231" s="177">
        <f>IF(ISERROR(LN('Monthly Distribution by App'!E225/'Monthly Distribution by App'!$L225)*('Monthly Distribution by App'!E225-'Monthly Distribution by App'!$L225)),0,LN('Monthly Distribution by App'!E225/'Monthly Distribution by App'!$L225)*('Monthly Distribution by App'!E225-'Monthly Distribution by App'!$L225))</f>
        <v>1.4553975906954463E-5</v>
      </c>
      <c r="F231" s="177">
        <f>IF(ISERROR(LN('Monthly Distribution by App'!F225/'Monthly Distribution by App'!$L225)*('Monthly Distribution by App'!F225-'Monthly Distribution by App'!$L225)),0,LN('Monthly Distribution by App'!F225/'Monthly Distribution by App'!$L225)*('Monthly Distribution by App'!F225-'Monthly Distribution by App'!$L225))</f>
        <v>1.7031150860958198E-3</v>
      </c>
      <c r="G231" s="392"/>
      <c r="H231" s="392"/>
      <c r="I231" s="392"/>
      <c r="J231" s="392"/>
      <c r="K231" s="392"/>
    </row>
    <row r="232" spans="1:12" s="21" customFormat="1">
      <c r="A232" s="171"/>
      <c r="B232" s="176" t="s">
        <v>89</v>
      </c>
      <c r="C232" s="448"/>
      <c r="D232" s="177">
        <f>IF(ISERROR(LN('Monthly Distribution by App'!D226/'Monthly Distribution by App'!$L226)*('Monthly Distribution by App'!D226-'Monthly Distribution by App'!$L226)),0,LN('Monthly Distribution by App'!D226/'Monthly Distribution by App'!$L226)*('Monthly Distribution by App'!D226-'Monthly Distribution by App'!$L226))</f>
        <v>2.685626558007974E-3</v>
      </c>
      <c r="E232" s="177">
        <f>IF(ISERROR(LN('Monthly Distribution by App'!E226/'Monthly Distribution by App'!$L226)*('Monthly Distribution by App'!E226-'Monthly Distribution by App'!$L226)),0,LN('Monthly Distribution by App'!E226/'Monthly Distribution by App'!$L226)*('Monthly Distribution by App'!E226-'Monthly Distribution by App'!$L226))</f>
        <v>2.4662823392323854E-3</v>
      </c>
      <c r="F232" s="177">
        <f>IF(ISERROR(LN('Monthly Distribution by App'!F226/'Monthly Distribution by App'!$L226)*('Monthly Distribution by App'!F226-'Monthly Distribution by App'!$L226)),0,LN('Monthly Distribution by App'!F226/'Monthly Distribution by App'!$L226)*('Monthly Distribution by App'!F226-'Monthly Distribution by App'!$L226))</f>
        <v>1.4037217552547224E-3</v>
      </c>
      <c r="G232" s="392"/>
      <c r="H232" s="392"/>
      <c r="I232" s="392"/>
      <c r="J232" s="392"/>
      <c r="K232" s="392"/>
    </row>
    <row r="233" spans="1:12" s="21" customFormat="1">
      <c r="A233" s="171"/>
      <c r="B233" s="173" t="s">
        <v>1</v>
      </c>
      <c r="C233" s="449"/>
      <c r="D233" s="177">
        <f>SUM(D228:D232)</f>
        <v>3.444311357085816E-3</v>
      </c>
      <c r="E233" s="177">
        <f>SUM(E228:E232)</f>
        <v>3.8250289038980921E-3</v>
      </c>
      <c r="F233" s="177">
        <f>SUM(F228:F232)</f>
        <v>6.971127563735244E-3</v>
      </c>
      <c r="G233" s="392"/>
      <c r="H233" s="392"/>
      <c r="I233" s="392"/>
      <c r="J233" s="392"/>
      <c r="K233" s="392"/>
    </row>
    <row r="234" spans="1:12" s="21" customFormat="1">
      <c r="A234" s="171"/>
      <c r="B234" s="36"/>
      <c r="C234" s="32"/>
      <c r="D234" s="32"/>
      <c r="E234" s="32"/>
      <c r="F234" s="32"/>
      <c r="G234" s="32"/>
      <c r="H234" s="32"/>
      <c r="I234" s="32"/>
      <c r="J234" s="32"/>
      <c r="K234" s="32"/>
      <c r="L234" s="37"/>
    </row>
    <row r="235" spans="1:12" s="21" customFormat="1">
      <c r="A235" s="171"/>
      <c r="B235" s="423" t="s">
        <v>299</v>
      </c>
      <c r="C235" s="171"/>
      <c r="D235" s="171"/>
      <c r="E235" s="171"/>
      <c r="F235" s="171"/>
      <c r="G235" s="171"/>
      <c r="H235" s="171"/>
      <c r="I235" s="171"/>
      <c r="J235" s="171"/>
      <c r="K235" s="171"/>
      <c r="L235" s="171"/>
    </row>
    <row r="236" spans="1:12">
      <c r="B236" s="413" t="s">
        <v>333</v>
      </c>
      <c r="C236" s="414" t="s">
        <v>335</v>
      </c>
      <c r="D236" s="414">
        <v>202106</v>
      </c>
      <c r="E236" s="414">
        <v>202107</v>
      </c>
      <c r="F236" s="417">
        <v>202108</v>
      </c>
      <c r="G236" s="414">
        <v>202109</v>
      </c>
      <c r="H236" s="414">
        <v>202110</v>
      </c>
      <c r="I236" s="414">
        <v>202111</v>
      </c>
      <c r="J236" s="414">
        <v>202112</v>
      </c>
      <c r="K236" s="415" t="s">
        <v>309</v>
      </c>
      <c r="L236" s="417" t="s">
        <v>17</v>
      </c>
    </row>
    <row r="237" spans="1:12" s="21" customFormat="1">
      <c r="A237" s="171"/>
      <c r="B237" s="425" t="s">
        <v>81</v>
      </c>
      <c r="C237" s="340">
        <v>0</v>
      </c>
      <c r="D237" s="340"/>
      <c r="E237" s="340"/>
      <c r="F237" s="340"/>
      <c r="G237" s="340"/>
      <c r="H237" s="340"/>
      <c r="I237" s="340"/>
      <c r="J237" s="340"/>
      <c r="K237" s="340">
        <f>SUM(C237:F237)</f>
        <v>0</v>
      </c>
      <c r="L237" s="380">
        <f>C237</f>
        <v>0</v>
      </c>
    </row>
    <row r="238" spans="1:12" s="21" customFormat="1">
      <c r="A238" s="171"/>
      <c r="B238" s="425" t="s">
        <v>801</v>
      </c>
      <c r="C238" s="340">
        <v>1242</v>
      </c>
      <c r="D238" s="340">
        <v>1205</v>
      </c>
      <c r="E238" s="340">
        <v>1311</v>
      </c>
      <c r="F238" s="340">
        <v>564</v>
      </c>
      <c r="G238" s="340"/>
      <c r="H238" s="340"/>
      <c r="I238" s="340"/>
      <c r="J238" s="340"/>
      <c r="K238" s="340">
        <f t="shared" ref="K238:K241" si="70">SUM(C238:F238)</f>
        <v>4322</v>
      </c>
      <c r="L238" s="380">
        <f t="shared" ref="L238:L241" si="71">C238</f>
        <v>1242</v>
      </c>
    </row>
    <row r="239" spans="1:12" s="21" customFormat="1">
      <c r="A239" s="171"/>
      <c r="B239" s="425" t="s">
        <v>802</v>
      </c>
      <c r="C239" s="340">
        <v>2197</v>
      </c>
      <c r="D239" s="340">
        <v>1911</v>
      </c>
      <c r="E239" s="340">
        <v>1985</v>
      </c>
      <c r="F239" s="340">
        <v>1025</v>
      </c>
      <c r="G239" s="340"/>
      <c r="H239" s="340"/>
      <c r="I239" s="340"/>
      <c r="J239" s="340"/>
      <c r="K239" s="340">
        <f t="shared" si="70"/>
        <v>7118</v>
      </c>
      <c r="L239" s="380">
        <f t="shared" si="71"/>
        <v>2197</v>
      </c>
    </row>
    <row r="240" spans="1:12" s="21" customFormat="1">
      <c r="A240" s="171"/>
      <c r="B240" s="425" t="s">
        <v>92</v>
      </c>
      <c r="C240" s="340">
        <v>992</v>
      </c>
      <c r="D240" s="340">
        <v>850</v>
      </c>
      <c r="E240" s="340">
        <v>937</v>
      </c>
      <c r="F240" s="340">
        <v>545</v>
      </c>
      <c r="G240" s="340"/>
      <c r="H240" s="340"/>
      <c r="I240" s="340"/>
      <c r="J240" s="340"/>
      <c r="K240" s="340">
        <f t="shared" si="70"/>
        <v>3324</v>
      </c>
      <c r="L240" s="380">
        <f t="shared" si="71"/>
        <v>992</v>
      </c>
    </row>
    <row r="241" spans="1:12" s="21" customFormat="1">
      <c r="A241" s="171"/>
      <c r="B241" s="425" t="s">
        <v>93</v>
      </c>
      <c r="C241" s="426">
        <v>441</v>
      </c>
      <c r="D241" s="340">
        <v>423</v>
      </c>
      <c r="E241" s="340">
        <v>438</v>
      </c>
      <c r="F241" s="340">
        <v>337</v>
      </c>
      <c r="G241" s="340"/>
      <c r="H241" s="340"/>
      <c r="I241" s="340"/>
      <c r="J241" s="340"/>
      <c r="K241" s="340">
        <f t="shared" si="70"/>
        <v>1639</v>
      </c>
      <c r="L241" s="380">
        <f t="shared" si="71"/>
        <v>441</v>
      </c>
    </row>
    <row r="242" spans="1:12" s="21" customFormat="1">
      <c r="A242" s="171"/>
      <c r="B242" s="26" t="s">
        <v>1</v>
      </c>
      <c r="C242" s="340">
        <f>SUM(C237:C241)</f>
        <v>4872</v>
      </c>
      <c r="D242" s="340">
        <f>SUM(D237:D241)</f>
        <v>4389</v>
      </c>
      <c r="E242" s="340">
        <f>SUM(E237:E241)</f>
        <v>4671</v>
      </c>
      <c r="F242" s="340">
        <f>SUM(F237:F241)</f>
        <v>2471</v>
      </c>
      <c r="G242" s="340"/>
      <c r="H242" s="340"/>
      <c r="I242" s="340"/>
      <c r="J242" s="340"/>
      <c r="K242" s="340">
        <f t="shared" ref="K242" si="72">SUM(C242:F242)</f>
        <v>16403</v>
      </c>
      <c r="L242" s="340">
        <f>SUM(L237:L241)</f>
        <v>4872</v>
      </c>
    </row>
    <row r="243" spans="1:12">
      <c r="B243" s="413" t="s">
        <v>334</v>
      </c>
      <c r="C243" s="414" t="s">
        <v>335</v>
      </c>
      <c r="D243" s="414">
        <v>202106</v>
      </c>
      <c r="E243" s="414">
        <v>202107</v>
      </c>
      <c r="F243" s="417">
        <v>202108</v>
      </c>
      <c r="G243" s="414">
        <v>202109</v>
      </c>
      <c r="H243" s="414">
        <v>202110</v>
      </c>
      <c r="I243" s="414">
        <v>202111</v>
      </c>
      <c r="J243" s="414">
        <v>202112</v>
      </c>
      <c r="K243" s="415" t="s">
        <v>309</v>
      </c>
      <c r="L243" s="417" t="s">
        <v>17</v>
      </c>
    </row>
    <row r="244" spans="1:12" s="21" customFormat="1">
      <c r="A244" s="171"/>
      <c r="B244" s="24" t="s">
        <v>81</v>
      </c>
      <c r="C244" s="358">
        <f>IF(ISERROR(C237/C$242),0,C237/C$242)</f>
        <v>0</v>
      </c>
      <c r="D244" s="358">
        <f t="shared" ref="D244:L244" si="73">IF(ISERROR(D237/D$242),0,D237/D$242)</f>
        <v>0</v>
      </c>
      <c r="E244" s="358">
        <f t="shared" si="73"/>
        <v>0</v>
      </c>
      <c r="F244" s="358">
        <f t="shared" si="73"/>
        <v>0</v>
      </c>
      <c r="G244" s="358">
        <f t="shared" si="73"/>
        <v>0</v>
      </c>
      <c r="H244" s="358">
        <f t="shared" si="73"/>
        <v>0</v>
      </c>
      <c r="I244" s="358">
        <f t="shared" si="73"/>
        <v>0</v>
      </c>
      <c r="J244" s="358">
        <f t="shared" si="73"/>
        <v>0</v>
      </c>
      <c r="K244" s="358">
        <f t="shared" si="73"/>
        <v>0</v>
      </c>
      <c r="L244" s="358">
        <f t="shared" si="73"/>
        <v>0</v>
      </c>
    </row>
    <row r="245" spans="1:12" s="21" customFormat="1">
      <c r="A245" s="171"/>
      <c r="B245" s="24" t="s">
        <v>801</v>
      </c>
      <c r="C245" s="358">
        <f t="shared" ref="C245:L248" si="74">IF(ISERROR(C238/C$242),0,C238/C$242)</f>
        <v>0.25492610837438423</v>
      </c>
      <c r="D245" s="358">
        <f t="shared" si="74"/>
        <v>0.27455001139211666</v>
      </c>
      <c r="E245" s="358">
        <f t="shared" si="74"/>
        <v>0.28066795118818239</v>
      </c>
      <c r="F245" s="358">
        <f t="shared" si="74"/>
        <v>0.22824767300687981</v>
      </c>
      <c r="G245" s="358">
        <f t="shared" si="74"/>
        <v>0</v>
      </c>
      <c r="H245" s="358">
        <f t="shared" si="74"/>
        <v>0</v>
      </c>
      <c r="I245" s="358">
        <f t="shared" si="74"/>
        <v>0</v>
      </c>
      <c r="J245" s="358">
        <f t="shared" si="74"/>
        <v>0</v>
      </c>
      <c r="K245" s="358">
        <f t="shared" si="74"/>
        <v>0.26348838627080412</v>
      </c>
      <c r="L245" s="358">
        <f t="shared" si="74"/>
        <v>0.25492610837438423</v>
      </c>
    </row>
    <row r="246" spans="1:12" s="21" customFormat="1">
      <c r="A246" s="171"/>
      <c r="B246" s="24" t="s">
        <v>802</v>
      </c>
      <c r="C246" s="358">
        <f t="shared" si="74"/>
        <v>0.45094417077175697</v>
      </c>
      <c r="D246" s="358">
        <f t="shared" si="74"/>
        <v>0.4354066985645933</v>
      </c>
      <c r="E246" s="358">
        <f t="shared" si="74"/>
        <v>0.42496253478912438</v>
      </c>
      <c r="F246" s="358">
        <f t="shared" si="74"/>
        <v>0.41481181707810605</v>
      </c>
      <c r="G246" s="358">
        <f t="shared" si="74"/>
        <v>0</v>
      </c>
      <c r="H246" s="358">
        <f t="shared" si="74"/>
        <v>0</v>
      </c>
      <c r="I246" s="358">
        <f t="shared" si="74"/>
        <v>0</v>
      </c>
      <c r="J246" s="358">
        <f t="shared" si="74"/>
        <v>0</v>
      </c>
      <c r="K246" s="358">
        <f t="shared" si="74"/>
        <v>0.43394501005913555</v>
      </c>
      <c r="L246" s="358">
        <f t="shared" si="74"/>
        <v>0.45094417077175697</v>
      </c>
    </row>
    <row r="247" spans="1:12" s="21" customFormat="1">
      <c r="A247" s="171"/>
      <c r="B247" s="24" t="s">
        <v>92</v>
      </c>
      <c r="C247" s="358">
        <f t="shared" si="74"/>
        <v>0.20361247947454844</v>
      </c>
      <c r="D247" s="358">
        <f t="shared" si="74"/>
        <v>0.19366598313966735</v>
      </c>
      <c r="E247" s="358">
        <f t="shared" si="74"/>
        <v>0.20059944337400984</v>
      </c>
      <c r="F247" s="358">
        <f t="shared" si="74"/>
        <v>0.22055847834884662</v>
      </c>
      <c r="G247" s="358">
        <f t="shared" si="74"/>
        <v>0</v>
      </c>
      <c r="H247" s="358">
        <f t="shared" si="74"/>
        <v>0</v>
      </c>
      <c r="I247" s="358">
        <f t="shared" si="74"/>
        <v>0</v>
      </c>
      <c r="J247" s="358">
        <f t="shared" si="74"/>
        <v>0</v>
      </c>
      <c r="K247" s="358">
        <f t="shared" si="74"/>
        <v>0.20264585746509786</v>
      </c>
      <c r="L247" s="358">
        <f t="shared" si="74"/>
        <v>0.20361247947454844</v>
      </c>
    </row>
    <row r="248" spans="1:12" s="21" customFormat="1">
      <c r="A248" s="171"/>
      <c r="B248" s="24" t="s">
        <v>93</v>
      </c>
      <c r="C248" s="358">
        <f t="shared" si="74"/>
        <v>9.0517241379310345E-2</v>
      </c>
      <c r="D248" s="358">
        <f t="shared" si="74"/>
        <v>9.6377306903622686E-2</v>
      </c>
      <c r="E248" s="358">
        <f t="shared" si="74"/>
        <v>9.3770070648683368E-2</v>
      </c>
      <c r="F248" s="358">
        <f t="shared" si="74"/>
        <v>0.13638203156616754</v>
      </c>
      <c r="G248" s="358">
        <f t="shared" si="74"/>
        <v>0</v>
      </c>
      <c r="H248" s="358">
        <f t="shared" si="74"/>
        <v>0</v>
      </c>
      <c r="I248" s="358">
        <f t="shared" si="74"/>
        <v>0</v>
      </c>
      <c r="J248" s="358">
        <f t="shared" si="74"/>
        <v>0</v>
      </c>
      <c r="K248" s="358">
        <f t="shared" si="74"/>
        <v>9.992074620496251E-2</v>
      </c>
      <c r="L248" s="358">
        <f t="shared" si="74"/>
        <v>9.0517241379310345E-2</v>
      </c>
    </row>
    <row r="249" spans="1:12">
      <c r="B249" s="430" t="s">
        <v>79</v>
      </c>
      <c r="C249" s="414" t="s">
        <v>335</v>
      </c>
      <c r="D249" s="414">
        <v>202106</v>
      </c>
      <c r="E249" s="414">
        <v>202107</v>
      </c>
      <c r="F249" s="417">
        <v>202108</v>
      </c>
      <c r="G249" s="414">
        <v>202109</v>
      </c>
      <c r="H249" s="414">
        <v>202110</v>
      </c>
      <c r="I249" s="414">
        <v>202111</v>
      </c>
      <c r="J249" s="414">
        <v>202112</v>
      </c>
      <c r="K249" s="418"/>
      <c r="L249" s="17"/>
    </row>
    <row r="250" spans="1:12" s="21" customFormat="1">
      <c r="A250" s="171"/>
      <c r="B250" s="24" t="s">
        <v>81</v>
      </c>
      <c r="C250" s="446" t="s">
        <v>332</v>
      </c>
      <c r="D250" s="177">
        <f>IF(ISERROR(LN('Monthly Distribution by App'!D244/'Monthly Distribution by App'!$L244)*('Monthly Distribution by App'!D244-'Monthly Distribution by App'!$L244)),0,LN('Monthly Distribution by App'!D244/'Monthly Distribution by App'!$L244)*('Monthly Distribution by App'!D244-'Monthly Distribution by App'!$L244))</f>
        <v>0</v>
      </c>
      <c r="E250" s="177">
        <f>IF(ISERROR(LN('Monthly Distribution by App'!E244/'Monthly Distribution by App'!$L244)*('Monthly Distribution by App'!E244-'Monthly Distribution by App'!$L244)),0,LN('Monthly Distribution by App'!E244/'Monthly Distribution by App'!$L244)*('Monthly Distribution by App'!E244-'Monthly Distribution by App'!$L244))</f>
        <v>0</v>
      </c>
      <c r="F250" s="177">
        <f>IF(ISERROR(LN('Monthly Distribution by App'!F244/'Monthly Distribution by App'!$L244)*('Monthly Distribution by App'!F244-'Monthly Distribution by App'!$L244)),0,LN('Monthly Distribution by App'!F244/'Monthly Distribution by App'!$L244)*('Monthly Distribution by App'!F244-'Monthly Distribution by App'!$L244))</f>
        <v>0</v>
      </c>
      <c r="G250" s="392"/>
      <c r="H250" s="392"/>
      <c r="I250" s="392"/>
      <c r="J250" s="392"/>
      <c r="K250" s="392"/>
    </row>
    <row r="251" spans="1:12" s="21" customFormat="1">
      <c r="A251" s="171"/>
      <c r="B251" s="24" t="s">
        <v>801</v>
      </c>
      <c r="C251" s="446"/>
      <c r="D251" s="177">
        <f>IF(ISERROR(LN('Monthly Distribution by App'!D245/'Monthly Distribution by App'!$L245)*('Monthly Distribution by App'!D245-'Monthly Distribution by App'!$L245)),0,LN('Monthly Distribution by App'!D245/'Monthly Distribution by App'!$L245)*('Monthly Distribution by App'!D245-'Monthly Distribution by App'!$L245))</f>
        <v>1.4553028221024886E-3</v>
      </c>
      <c r="E251" s="177">
        <f>IF(ISERROR(LN('Monthly Distribution by App'!E245/'Monthly Distribution by App'!$L245)*('Monthly Distribution by App'!E245-'Monthly Distribution by App'!$L245)),0,LN('Monthly Distribution by App'!E245/'Monthly Distribution by App'!$L245)*('Monthly Distribution by App'!E245-'Monthly Distribution by App'!$L245))</f>
        <v>2.4763284719168132E-3</v>
      </c>
      <c r="F251" s="177">
        <f>IF(ISERROR(LN('Monthly Distribution by App'!F245/'Monthly Distribution by App'!$L245)*('Monthly Distribution by App'!F245-'Monthly Distribution by App'!$L245)),0,LN('Monthly Distribution by App'!F245/'Monthly Distribution by App'!$L245)*('Monthly Distribution by App'!F245-'Monthly Distribution by App'!$L245))</f>
        <v>2.9490984763713224E-3</v>
      </c>
      <c r="G251" s="392"/>
      <c r="H251" s="392"/>
      <c r="I251" s="392"/>
      <c r="J251" s="392"/>
      <c r="K251" s="392"/>
    </row>
    <row r="252" spans="1:12" s="21" customFormat="1">
      <c r="A252" s="171"/>
      <c r="B252" s="24" t="s">
        <v>802</v>
      </c>
      <c r="C252" s="446"/>
      <c r="D252" s="177">
        <f>IF(ISERROR(LN('Monthly Distribution by App'!D246/'Monthly Distribution by App'!$L246)*('Monthly Distribution by App'!D246-'Monthly Distribution by App'!$L246)),0,LN('Monthly Distribution by App'!D246/'Monthly Distribution by App'!$L246)*('Monthly Distribution by App'!D246-'Monthly Distribution by App'!$L246))</f>
        <v>5.4479051918014448E-4</v>
      </c>
      <c r="E252" s="177">
        <f>IF(ISERROR(LN('Monthly Distribution by App'!E246/'Monthly Distribution by App'!$L246)*('Monthly Distribution by App'!E246-'Monthly Distribution by App'!$L246)),0,LN('Monthly Distribution by App'!E246/'Monthly Distribution by App'!$L246)*('Monthly Distribution by App'!E246-'Monthly Distribution by App'!$L246))</f>
        <v>1.5418160225096121E-3</v>
      </c>
      <c r="F252" s="177">
        <f>IF(ISERROR(LN('Monthly Distribution by App'!F246/'Monthly Distribution by App'!$L246)*('Monthly Distribution by App'!F246-'Monthly Distribution by App'!$L246)),0,LN('Monthly Distribution by App'!F246/'Monthly Distribution by App'!$L246)*('Monthly Distribution by App'!F246-'Monthly Distribution by App'!$L246))</f>
        <v>3.0177227790040449E-3</v>
      </c>
      <c r="G252" s="392"/>
      <c r="H252" s="392"/>
      <c r="I252" s="392"/>
      <c r="J252" s="392"/>
      <c r="K252" s="392"/>
    </row>
    <row r="253" spans="1:12" s="21" customFormat="1">
      <c r="A253" s="171"/>
      <c r="B253" s="24" t="s">
        <v>92</v>
      </c>
      <c r="C253" s="446"/>
      <c r="D253" s="177">
        <f>IF(ISERROR(LN('Monthly Distribution by App'!D247/'Monthly Distribution by App'!$L247)*('Monthly Distribution by App'!D247-'Monthly Distribution by App'!$L247)),0,LN('Monthly Distribution by App'!D247/'Monthly Distribution by App'!$L247)*('Monthly Distribution by App'!D247-'Monthly Distribution by App'!$L247))</f>
        <v>4.9815672278933092E-4</v>
      </c>
      <c r="E253" s="177">
        <f>IF(ISERROR(LN('Monthly Distribution by App'!E247/'Monthly Distribution by App'!$L247)*('Monthly Distribution by App'!E247-'Monthly Distribution by App'!$L247)),0,LN('Monthly Distribution by App'!E247/'Monthly Distribution by App'!$L247)*('Monthly Distribution by App'!E247-'Monthly Distribution by App'!$L247))</f>
        <v>4.4919776870560898E-5</v>
      </c>
      <c r="F253" s="177">
        <f>IF(ISERROR(LN('Monthly Distribution by App'!F247/'Monthly Distribution by App'!$L247)*('Monthly Distribution by App'!F247-'Monthly Distribution by App'!$L247)),0,LN('Monthly Distribution by App'!F247/'Monthly Distribution by App'!$L247)*('Monthly Distribution by App'!F247-'Monthly Distribution by App'!$L247))</f>
        <v>1.354735861555875E-3</v>
      </c>
      <c r="G253" s="392"/>
      <c r="H253" s="392"/>
      <c r="I253" s="392"/>
      <c r="J253" s="392"/>
      <c r="K253" s="392"/>
    </row>
    <row r="254" spans="1:12" s="21" customFormat="1">
      <c r="A254" s="171"/>
      <c r="B254" s="24" t="s">
        <v>93</v>
      </c>
      <c r="C254" s="446"/>
      <c r="D254" s="177">
        <f>IF(ISERROR(LN('Monthly Distribution by App'!D248/'Monthly Distribution by App'!$L248)*('Monthly Distribution by App'!D248-'Monthly Distribution by App'!$L248)),0,LN('Monthly Distribution by App'!D248/'Monthly Distribution by App'!$L248)*('Monthly Distribution by App'!D248-'Monthly Distribution by App'!$L248))</f>
        <v>3.6760439091130398E-4</v>
      </c>
      <c r="E254" s="177">
        <f>IF(ISERROR(LN('Monthly Distribution by App'!E248/'Monthly Distribution by App'!$L248)*('Monthly Distribution by App'!E248-'Monthly Distribution by App'!$L248)),0,LN('Monthly Distribution by App'!E248/'Monthly Distribution by App'!$L248)*('Monthly Distribution by App'!E248-'Monthly Distribution by App'!$L248))</f>
        <v>1.1484238584711853E-4</v>
      </c>
      <c r="F254" s="177">
        <f>IF(ISERROR(LN('Monthly Distribution by App'!F248/'Monthly Distribution by App'!$L248)*('Monthly Distribution by App'!F248-'Monthly Distribution by App'!$L248)),0,LN('Monthly Distribution by App'!F248/'Monthly Distribution by App'!$L248)*('Monthly Distribution by App'!F248-'Monthly Distribution by App'!$L248))</f>
        <v>1.8800879121702179E-2</v>
      </c>
      <c r="G254" s="392"/>
      <c r="H254" s="392"/>
      <c r="I254" s="392"/>
      <c r="J254" s="392"/>
      <c r="K254" s="392"/>
    </row>
    <row r="255" spans="1:12" s="21" customFormat="1">
      <c r="A255" s="171"/>
      <c r="B255" s="26" t="s">
        <v>1</v>
      </c>
      <c r="C255" s="446"/>
      <c r="D255" s="177">
        <f>SUM(D250:D254)</f>
        <v>2.8658544549832678E-3</v>
      </c>
      <c r="E255" s="177">
        <f>SUM(E250:E254)</f>
        <v>4.1779066571441051E-3</v>
      </c>
      <c r="F255" s="177">
        <f>SUM(F250:F254)</f>
        <v>2.6122436238633421E-2</v>
      </c>
      <c r="G255" s="392"/>
      <c r="H255" s="392"/>
      <c r="I255" s="392"/>
      <c r="J255" s="392"/>
      <c r="K255" s="392"/>
    </row>
    <row r="256" spans="1:12" s="21" customFormat="1">
      <c r="A256" s="171"/>
      <c r="B256" s="27"/>
      <c r="C256" s="32"/>
      <c r="D256" s="32"/>
      <c r="E256" s="32"/>
      <c r="F256" s="32"/>
      <c r="G256" s="32"/>
      <c r="H256" s="32"/>
      <c r="I256" s="32"/>
      <c r="J256" s="32"/>
      <c r="K256" s="32"/>
      <c r="L256" s="32"/>
    </row>
    <row r="257" spans="1:12" s="21" customFormat="1">
      <c r="A257" s="171"/>
      <c r="B257" s="423" t="s">
        <v>316</v>
      </c>
      <c r="C257" s="171"/>
      <c r="D257" s="171"/>
      <c r="E257" s="171"/>
      <c r="F257" s="171"/>
      <c r="G257" s="171"/>
      <c r="H257" s="171"/>
      <c r="I257" s="171"/>
      <c r="J257" s="171"/>
      <c r="K257" s="171"/>
      <c r="L257" s="171"/>
    </row>
    <row r="258" spans="1:12">
      <c r="B258" s="413" t="s">
        <v>333</v>
      </c>
      <c r="C258" s="414" t="s">
        <v>335</v>
      </c>
      <c r="D258" s="414">
        <v>202106</v>
      </c>
      <c r="E258" s="414">
        <v>202107</v>
      </c>
      <c r="F258" s="417">
        <v>202108</v>
      </c>
      <c r="G258" s="414">
        <v>202109</v>
      </c>
      <c r="H258" s="414">
        <v>202110</v>
      </c>
      <c r="I258" s="414">
        <v>202111</v>
      </c>
      <c r="J258" s="414">
        <v>202112</v>
      </c>
      <c r="K258" s="415" t="s">
        <v>309</v>
      </c>
      <c r="L258" s="417" t="s">
        <v>17</v>
      </c>
    </row>
    <row r="259" spans="1:12" s="21" customFormat="1">
      <c r="A259" s="171"/>
      <c r="B259" s="425" t="s">
        <v>81</v>
      </c>
      <c r="C259" s="340">
        <v>0</v>
      </c>
      <c r="D259" s="340"/>
      <c r="E259" s="340"/>
      <c r="F259" s="340"/>
      <c r="G259" s="340"/>
      <c r="H259" s="340"/>
      <c r="I259" s="340"/>
      <c r="J259" s="340"/>
      <c r="K259" s="340">
        <f>SUM(C259:F259)</f>
        <v>0</v>
      </c>
      <c r="L259" s="380">
        <f>C259</f>
        <v>0</v>
      </c>
    </row>
    <row r="260" spans="1:12" s="21" customFormat="1">
      <c r="A260" s="171"/>
      <c r="B260" s="425" t="s">
        <v>317</v>
      </c>
      <c r="C260" s="340">
        <v>1779</v>
      </c>
      <c r="D260" s="340">
        <v>1630</v>
      </c>
      <c r="E260" s="340">
        <v>1751</v>
      </c>
      <c r="F260" s="340">
        <v>846</v>
      </c>
      <c r="G260" s="340"/>
      <c r="H260" s="340"/>
      <c r="I260" s="340"/>
      <c r="J260" s="340"/>
      <c r="K260" s="340">
        <f t="shared" ref="K260:K262" si="75">SUM(C260:F260)</f>
        <v>6006</v>
      </c>
      <c r="L260" s="380">
        <f>C260</f>
        <v>1779</v>
      </c>
    </row>
    <row r="261" spans="1:12" s="21" customFormat="1">
      <c r="A261" s="171"/>
      <c r="B261" s="425" t="s">
        <v>318</v>
      </c>
      <c r="C261" s="340">
        <v>3093</v>
      </c>
      <c r="D261" s="340">
        <v>2759</v>
      </c>
      <c r="E261" s="340">
        <v>2920</v>
      </c>
      <c r="F261" s="340">
        <v>1625</v>
      </c>
      <c r="G261" s="340"/>
      <c r="H261" s="340"/>
      <c r="I261" s="340"/>
      <c r="J261" s="340"/>
      <c r="K261" s="340">
        <f t="shared" si="75"/>
        <v>10397</v>
      </c>
      <c r="L261" s="380">
        <f>C261</f>
        <v>3093</v>
      </c>
    </row>
    <row r="262" spans="1:12" s="21" customFormat="1">
      <c r="A262" s="171"/>
      <c r="B262" s="26" t="s">
        <v>1</v>
      </c>
      <c r="C262" s="340">
        <f>SUM(C259:C261)</f>
        <v>4872</v>
      </c>
      <c r="D262" s="340">
        <f>SUM(D259:D261)</f>
        <v>4389</v>
      </c>
      <c r="E262" s="340">
        <f>SUM(E259:E261)</f>
        <v>4671</v>
      </c>
      <c r="F262" s="340">
        <f>SUM(F259:F261)</f>
        <v>2471</v>
      </c>
      <c r="G262" s="340"/>
      <c r="H262" s="340"/>
      <c r="I262" s="340"/>
      <c r="J262" s="340"/>
      <c r="K262" s="340">
        <f t="shared" si="75"/>
        <v>16403</v>
      </c>
      <c r="L262" s="340">
        <f>SUM(L259:L261)</f>
        <v>4872</v>
      </c>
    </row>
    <row r="263" spans="1:12">
      <c r="B263" s="413" t="s">
        <v>334</v>
      </c>
      <c r="C263" s="414" t="s">
        <v>335</v>
      </c>
      <c r="D263" s="414">
        <v>202106</v>
      </c>
      <c r="E263" s="414">
        <v>202107</v>
      </c>
      <c r="F263" s="417">
        <v>202108</v>
      </c>
      <c r="G263" s="414">
        <v>202109</v>
      </c>
      <c r="H263" s="414">
        <v>202110</v>
      </c>
      <c r="I263" s="414">
        <v>202111</v>
      </c>
      <c r="J263" s="414">
        <v>202112</v>
      </c>
      <c r="K263" s="415" t="s">
        <v>309</v>
      </c>
      <c r="L263" s="417" t="s">
        <v>17</v>
      </c>
    </row>
    <row r="264" spans="1:12" s="21" customFormat="1">
      <c r="A264" s="171"/>
      <c r="B264" s="24" t="s">
        <v>81</v>
      </c>
      <c r="C264" s="358">
        <f>IF(ISERROR(C259/C$262),0,C259/C$262)</f>
        <v>0</v>
      </c>
      <c r="D264" s="358">
        <f t="shared" ref="D264:K264" si="76">IF(ISERROR(D259/D$262),0,D259/D$262)</f>
        <v>0</v>
      </c>
      <c r="E264" s="358">
        <f t="shared" si="76"/>
        <v>0</v>
      </c>
      <c r="F264" s="358">
        <f t="shared" si="76"/>
        <v>0</v>
      </c>
      <c r="G264" s="358"/>
      <c r="H264" s="358"/>
      <c r="I264" s="358"/>
      <c r="J264" s="358"/>
      <c r="K264" s="358">
        <f t="shared" si="76"/>
        <v>0</v>
      </c>
      <c r="L264" s="358">
        <f t="shared" ref="L264:L266" si="77">IF(ISERROR(L259/L$242),0,L259/L$242)</f>
        <v>0</v>
      </c>
    </row>
    <row r="265" spans="1:12" s="21" customFormat="1">
      <c r="A265" s="171"/>
      <c r="B265" s="24" t="s">
        <v>317</v>
      </c>
      <c r="C265" s="358">
        <f t="shared" ref="C265:C266" si="78">IF(ISERROR(C260/C$262),0,C260/C$262)</f>
        <v>0.36514778325123154</v>
      </c>
      <c r="D265" s="358">
        <f t="shared" ref="D265:K265" si="79">IF(ISERROR(D260/D$262),0,D260/D$262)</f>
        <v>0.37138300296195031</v>
      </c>
      <c r="E265" s="358">
        <f t="shared" si="79"/>
        <v>0.37486619567544421</v>
      </c>
      <c r="F265" s="358">
        <f t="shared" si="79"/>
        <v>0.34237150951031969</v>
      </c>
      <c r="G265" s="358"/>
      <c r="H265" s="358"/>
      <c r="I265" s="358"/>
      <c r="J265" s="358"/>
      <c r="K265" s="358">
        <f t="shared" si="79"/>
        <v>0.36615253307321832</v>
      </c>
      <c r="L265" s="358">
        <f t="shared" si="77"/>
        <v>0.36514778325123154</v>
      </c>
    </row>
    <row r="266" spans="1:12" s="21" customFormat="1">
      <c r="A266" s="171"/>
      <c r="B266" s="24" t="s">
        <v>318</v>
      </c>
      <c r="C266" s="358">
        <f t="shared" si="78"/>
        <v>0.63485221674876846</v>
      </c>
      <c r="D266" s="358">
        <f t="shared" ref="D266:K266" si="80">IF(ISERROR(D261/D$262),0,D261/D$262)</f>
        <v>0.62861699703804963</v>
      </c>
      <c r="E266" s="358">
        <f t="shared" si="80"/>
        <v>0.62513380432455579</v>
      </c>
      <c r="F266" s="358">
        <f t="shared" si="80"/>
        <v>0.65762849048968031</v>
      </c>
      <c r="G266" s="358"/>
      <c r="H266" s="358"/>
      <c r="I266" s="358"/>
      <c r="J266" s="358"/>
      <c r="K266" s="358">
        <f t="shared" si="80"/>
        <v>0.63384746692678173</v>
      </c>
      <c r="L266" s="358">
        <f t="shared" si="77"/>
        <v>0.63485221674876846</v>
      </c>
    </row>
    <row r="267" spans="1:12">
      <c r="B267" s="430" t="s">
        <v>79</v>
      </c>
      <c r="C267" s="414" t="s">
        <v>335</v>
      </c>
      <c r="D267" s="414">
        <v>202106</v>
      </c>
      <c r="E267" s="414">
        <v>202107</v>
      </c>
      <c r="F267" s="417">
        <v>202108</v>
      </c>
      <c r="G267" s="414">
        <v>202109</v>
      </c>
      <c r="H267" s="414">
        <v>202110</v>
      </c>
      <c r="I267" s="414">
        <v>202111</v>
      </c>
      <c r="J267" s="414">
        <v>202112</v>
      </c>
      <c r="K267" s="418"/>
      <c r="L267" s="17"/>
    </row>
    <row r="268" spans="1:12" s="21" customFormat="1">
      <c r="A268" s="171"/>
      <c r="B268" s="24" t="s">
        <v>81</v>
      </c>
      <c r="C268" s="443" t="s">
        <v>332</v>
      </c>
      <c r="D268" s="177">
        <f>IF(ISERROR(LN('Monthly Distribution by App'!D264/'Monthly Distribution by App'!$L264)*('Monthly Distribution by App'!D264-'Monthly Distribution by App'!$L264)),0,LN('Monthly Distribution by App'!D264/'Monthly Distribution by App'!$L264)*('Monthly Distribution by App'!D264-'Monthly Distribution by App'!$L264))</f>
        <v>0</v>
      </c>
      <c r="E268" s="177">
        <f>IF(ISERROR(LN('Monthly Distribution by App'!E264/'Monthly Distribution by App'!$L264)*('Monthly Distribution by App'!E264-'Monthly Distribution by App'!$L264)),0,LN('Monthly Distribution by App'!E264/'Monthly Distribution by App'!$L264)*('Monthly Distribution by App'!E264-'Monthly Distribution by App'!$L264))</f>
        <v>0</v>
      </c>
      <c r="F268" s="177">
        <f>IF(ISERROR(LN('Monthly Distribution by App'!F264/'Monthly Distribution by App'!$L264)*('Monthly Distribution by App'!F264-'Monthly Distribution by App'!$L264)),0,LN('Monthly Distribution by App'!F264/'Monthly Distribution by App'!$L264)*('Monthly Distribution by App'!F264-'Monthly Distribution by App'!$L264))</f>
        <v>0</v>
      </c>
      <c r="G268" s="392"/>
      <c r="H268" s="392"/>
      <c r="I268" s="392"/>
      <c r="J268" s="392"/>
      <c r="K268" s="392"/>
    </row>
    <row r="269" spans="1:12" s="21" customFormat="1">
      <c r="A269" s="171"/>
      <c r="B269" s="24" t="s">
        <v>317</v>
      </c>
      <c r="C269" s="444"/>
      <c r="D269" s="177">
        <f>IF(ISERROR(LN('Monthly Distribution by App'!D265/'Monthly Distribution by App'!$L265)*('Monthly Distribution by App'!D265-'Monthly Distribution by App'!$L265)),0,LN('Monthly Distribution by App'!D265/'Monthly Distribution by App'!$L265)*('Monthly Distribution by App'!D265-'Monthly Distribution by App'!$L265))</f>
        <v>1.0557303067205569E-4</v>
      </c>
      <c r="E269" s="177">
        <f>IF(ISERROR(LN('Monthly Distribution by App'!E265/'Monthly Distribution by App'!$L265)*('Monthly Distribution by App'!E265-'Monthly Distribution by App'!$L265)),0,LN('Monthly Distribution by App'!E265/'Monthly Distribution by App'!$L265)*('Monthly Distribution by App'!E265-'Monthly Distribution by App'!$L265))</f>
        <v>2.5527347605137788E-4</v>
      </c>
      <c r="F269" s="177">
        <f>IF(ISERROR(LN('Monthly Distribution by App'!F265/'Monthly Distribution by App'!$L265)*('Monthly Distribution by App'!F265-'Monthly Distribution by App'!$L265)),0,LN('Monthly Distribution by App'!F265/'Monthly Distribution by App'!$L265)*('Monthly Distribution by App'!F265-'Monthly Distribution by App'!$L265))</f>
        <v>1.4669224153035438E-3</v>
      </c>
      <c r="G269" s="392"/>
      <c r="H269" s="392"/>
      <c r="I269" s="392"/>
      <c r="J269" s="392"/>
      <c r="K269" s="392"/>
    </row>
    <row r="270" spans="1:12" s="21" customFormat="1">
      <c r="A270" s="171"/>
      <c r="B270" s="24" t="s">
        <v>318</v>
      </c>
      <c r="C270" s="444"/>
      <c r="D270" s="177">
        <f>IF(ISERROR(LN('Monthly Distribution by App'!D266/'Monthly Distribution by App'!$L266)*('Monthly Distribution by App'!D266-'Monthly Distribution by App'!$L266)),0,LN('Monthly Distribution by App'!D266/'Monthly Distribution by App'!$L266)*('Monthly Distribution by App'!D266-'Monthly Distribution by App'!$L266))</f>
        <v>6.1542109669885587E-5</v>
      </c>
      <c r="E270" s="177">
        <f>IF(ISERROR(LN('Monthly Distribution by App'!E266/'Monthly Distribution by App'!$L266)*('Monthly Distribution by App'!E266-'Monthly Distribution by App'!$L266)),0,LN('Monthly Distribution by App'!E266/'Monthly Distribution by App'!$L266)*('Monthly Distribution by App'!E266-'Monthly Distribution by App'!$L266))</f>
        <v>1.4992136657815446E-4</v>
      </c>
      <c r="F270" s="177">
        <f>IF(ISERROR(LN('Monthly Distribution by App'!F266/'Monthly Distribution by App'!$L266)*('Monthly Distribution by App'!F266-'Monthly Distribution by App'!$L266)),0,LN('Monthly Distribution by App'!F266/'Monthly Distribution by App'!$L266)*('Monthly Distribution by App'!F266-'Monthly Distribution by App'!$L266))</f>
        <v>8.0281639952926149E-4</v>
      </c>
      <c r="G270" s="392"/>
      <c r="H270" s="392"/>
      <c r="I270" s="392"/>
      <c r="J270" s="392"/>
      <c r="K270" s="392"/>
    </row>
    <row r="271" spans="1:12" s="21" customFormat="1">
      <c r="A271" s="171"/>
      <c r="B271" s="26" t="s">
        <v>1</v>
      </c>
      <c r="C271" s="445"/>
      <c r="D271" s="177">
        <f>SUM(D268:D270)</f>
        <v>1.6711514034194126E-4</v>
      </c>
      <c r="E271" s="177">
        <f>SUM(E268:E270)</f>
        <v>4.0519484262953234E-4</v>
      </c>
      <c r="F271" s="177">
        <f>SUM(F268:F270)</f>
        <v>2.2697388148328053E-3</v>
      </c>
      <c r="G271" s="392"/>
      <c r="H271" s="392"/>
      <c r="I271" s="392"/>
      <c r="J271" s="392"/>
      <c r="K271" s="392"/>
    </row>
    <row r="272" spans="1:12" s="21" customFormat="1">
      <c r="A272" s="171"/>
      <c r="B272" s="27"/>
      <c r="C272" s="32"/>
      <c r="D272" s="32"/>
      <c r="E272" s="32"/>
      <c r="F272" s="32"/>
      <c r="G272" s="32"/>
      <c r="H272" s="32"/>
      <c r="I272" s="32"/>
      <c r="J272" s="32"/>
      <c r="K272" s="32"/>
      <c r="L272" s="32"/>
    </row>
    <row r="273" spans="1:12" s="21" customFormat="1">
      <c r="A273" s="171"/>
      <c r="B273" s="423" t="s">
        <v>320</v>
      </c>
      <c r="C273" s="171"/>
      <c r="D273" s="171"/>
      <c r="E273" s="171"/>
      <c r="F273" s="171"/>
      <c r="G273" s="171"/>
      <c r="H273" s="171"/>
      <c r="I273" s="171"/>
      <c r="J273" s="171"/>
      <c r="K273" s="171"/>
      <c r="L273" s="171"/>
    </row>
    <row r="274" spans="1:12">
      <c r="B274" s="413" t="s">
        <v>333</v>
      </c>
      <c r="C274" s="414" t="s">
        <v>335</v>
      </c>
      <c r="D274" s="414">
        <v>202106</v>
      </c>
      <c r="E274" s="414">
        <v>202107</v>
      </c>
      <c r="F274" s="417">
        <v>202108</v>
      </c>
      <c r="G274" s="414">
        <v>202109</v>
      </c>
      <c r="H274" s="414">
        <v>202110</v>
      </c>
      <c r="I274" s="414">
        <v>202111</v>
      </c>
      <c r="J274" s="414">
        <v>202112</v>
      </c>
      <c r="K274" s="415" t="s">
        <v>309</v>
      </c>
      <c r="L274" s="417" t="s">
        <v>17</v>
      </c>
    </row>
    <row r="275" spans="1:12" s="21" customFormat="1">
      <c r="A275" s="171"/>
      <c r="B275" s="425" t="s">
        <v>876</v>
      </c>
      <c r="C275" s="340">
        <v>3440</v>
      </c>
      <c r="D275" s="340">
        <v>3081</v>
      </c>
      <c r="E275" s="340">
        <v>3207</v>
      </c>
      <c r="F275" s="340">
        <v>1883</v>
      </c>
      <c r="G275" s="340"/>
      <c r="H275" s="340"/>
      <c r="I275" s="340"/>
      <c r="J275" s="340"/>
      <c r="K275" s="340">
        <f>SUM(C275:F275)</f>
        <v>11611</v>
      </c>
      <c r="L275" s="380">
        <f>C275</f>
        <v>3440</v>
      </c>
    </row>
    <row r="276" spans="1:12" s="21" customFormat="1">
      <c r="A276" s="171"/>
      <c r="B276" s="425" t="s">
        <v>877</v>
      </c>
      <c r="C276" s="340">
        <v>991</v>
      </c>
      <c r="D276" s="340">
        <v>906</v>
      </c>
      <c r="E276" s="340">
        <v>998</v>
      </c>
      <c r="F276" s="340">
        <v>390</v>
      </c>
      <c r="G276" s="340"/>
      <c r="H276" s="340"/>
      <c r="I276" s="340"/>
      <c r="J276" s="340"/>
      <c r="K276" s="340">
        <f t="shared" ref="K276:K279" si="81">SUM(C276:F276)</f>
        <v>3285</v>
      </c>
      <c r="L276" s="380">
        <f>C276</f>
        <v>991</v>
      </c>
    </row>
    <row r="277" spans="1:12" s="21" customFormat="1">
      <c r="A277" s="171"/>
      <c r="B277" s="425" t="s">
        <v>878</v>
      </c>
      <c r="C277" s="340">
        <v>408</v>
      </c>
      <c r="D277" s="340">
        <v>370</v>
      </c>
      <c r="E277" s="340">
        <v>443</v>
      </c>
      <c r="F277" s="340">
        <v>181</v>
      </c>
      <c r="G277" s="340"/>
      <c r="H277" s="340"/>
      <c r="I277" s="340"/>
      <c r="J277" s="340"/>
      <c r="K277" s="340">
        <f t="shared" si="81"/>
        <v>1402</v>
      </c>
      <c r="L277" s="380">
        <f>C277</f>
        <v>408</v>
      </c>
    </row>
    <row r="278" spans="1:12" s="21" customFormat="1">
      <c r="A278" s="171"/>
      <c r="B278" s="425" t="s">
        <v>879</v>
      </c>
      <c r="C278" s="426">
        <v>33</v>
      </c>
      <c r="D278" s="340">
        <v>32</v>
      </c>
      <c r="E278" s="340">
        <v>23</v>
      </c>
      <c r="F278" s="340">
        <v>17</v>
      </c>
      <c r="G278" s="340"/>
      <c r="H278" s="340"/>
      <c r="I278" s="340"/>
      <c r="J278" s="340"/>
      <c r="K278" s="340">
        <f t="shared" si="81"/>
        <v>105</v>
      </c>
      <c r="L278" s="380">
        <f>C278</f>
        <v>33</v>
      </c>
    </row>
    <row r="279" spans="1:12" s="21" customFormat="1">
      <c r="A279" s="171"/>
      <c r="B279" s="26" t="s">
        <v>1</v>
      </c>
      <c r="C279" s="340">
        <f>SUM(C275:C278)</f>
        <v>4872</v>
      </c>
      <c r="D279" s="340">
        <f>SUM(D275:D278)</f>
        <v>4389</v>
      </c>
      <c r="E279" s="340">
        <f>SUM(E275:E278)</f>
        <v>4671</v>
      </c>
      <c r="F279" s="340">
        <f>SUM(F275:F278)</f>
        <v>2471</v>
      </c>
      <c r="G279" s="340"/>
      <c r="H279" s="340"/>
      <c r="I279" s="340"/>
      <c r="J279" s="340"/>
      <c r="K279" s="340">
        <f t="shared" si="81"/>
        <v>16403</v>
      </c>
      <c r="L279" s="340">
        <f>SUM(L275:L278)</f>
        <v>4872</v>
      </c>
    </row>
    <row r="280" spans="1:12">
      <c r="B280" s="413" t="s">
        <v>334</v>
      </c>
      <c r="C280" s="414" t="s">
        <v>335</v>
      </c>
      <c r="D280" s="414">
        <v>202106</v>
      </c>
      <c r="E280" s="414">
        <v>202107</v>
      </c>
      <c r="F280" s="417">
        <v>202108</v>
      </c>
      <c r="G280" s="414">
        <v>202109</v>
      </c>
      <c r="H280" s="414">
        <v>202110</v>
      </c>
      <c r="I280" s="414">
        <v>202111</v>
      </c>
      <c r="J280" s="414">
        <v>202112</v>
      </c>
      <c r="K280" s="415" t="s">
        <v>309</v>
      </c>
      <c r="L280" s="417" t="s">
        <v>17</v>
      </c>
    </row>
    <row r="281" spans="1:12" s="21" customFormat="1">
      <c r="A281" s="171"/>
      <c r="B281" s="24" t="s">
        <v>321</v>
      </c>
      <c r="C281" s="358">
        <f>IF(ISERROR(C275/C$279),0,C275/C$279)</f>
        <v>0.70607553366174058</v>
      </c>
      <c r="D281" s="358">
        <f t="shared" ref="D281:K281" si="82">IF(ISERROR(D275/D$279),0,D275/D$279)</f>
        <v>0.70198222829801782</v>
      </c>
      <c r="E281" s="358">
        <f t="shared" si="82"/>
        <v>0.68657675016056519</v>
      </c>
      <c r="F281" s="358">
        <f t="shared" si="82"/>
        <v>0.76203966005665724</v>
      </c>
      <c r="G281" s="358"/>
      <c r="H281" s="358"/>
      <c r="I281" s="358"/>
      <c r="J281" s="358"/>
      <c r="K281" s="358">
        <f t="shared" si="82"/>
        <v>0.70785831860025605</v>
      </c>
      <c r="L281" s="358">
        <f t="shared" ref="L281:L284" si="83">IF(ISERROR(L275/L$242),0,L275/L$242)</f>
        <v>0.70607553366174058</v>
      </c>
    </row>
    <row r="282" spans="1:12" s="21" customFormat="1">
      <c r="A282" s="171"/>
      <c r="B282" s="24" t="s">
        <v>322</v>
      </c>
      <c r="C282" s="358">
        <f t="shared" ref="C282:K284" si="84">IF(ISERROR(C276/C$279),0,C276/C$279)</f>
        <v>0.20340722495894908</v>
      </c>
      <c r="D282" s="358">
        <f t="shared" si="84"/>
        <v>0.20642515379357484</v>
      </c>
      <c r="E282" s="358">
        <f t="shared" si="84"/>
        <v>0.21365874545065297</v>
      </c>
      <c r="F282" s="358">
        <f t="shared" si="84"/>
        <v>0.15783083771752326</v>
      </c>
      <c r="G282" s="358"/>
      <c r="H282" s="358"/>
      <c r="I282" s="358"/>
      <c r="J282" s="358"/>
      <c r="K282" s="358">
        <f t="shared" si="84"/>
        <v>0.20026824361397305</v>
      </c>
      <c r="L282" s="358">
        <f t="shared" si="83"/>
        <v>0.20340722495894908</v>
      </c>
    </row>
    <row r="283" spans="1:12" s="21" customFormat="1">
      <c r="A283" s="171"/>
      <c r="B283" s="24" t="s">
        <v>323</v>
      </c>
      <c r="C283" s="358">
        <f t="shared" si="84"/>
        <v>8.3743842364532015E-2</v>
      </c>
      <c r="D283" s="358">
        <f t="shared" si="84"/>
        <v>8.4301663249031669E-2</v>
      </c>
      <c r="E283" s="358">
        <f t="shared" si="84"/>
        <v>9.4840505245129519E-2</v>
      </c>
      <c r="F283" s="358">
        <f t="shared" si="84"/>
        <v>7.324969647915823E-2</v>
      </c>
      <c r="G283" s="358"/>
      <c r="H283" s="358"/>
      <c r="I283" s="358"/>
      <c r="J283" s="358"/>
      <c r="K283" s="358">
        <f t="shared" si="84"/>
        <v>8.5472169725050298E-2</v>
      </c>
      <c r="L283" s="358">
        <f t="shared" si="83"/>
        <v>8.3743842364532015E-2</v>
      </c>
    </row>
    <row r="284" spans="1:12" s="21" customFormat="1">
      <c r="A284" s="171"/>
      <c r="B284" s="24" t="s">
        <v>324</v>
      </c>
      <c r="C284" s="358">
        <f t="shared" si="84"/>
        <v>6.7733990147783255E-3</v>
      </c>
      <c r="D284" s="358">
        <f t="shared" si="84"/>
        <v>7.2909546593757117E-3</v>
      </c>
      <c r="E284" s="358">
        <f t="shared" si="84"/>
        <v>4.9239991436523228E-3</v>
      </c>
      <c r="F284" s="358">
        <f t="shared" si="84"/>
        <v>6.8798057466612711E-3</v>
      </c>
      <c r="G284" s="358"/>
      <c r="H284" s="358"/>
      <c r="I284" s="358"/>
      <c r="J284" s="358"/>
      <c r="K284" s="358">
        <f t="shared" si="84"/>
        <v>6.4012680607206003E-3</v>
      </c>
      <c r="L284" s="358">
        <f t="shared" si="83"/>
        <v>6.7733990147783255E-3</v>
      </c>
    </row>
    <row r="285" spans="1:12">
      <c r="B285" s="430" t="s">
        <v>79</v>
      </c>
      <c r="C285" s="414" t="s">
        <v>335</v>
      </c>
      <c r="D285" s="414">
        <v>202106</v>
      </c>
      <c r="E285" s="414">
        <v>202107</v>
      </c>
      <c r="F285" s="417">
        <v>202108</v>
      </c>
      <c r="G285" s="414">
        <v>202109</v>
      </c>
      <c r="H285" s="414">
        <v>202110</v>
      </c>
      <c r="I285" s="414">
        <v>202111</v>
      </c>
      <c r="J285" s="414">
        <v>202112</v>
      </c>
      <c r="K285" s="418"/>
      <c r="L285" s="17"/>
    </row>
    <row r="286" spans="1:12" s="21" customFormat="1">
      <c r="A286" s="171"/>
      <c r="B286" s="24" t="s">
        <v>321</v>
      </c>
      <c r="C286" s="443" t="s">
        <v>332</v>
      </c>
      <c r="D286" s="177">
        <f>IF(ISERROR(LN('Monthly Distribution by App'!D281/'Monthly Distribution by App'!$L281)*('Monthly Distribution by App'!D281-'Monthly Distribution by App'!$L281)),0,LN('Monthly Distribution by App'!D281/'Monthly Distribution by App'!$L281)*('Monthly Distribution by App'!D281-'Monthly Distribution by App'!$L281))</f>
        <v>2.3799017984564545E-5</v>
      </c>
      <c r="E286" s="177">
        <f>IF(ISERROR(LN('Monthly Distribution by App'!E281/'Monthly Distribution by App'!$L281)*('Monthly Distribution by App'!E281-'Monthly Distribution by App'!$L281)),0,LN('Monthly Distribution by App'!E281/'Monthly Distribution by App'!$L281)*('Monthly Distribution by App'!E281-'Monthly Distribution by App'!$L281))</f>
        <v>5.4604786776139553E-4</v>
      </c>
      <c r="F286" s="177">
        <f>IF(ISERROR(LN('Monthly Distribution by App'!F281/'Monthly Distribution by App'!$L281)*('Monthly Distribution by App'!F281-'Monthly Distribution by App'!$L281)),0,LN('Monthly Distribution by App'!F281/'Monthly Distribution by App'!$L281)*('Monthly Distribution by App'!F281-'Monthly Distribution by App'!$L281))</f>
        <v>4.2687410658925808E-3</v>
      </c>
      <c r="G286" s="392"/>
      <c r="H286" s="392"/>
      <c r="I286" s="392"/>
      <c r="J286" s="392"/>
      <c r="K286" s="392"/>
    </row>
    <row r="287" spans="1:12" s="21" customFormat="1">
      <c r="A287" s="171"/>
      <c r="B287" s="24" t="s">
        <v>322</v>
      </c>
      <c r="C287" s="444"/>
      <c r="D287" s="177">
        <f>IF(ISERROR(LN('Monthly Distribution by App'!D282/'Monthly Distribution by App'!$L282)*('Monthly Distribution by App'!D282-'Monthly Distribution by App'!$L282)),0,LN('Monthly Distribution by App'!D282/'Monthly Distribution by App'!$L282)*('Monthly Distribution by App'!D282-'Monthly Distribution by App'!$L282))</f>
        <v>4.4447728173027392E-5</v>
      </c>
      <c r="E287" s="177">
        <f>IF(ISERROR(LN('Monthly Distribution by App'!E282/'Monthly Distribution by App'!$L282)*('Monthly Distribution by App'!E282-'Monthly Distribution by App'!$L282)),0,LN('Monthly Distribution by App'!E282/'Monthly Distribution by App'!$L282)*('Monthly Distribution by App'!E282-'Monthly Distribution by App'!$L282))</f>
        <v>5.0406819412353136E-4</v>
      </c>
      <c r="F287" s="177">
        <f>IF(ISERROR(LN('Monthly Distribution by App'!F282/'Monthly Distribution by App'!$L282)*('Monthly Distribution by App'!F282-'Monthly Distribution by App'!$L282)),0,LN('Monthly Distribution by App'!F282/'Monthly Distribution by App'!$L282)*('Monthly Distribution by App'!F282-'Monthly Distribution by App'!$L282))</f>
        <v>1.1562100115515186E-2</v>
      </c>
      <c r="G287" s="392"/>
      <c r="H287" s="392"/>
      <c r="I287" s="392"/>
      <c r="J287" s="392"/>
      <c r="K287" s="392"/>
    </row>
    <row r="288" spans="1:12" s="21" customFormat="1">
      <c r="A288" s="171"/>
      <c r="B288" s="24" t="s">
        <v>323</v>
      </c>
      <c r="C288" s="444"/>
      <c r="D288" s="177">
        <f>IF(ISERROR(LN('Monthly Distribution by App'!D283/'Monthly Distribution by App'!$L283)*('Monthly Distribution by App'!D283-'Monthly Distribution by App'!$L283)),0,LN('Monthly Distribution by App'!D283/'Monthly Distribution by App'!$L283)*('Monthly Distribution by App'!D283-'Monthly Distribution by App'!$L283))</f>
        <v>3.7033454830503871E-6</v>
      </c>
      <c r="E288" s="177">
        <f>IF(ISERROR(LN('Monthly Distribution by App'!E283/'Monthly Distribution by App'!$L283)*('Monthly Distribution by App'!E283-'Monthly Distribution by App'!$L283)),0,LN('Monthly Distribution by App'!E283/'Monthly Distribution by App'!$L283)*('Monthly Distribution by App'!E283-'Monthly Distribution by App'!$L283))</f>
        <v>1.3808015333368316E-3</v>
      </c>
      <c r="F288" s="177">
        <f>IF(ISERROR(LN('Monthly Distribution by App'!F283/'Monthly Distribution by App'!$L283)*('Monthly Distribution by App'!F283-'Monthly Distribution by App'!$L283)),0,LN('Monthly Distribution by App'!F283/'Monthly Distribution by App'!$L283)*('Monthly Distribution by App'!F283-'Monthly Distribution by App'!$L283))</f>
        <v>1.4050458683819793E-3</v>
      </c>
      <c r="G288" s="392"/>
      <c r="H288" s="392"/>
      <c r="I288" s="392"/>
      <c r="J288" s="392"/>
      <c r="K288" s="392"/>
    </row>
    <row r="289" spans="1:12" s="21" customFormat="1">
      <c r="A289" s="171"/>
      <c r="B289" s="24" t="s">
        <v>324</v>
      </c>
      <c r="C289" s="444"/>
      <c r="D289" s="177">
        <f>IF(ISERROR(LN('Monthly Distribution by App'!D284/'Monthly Distribution by App'!$L284)*('Monthly Distribution by App'!D284-'Monthly Distribution by App'!$L284)),0,LN('Monthly Distribution by App'!D284/'Monthly Distribution by App'!$L284)*('Monthly Distribution by App'!D284-'Monthly Distribution by App'!$L284))</f>
        <v>3.8108378278484886E-5</v>
      </c>
      <c r="E289" s="177">
        <f>IF(ISERROR(LN('Monthly Distribution by App'!E284/'Monthly Distribution by App'!$L284)*('Monthly Distribution by App'!E284-'Monthly Distribution by App'!$L284)),0,LN('Monthly Distribution by App'!E284/'Monthly Distribution by App'!$L284)*('Monthly Distribution by App'!E284-'Monthly Distribution by App'!$L284))</f>
        <v>5.8974032350836815E-4</v>
      </c>
      <c r="F289" s="177">
        <f>IF(ISERROR(LN('Monthly Distribution by App'!F284/'Monthly Distribution by App'!$L284)*('Monthly Distribution by App'!F284-'Monthly Distribution by App'!$L284)),0,LN('Monthly Distribution by App'!F284/'Monthly Distribution by App'!$L284)*('Monthly Distribution by App'!F284-'Monthly Distribution by App'!$L284))</f>
        <v>1.6586028018852913E-6</v>
      </c>
      <c r="G289" s="392"/>
      <c r="H289" s="392"/>
      <c r="I289" s="392"/>
      <c r="J289" s="392"/>
      <c r="K289" s="392"/>
    </row>
    <row r="290" spans="1:12" s="21" customFormat="1">
      <c r="A290" s="171"/>
      <c r="B290" s="26" t="s">
        <v>1</v>
      </c>
      <c r="C290" s="445"/>
      <c r="D290" s="177">
        <f>SUM(D286:D289)</f>
        <v>1.1005846991912722E-4</v>
      </c>
      <c r="E290" s="177">
        <f>SUM(E286:E289)</f>
        <v>3.0206579187301266E-3</v>
      </c>
      <c r="F290" s="177">
        <f>SUM(F286:F289)</f>
        <v>1.7237545652591633E-2</v>
      </c>
      <c r="G290" s="392"/>
      <c r="H290" s="392"/>
      <c r="I290" s="392"/>
      <c r="J290" s="392"/>
      <c r="K290" s="392"/>
    </row>
    <row r="291" spans="1:12" s="21" customFormat="1">
      <c r="A291" s="171"/>
      <c r="B291" s="27"/>
      <c r="C291" s="392"/>
      <c r="D291" s="392"/>
      <c r="E291" s="392"/>
      <c r="F291" s="392"/>
      <c r="G291" s="392"/>
      <c r="H291" s="392"/>
      <c r="I291" s="392"/>
      <c r="J291" s="392"/>
      <c r="K291" s="392"/>
      <c r="L291" s="32"/>
    </row>
    <row r="292" spans="1:12" s="21" customFormat="1">
      <c r="A292" s="171"/>
      <c r="B292" s="423" t="s">
        <v>300</v>
      </c>
      <c r="C292" s="167"/>
      <c r="D292" s="167"/>
      <c r="E292" s="167"/>
      <c r="F292" s="167"/>
      <c r="G292" s="167"/>
      <c r="H292" s="167"/>
      <c r="I292" s="167"/>
      <c r="J292" s="167"/>
      <c r="K292" s="167"/>
      <c r="L292" s="170"/>
    </row>
    <row r="293" spans="1:12">
      <c r="B293" s="413" t="s">
        <v>333</v>
      </c>
      <c r="C293" s="414" t="s">
        <v>335</v>
      </c>
      <c r="D293" s="414">
        <v>202106</v>
      </c>
      <c r="E293" s="414">
        <v>202107</v>
      </c>
      <c r="F293" s="417">
        <v>202108</v>
      </c>
      <c r="G293" s="414">
        <v>202109</v>
      </c>
      <c r="H293" s="414">
        <v>202110</v>
      </c>
      <c r="I293" s="414">
        <v>202111</v>
      </c>
      <c r="J293" s="414">
        <v>202112</v>
      </c>
      <c r="K293" s="415" t="s">
        <v>309</v>
      </c>
      <c r="L293" s="417" t="s">
        <v>17</v>
      </c>
    </row>
    <row r="294" spans="1:12" s="21" customFormat="1">
      <c r="A294" s="171"/>
      <c r="B294" s="425" t="s">
        <v>81</v>
      </c>
      <c r="C294" s="340">
        <v>0</v>
      </c>
      <c r="D294" s="340"/>
      <c r="E294" s="340"/>
      <c r="F294" s="340"/>
      <c r="G294" s="340"/>
      <c r="H294" s="340"/>
      <c r="I294" s="340"/>
      <c r="J294" s="340"/>
      <c r="K294" s="340">
        <f>SUM(C294:F294)</f>
        <v>0</v>
      </c>
      <c r="L294" s="380">
        <f t="shared" ref="L294:L301" si="85">C294</f>
        <v>0</v>
      </c>
    </row>
    <row r="295" spans="1:12" s="21" customFormat="1">
      <c r="A295" s="171"/>
      <c r="B295" s="425" t="s">
        <v>255</v>
      </c>
      <c r="C295" s="340">
        <v>0</v>
      </c>
      <c r="D295" s="340"/>
      <c r="E295" s="340"/>
      <c r="F295" s="340"/>
      <c r="G295" s="340"/>
      <c r="H295" s="340"/>
      <c r="I295" s="340"/>
      <c r="J295" s="340"/>
      <c r="K295" s="340">
        <f t="shared" ref="K295:K302" si="86">SUM(C295:F295)</f>
        <v>0</v>
      </c>
      <c r="L295" s="380">
        <f t="shared" si="85"/>
        <v>0</v>
      </c>
    </row>
    <row r="296" spans="1:12" s="21" customFormat="1">
      <c r="A296" s="171"/>
      <c r="B296" s="425" t="s">
        <v>257</v>
      </c>
      <c r="C296" s="340">
        <v>48</v>
      </c>
      <c r="D296" s="340">
        <v>44</v>
      </c>
      <c r="E296" s="340">
        <v>37</v>
      </c>
      <c r="F296" s="340">
        <v>32</v>
      </c>
      <c r="G296" s="340"/>
      <c r="H296" s="340"/>
      <c r="I296" s="340"/>
      <c r="J296" s="340"/>
      <c r="K296" s="340">
        <f t="shared" si="86"/>
        <v>161</v>
      </c>
      <c r="L296" s="380">
        <f t="shared" si="85"/>
        <v>48</v>
      </c>
    </row>
    <row r="297" spans="1:12" s="21" customFormat="1">
      <c r="A297" s="171"/>
      <c r="B297" s="425" t="s">
        <v>260</v>
      </c>
      <c r="C297" s="340">
        <v>1387</v>
      </c>
      <c r="D297" s="340">
        <v>1230</v>
      </c>
      <c r="E297" s="340">
        <v>1395</v>
      </c>
      <c r="F297" s="340">
        <v>583</v>
      </c>
      <c r="G297" s="340"/>
      <c r="H297" s="340"/>
      <c r="I297" s="340"/>
      <c r="J297" s="340"/>
      <c r="K297" s="340">
        <f t="shared" si="86"/>
        <v>4595</v>
      </c>
      <c r="L297" s="380">
        <f t="shared" si="85"/>
        <v>1387</v>
      </c>
    </row>
    <row r="298" spans="1:12" s="21" customFormat="1">
      <c r="A298" s="171"/>
      <c r="B298" s="425" t="s">
        <v>880</v>
      </c>
      <c r="C298" s="340">
        <v>658</v>
      </c>
      <c r="D298" s="340">
        <v>609</v>
      </c>
      <c r="E298" s="340">
        <v>632</v>
      </c>
      <c r="F298" s="340">
        <v>362</v>
      </c>
      <c r="G298" s="340"/>
      <c r="H298" s="340"/>
      <c r="I298" s="340"/>
      <c r="J298" s="340"/>
      <c r="K298" s="340">
        <f t="shared" si="86"/>
        <v>2261</v>
      </c>
      <c r="L298" s="380">
        <f t="shared" si="85"/>
        <v>658</v>
      </c>
    </row>
    <row r="299" spans="1:12" s="21" customFormat="1">
      <c r="A299" s="171"/>
      <c r="B299" s="425" t="s">
        <v>264</v>
      </c>
      <c r="C299" s="340">
        <v>1899</v>
      </c>
      <c r="D299" s="340">
        <v>1726</v>
      </c>
      <c r="E299" s="340">
        <v>1894</v>
      </c>
      <c r="F299" s="340">
        <v>1026</v>
      </c>
      <c r="G299" s="340"/>
      <c r="H299" s="340"/>
      <c r="I299" s="340"/>
      <c r="J299" s="340"/>
      <c r="K299" s="340">
        <f t="shared" si="86"/>
        <v>6545</v>
      </c>
      <c r="L299" s="380">
        <f t="shared" si="85"/>
        <v>1899</v>
      </c>
    </row>
    <row r="300" spans="1:12" s="21" customFormat="1">
      <c r="A300" s="171"/>
      <c r="B300" s="425" t="s">
        <v>262</v>
      </c>
      <c r="C300" s="340">
        <v>760</v>
      </c>
      <c r="D300" s="340">
        <v>689</v>
      </c>
      <c r="E300" s="340">
        <v>618</v>
      </c>
      <c r="F300" s="340">
        <v>438</v>
      </c>
      <c r="G300" s="340"/>
      <c r="H300" s="340"/>
      <c r="I300" s="340"/>
      <c r="J300" s="340"/>
      <c r="K300" s="340">
        <f t="shared" si="86"/>
        <v>2505</v>
      </c>
      <c r="L300" s="380">
        <f t="shared" si="85"/>
        <v>760</v>
      </c>
    </row>
    <row r="301" spans="1:12" s="21" customFormat="1">
      <c r="A301" s="171"/>
      <c r="B301" s="425" t="s">
        <v>84</v>
      </c>
      <c r="C301" s="340">
        <v>120</v>
      </c>
      <c r="D301" s="340">
        <v>91</v>
      </c>
      <c r="E301" s="340">
        <v>95</v>
      </c>
      <c r="F301" s="340">
        <v>30</v>
      </c>
      <c r="G301" s="340"/>
      <c r="H301" s="340"/>
      <c r="I301" s="340"/>
      <c r="J301" s="340"/>
      <c r="K301" s="340">
        <f t="shared" si="86"/>
        <v>336</v>
      </c>
      <c r="L301" s="380">
        <f t="shared" si="85"/>
        <v>120</v>
      </c>
    </row>
    <row r="302" spans="1:12" s="21" customFormat="1">
      <c r="A302" s="171"/>
      <c r="B302" s="40" t="s">
        <v>1</v>
      </c>
      <c r="C302" s="340">
        <f>SUM(C294:C301)</f>
        <v>4872</v>
      </c>
      <c r="D302" s="340">
        <f>SUM(D294:D301)</f>
        <v>4389</v>
      </c>
      <c r="E302" s="340">
        <f>SUM(E294:E301)</f>
        <v>4671</v>
      </c>
      <c r="F302" s="340">
        <f>SUM(F294:F301)</f>
        <v>2471</v>
      </c>
      <c r="G302" s="340"/>
      <c r="H302" s="340"/>
      <c r="I302" s="340"/>
      <c r="J302" s="340"/>
      <c r="K302" s="340">
        <f t="shared" si="86"/>
        <v>16403</v>
      </c>
      <c r="L302" s="340">
        <f>SUM(L294:L301)</f>
        <v>4872</v>
      </c>
    </row>
    <row r="303" spans="1:12">
      <c r="B303" s="413" t="s">
        <v>334</v>
      </c>
      <c r="C303" s="414" t="s">
        <v>335</v>
      </c>
      <c r="D303" s="414">
        <v>202106</v>
      </c>
      <c r="E303" s="414">
        <v>202107</v>
      </c>
      <c r="F303" s="417">
        <v>202108</v>
      </c>
      <c r="G303" s="414">
        <v>202109</v>
      </c>
      <c r="H303" s="414">
        <v>202110</v>
      </c>
      <c r="I303" s="414">
        <v>202111</v>
      </c>
      <c r="J303" s="414">
        <v>202112</v>
      </c>
      <c r="K303" s="415" t="s">
        <v>309</v>
      </c>
      <c r="L303" s="417" t="s">
        <v>17</v>
      </c>
    </row>
    <row r="304" spans="1:12" s="21" customFormat="1">
      <c r="A304" s="171"/>
      <c r="B304" s="24" t="s">
        <v>81</v>
      </c>
      <c r="C304" s="358">
        <f t="shared" ref="C304:F307" si="87">IF(ISERROR(C294/C$302),0,C294/C$302)</f>
        <v>0</v>
      </c>
      <c r="D304" s="358">
        <f t="shared" si="87"/>
        <v>0</v>
      </c>
      <c r="E304" s="358">
        <f t="shared" si="87"/>
        <v>0</v>
      </c>
      <c r="F304" s="358">
        <f t="shared" si="87"/>
        <v>0</v>
      </c>
      <c r="G304" s="358"/>
      <c r="H304" s="358"/>
      <c r="I304" s="358"/>
      <c r="J304" s="358"/>
      <c r="K304" s="358">
        <f t="shared" ref="K304:L307" si="88">IF(ISERROR(K294/K$302),0,K294/K$302)</f>
        <v>0</v>
      </c>
      <c r="L304" s="358">
        <f t="shared" si="88"/>
        <v>0</v>
      </c>
    </row>
    <row r="305" spans="1:12" s="21" customFormat="1">
      <c r="A305" s="171"/>
      <c r="B305" s="24" t="s">
        <v>254</v>
      </c>
      <c r="C305" s="358">
        <f t="shared" si="87"/>
        <v>0</v>
      </c>
      <c r="D305" s="358">
        <f t="shared" si="87"/>
        <v>0</v>
      </c>
      <c r="E305" s="358">
        <f t="shared" si="87"/>
        <v>0</v>
      </c>
      <c r="F305" s="358">
        <f t="shared" si="87"/>
        <v>0</v>
      </c>
      <c r="G305" s="358"/>
      <c r="H305" s="358"/>
      <c r="I305" s="358"/>
      <c r="J305" s="358"/>
      <c r="K305" s="358">
        <f t="shared" si="88"/>
        <v>0</v>
      </c>
      <c r="L305" s="358">
        <f t="shared" si="88"/>
        <v>0</v>
      </c>
    </row>
    <row r="306" spans="1:12" s="21" customFormat="1">
      <c r="A306" s="171"/>
      <c r="B306" s="24" t="s">
        <v>256</v>
      </c>
      <c r="C306" s="358">
        <f t="shared" si="87"/>
        <v>9.852216748768473E-3</v>
      </c>
      <c r="D306" s="358">
        <f t="shared" si="87"/>
        <v>1.0025062656641603E-2</v>
      </c>
      <c r="E306" s="358">
        <f t="shared" si="87"/>
        <v>7.9212160137015625E-3</v>
      </c>
      <c r="F306" s="358">
        <f t="shared" si="87"/>
        <v>1.2950222581950627E-2</v>
      </c>
      <c r="G306" s="358"/>
      <c r="H306" s="358"/>
      <c r="I306" s="358"/>
      <c r="J306" s="358"/>
      <c r="K306" s="358">
        <f t="shared" si="88"/>
        <v>9.8152776931049197E-3</v>
      </c>
      <c r="L306" s="358">
        <f t="shared" si="88"/>
        <v>9.852216748768473E-3</v>
      </c>
    </row>
    <row r="307" spans="1:12" s="21" customFormat="1">
      <c r="A307" s="171"/>
      <c r="B307" s="24" t="s">
        <v>259</v>
      </c>
      <c r="C307" s="358">
        <f t="shared" si="87"/>
        <v>0.284688013136289</v>
      </c>
      <c r="D307" s="358">
        <f t="shared" si="87"/>
        <v>0.28024606971975391</v>
      </c>
      <c r="E307" s="358">
        <f t="shared" si="87"/>
        <v>0.29865125240847784</v>
      </c>
      <c r="F307" s="358">
        <f t="shared" si="87"/>
        <v>0.23593686766491298</v>
      </c>
      <c r="G307" s="358"/>
      <c r="H307" s="358"/>
      <c r="I307" s="358"/>
      <c r="J307" s="358"/>
      <c r="K307" s="358">
        <f t="shared" si="88"/>
        <v>0.28013168322867771</v>
      </c>
      <c r="L307" s="358">
        <f t="shared" si="88"/>
        <v>0.284688013136289</v>
      </c>
    </row>
    <row r="308" spans="1:12" s="21" customFormat="1">
      <c r="A308" s="171"/>
      <c r="B308" s="24" t="s">
        <v>258</v>
      </c>
      <c r="C308" s="358">
        <f>IF(ISERROR(#REF!/C$302),0,#REF!/C$302)</f>
        <v>0</v>
      </c>
      <c r="D308" s="358">
        <f>IF(ISERROR(#REF!/D$302),0,#REF!/D$302)</f>
        <v>0</v>
      </c>
      <c r="E308" s="358">
        <f>IF(ISERROR(#REF!/E$302),0,#REF!/E$302)</f>
        <v>0</v>
      </c>
      <c r="F308" s="358">
        <f>IF(ISERROR(#REF!/F$302),0,#REF!/F$302)</f>
        <v>0</v>
      </c>
      <c r="G308" s="358"/>
      <c r="H308" s="358"/>
      <c r="I308" s="358"/>
      <c r="J308" s="358"/>
      <c r="K308" s="358">
        <f>IF(ISERROR(#REF!/K$302),0,#REF!/K$302)</f>
        <v>0</v>
      </c>
      <c r="L308" s="358">
        <f>IF(ISERROR(#REF!/L$302),0,#REF!/L$302)</f>
        <v>0</v>
      </c>
    </row>
    <row r="309" spans="1:12" s="21" customFormat="1">
      <c r="A309" s="171"/>
      <c r="B309" s="25" t="s">
        <v>95</v>
      </c>
      <c r="C309" s="358">
        <f t="shared" ref="C309:F312" si="89">IF(ISERROR(C298/C$302),0,C298/C$302)</f>
        <v>0.13505747126436782</v>
      </c>
      <c r="D309" s="358">
        <f t="shared" si="89"/>
        <v>0.13875598086124402</v>
      </c>
      <c r="E309" s="358">
        <f t="shared" si="89"/>
        <v>0.13530293299079427</v>
      </c>
      <c r="F309" s="358">
        <f t="shared" si="89"/>
        <v>0.14649939295831646</v>
      </c>
      <c r="G309" s="358"/>
      <c r="H309" s="358"/>
      <c r="I309" s="358"/>
      <c r="J309" s="358"/>
      <c r="K309" s="358">
        <f t="shared" ref="K309:L312" si="90">IF(ISERROR(K298/K$302),0,K298/K$302)</f>
        <v>0.13784063890751691</v>
      </c>
      <c r="L309" s="358">
        <f t="shared" si="90"/>
        <v>0.13505747126436782</v>
      </c>
    </row>
    <row r="310" spans="1:12" s="21" customFormat="1">
      <c r="A310" s="171"/>
      <c r="B310" s="25" t="s">
        <v>263</v>
      </c>
      <c r="C310" s="358">
        <f t="shared" si="89"/>
        <v>0.38977832512315269</v>
      </c>
      <c r="D310" s="358">
        <f t="shared" si="89"/>
        <v>0.39325586694007747</v>
      </c>
      <c r="E310" s="358">
        <f t="shared" si="89"/>
        <v>0.40548062513380434</v>
      </c>
      <c r="F310" s="358">
        <f t="shared" si="89"/>
        <v>0.41521651153379197</v>
      </c>
      <c r="G310" s="358"/>
      <c r="H310" s="358"/>
      <c r="I310" s="358"/>
      <c r="J310" s="358"/>
      <c r="K310" s="358">
        <f t="shared" si="90"/>
        <v>0.39901237578491738</v>
      </c>
      <c r="L310" s="358">
        <f t="shared" si="90"/>
        <v>0.38977832512315269</v>
      </c>
    </row>
    <row r="311" spans="1:12" s="21" customFormat="1">
      <c r="A311" s="171"/>
      <c r="B311" s="25" t="s">
        <v>261</v>
      </c>
      <c r="C311" s="358">
        <f t="shared" si="89"/>
        <v>0.15599343185550082</v>
      </c>
      <c r="D311" s="358">
        <f t="shared" si="89"/>
        <v>0.15698336750968331</v>
      </c>
      <c r="E311" s="358">
        <f t="shared" si="89"/>
        <v>0.13230571612074501</v>
      </c>
      <c r="F311" s="358">
        <f t="shared" si="89"/>
        <v>0.17725617159044921</v>
      </c>
      <c r="G311" s="358"/>
      <c r="H311" s="358"/>
      <c r="I311" s="358"/>
      <c r="J311" s="358"/>
      <c r="K311" s="358">
        <f t="shared" si="90"/>
        <v>0.15271596659147718</v>
      </c>
      <c r="L311" s="358">
        <f t="shared" si="90"/>
        <v>0.15599343185550082</v>
      </c>
    </row>
    <row r="312" spans="1:12" s="21" customFormat="1">
      <c r="A312" s="171"/>
      <c r="B312" s="24" t="s">
        <v>84</v>
      </c>
      <c r="C312" s="358">
        <f t="shared" si="89"/>
        <v>2.4630541871921183E-2</v>
      </c>
      <c r="D312" s="358">
        <f t="shared" si="89"/>
        <v>2.0733652312599681E-2</v>
      </c>
      <c r="E312" s="358">
        <f t="shared" si="89"/>
        <v>2.0338257332476985E-2</v>
      </c>
      <c r="F312" s="358">
        <f t="shared" si="89"/>
        <v>1.2140833670578713E-2</v>
      </c>
      <c r="G312" s="358"/>
      <c r="H312" s="358"/>
      <c r="I312" s="358"/>
      <c r="J312" s="358"/>
      <c r="K312" s="358">
        <f t="shared" si="90"/>
        <v>2.048405779430592E-2</v>
      </c>
      <c r="L312" s="358">
        <f t="shared" si="90"/>
        <v>2.4630541871921183E-2</v>
      </c>
    </row>
    <row r="313" spans="1:12" s="21" customFormat="1">
      <c r="A313" s="171"/>
      <c r="B313" s="430" t="s">
        <v>79</v>
      </c>
      <c r="C313" s="414" t="s">
        <v>335</v>
      </c>
      <c r="D313" s="414">
        <v>202106</v>
      </c>
      <c r="E313" s="414">
        <v>202107</v>
      </c>
      <c r="F313" s="417">
        <v>202108</v>
      </c>
      <c r="G313" s="414">
        <v>202109</v>
      </c>
      <c r="H313" s="414">
        <v>202110</v>
      </c>
      <c r="I313" s="414">
        <v>202111</v>
      </c>
      <c r="J313" s="414">
        <v>202112</v>
      </c>
      <c r="K313" s="418"/>
    </row>
    <row r="314" spans="1:12" s="21" customFormat="1">
      <c r="A314" s="171"/>
      <c r="B314" s="24" t="s">
        <v>81</v>
      </c>
      <c r="C314" s="443" t="s">
        <v>332</v>
      </c>
      <c r="D314" s="177">
        <f>IF(ISERROR(LN('Monthly Distribution by App'!D304/'Monthly Distribution by App'!$L304)*('Monthly Distribution by App'!D304-'Monthly Distribution by App'!$L304)),0,LN('Monthly Distribution by App'!D304/'Monthly Distribution by App'!$L304)*('Monthly Distribution by App'!D304-'Monthly Distribution by App'!$L304))</f>
        <v>0</v>
      </c>
      <c r="E314" s="177">
        <f>IF(ISERROR(LN('Monthly Distribution by App'!E304/'Monthly Distribution by App'!$L304)*('Monthly Distribution by App'!E304-'Monthly Distribution by App'!$L304)),0,LN('Monthly Distribution by App'!E304/'Monthly Distribution by App'!$L304)*('Monthly Distribution by App'!E304-'Monthly Distribution by App'!$L304))</f>
        <v>0</v>
      </c>
      <c r="F314" s="177">
        <f>IF(ISERROR(LN('Monthly Distribution by App'!F304/'Monthly Distribution by App'!$L304)*('Monthly Distribution by App'!F304-'Monthly Distribution by App'!$L304)),0,LN('Monthly Distribution by App'!F304/'Monthly Distribution by App'!$L304)*('Monthly Distribution by App'!F304-'Monthly Distribution by App'!$L304))</f>
        <v>0</v>
      </c>
      <c r="G314" s="392"/>
      <c r="H314" s="392"/>
      <c r="I314" s="392"/>
      <c r="J314" s="392"/>
      <c r="K314" s="392"/>
    </row>
    <row r="315" spans="1:12" s="21" customFormat="1">
      <c r="A315" s="171"/>
      <c r="B315" s="24" t="s">
        <v>254</v>
      </c>
      <c r="C315" s="444"/>
      <c r="D315" s="177">
        <f>IF(ISERROR(LN('Monthly Distribution by App'!D305/'Monthly Distribution by App'!$L305)*('Monthly Distribution by App'!D305-'Monthly Distribution by App'!$L305)),0,LN('Monthly Distribution by App'!D305/'Monthly Distribution by App'!$L305)*('Monthly Distribution by App'!D305-'Monthly Distribution by App'!$L305))</f>
        <v>0</v>
      </c>
      <c r="E315" s="177">
        <f>IF(ISERROR(LN('Monthly Distribution by App'!E305/'Monthly Distribution by App'!$L305)*('Monthly Distribution by App'!E305-'Monthly Distribution by App'!$L305)),0,LN('Monthly Distribution by App'!E305/'Monthly Distribution by App'!$L305)*('Monthly Distribution by App'!E305-'Monthly Distribution by App'!$L305))</f>
        <v>0</v>
      </c>
      <c r="F315" s="177">
        <f>IF(ISERROR(LN('Monthly Distribution by App'!F305/'Monthly Distribution by App'!$L305)*('Monthly Distribution by App'!F305-'Monthly Distribution by App'!$L305)),0,LN('Monthly Distribution by App'!F305/'Monthly Distribution by App'!$L305)*('Monthly Distribution by App'!F305-'Monthly Distribution by App'!$L305))</f>
        <v>0</v>
      </c>
      <c r="G315" s="392"/>
      <c r="H315" s="392"/>
      <c r="I315" s="392"/>
      <c r="J315" s="392"/>
      <c r="K315" s="392"/>
    </row>
    <row r="316" spans="1:12" s="21" customFormat="1">
      <c r="A316" s="171"/>
      <c r="B316" s="24" t="s">
        <v>256</v>
      </c>
      <c r="C316" s="444"/>
      <c r="D316" s="177">
        <f>IF(ISERROR(LN('Monthly Distribution by App'!D306/'Monthly Distribution by App'!$L306)*('Monthly Distribution by App'!D306-'Monthly Distribution by App'!$L306)),0,LN('Monthly Distribution by App'!D306/'Monthly Distribution by App'!$L306)*('Monthly Distribution by App'!D306-'Monthly Distribution by App'!$L306))</f>
        <v>3.0060915585289005E-6</v>
      </c>
      <c r="E316" s="177">
        <f>IF(ISERROR(LN('Monthly Distribution by App'!E306/'Monthly Distribution by App'!$L306)*('Monthly Distribution by App'!E306-'Monthly Distribution by App'!$L306)),0,LN('Monthly Distribution by App'!E306/'Monthly Distribution by App'!$L306)*('Monthly Distribution by App'!E306-'Monthly Distribution by App'!$L306))</f>
        <v>4.212511884012688E-4</v>
      </c>
      <c r="F316" s="177">
        <f>IF(ISERROR(LN('Monthly Distribution by App'!F306/'Monthly Distribution by App'!$L306)*('Monthly Distribution by App'!F306-'Monthly Distribution by App'!$L306)),0,LN('Monthly Distribution by App'!F306/'Monthly Distribution by App'!$L306)*('Monthly Distribution by App'!F306-'Monthly Distribution by App'!$L306))</f>
        <v>8.470458973058062E-4</v>
      </c>
      <c r="G316" s="392"/>
      <c r="H316" s="392"/>
      <c r="I316" s="392"/>
      <c r="J316" s="392"/>
      <c r="K316" s="392"/>
    </row>
    <row r="317" spans="1:12" s="21" customFormat="1">
      <c r="A317" s="171"/>
      <c r="B317" s="24" t="s">
        <v>259</v>
      </c>
      <c r="C317" s="444"/>
      <c r="D317" s="177">
        <f>IF(ISERROR(LN('Monthly Distribution by App'!D307/'Monthly Distribution by App'!$L307)*('Monthly Distribution by App'!D307-'Monthly Distribution by App'!$L307)),0,LN('Monthly Distribution by App'!D307/'Monthly Distribution by App'!$L307)*('Monthly Distribution by App'!D307-'Monthly Distribution by App'!$L307))</f>
        <v>6.9853345857385818E-5</v>
      </c>
      <c r="E317" s="177">
        <f>IF(ISERROR(LN('Monthly Distribution by App'!E307/'Monthly Distribution by App'!$L307)*('Monthly Distribution by App'!E307-'Monthly Distribution by App'!$L307)),0,LN('Monthly Distribution by App'!E307/'Monthly Distribution by App'!$L307)*('Monthly Distribution by App'!E307-'Monthly Distribution by App'!$L307))</f>
        <v>6.68596519530958E-4</v>
      </c>
      <c r="F317" s="177">
        <f>IF(ISERROR(LN('Monthly Distribution by App'!F307/'Monthly Distribution by App'!$L307)*('Monthly Distribution by App'!F307-'Monthly Distribution by App'!$L307)),0,LN('Monthly Distribution by App'!F307/'Monthly Distribution by App'!$L307)*('Monthly Distribution by App'!F307-'Monthly Distribution by App'!$L307))</f>
        <v>9.1569096434221727E-3</v>
      </c>
      <c r="G317" s="392"/>
      <c r="H317" s="392"/>
      <c r="I317" s="392"/>
      <c r="J317" s="392"/>
      <c r="K317" s="392"/>
    </row>
    <row r="318" spans="1:12" s="21" customFormat="1">
      <c r="A318" s="171"/>
      <c r="B318" s="24" t="s">
        <v>258</v>
      </c>
      <c r="C318" s="444"/>
      <c r="D318" s="177">
        <f>IF(ISERROR(LN('Monthly Distribution by App'!D308/'Monthly Distribution by App'!$L308)*('Monthly Distribution by App'!D308-'Monthly Distribution by App'!$L308)),0,LN('Monthly Distribution by App'!D308/'Monthly Distribution by App'!$L308)*('Monthly Distribution by App'!D308-'Monthly Distribution by App'!$L308))</f>
        <v>0</v>
      </c>
      <c r="E318" s="177">
        <f>IF(ISERROR(LN('Monthly Distribution by App'!E308/'Monthly Distribution by App'!$L308)*('Monthly Distribution by App'!E308-'Monthly Distribution by App'!$L308)),0,LN('Monthly Distribution by App'!E308/'Monthly Distribution by App'!$L308)*('Monthly Distribution by App'!E308-'Monthly Distribution by App'!$L308))</f>
        <v>0</v>
      </c>
      <c r="F318" s="177">
        <f>IF(ISERROR(LN('Monthly Distribution by App'!F308/'Monthly Distribution by App'!$L308)*('Monthly Distribution by App'!F308-'Monthly Distribution by App'!$L308)),0,LN('Monthly Distribution by App'!F308/'Monthly Distribution by App'!$L308)*('Monthly Distribution by App'!F308-'Monthly Distribution by App'!$L308))</f>
        <v>0</v>
      </c>
      <c r="G318" s="392"/>
      <c r="H318" s="392"/>
      <c r="I318" s="392"/>
      <c r="J318" s="392"/>
      <c r="K318" s="392"/>
    </row>
    <row r="319" spans="1:12" s="21" customFormat="1">
      <c r="A319" s="171"/>
      <c r="B319" s="25" t="s">
        <v>95</v>
      </c>
      <c r="C319" s="444"/>
      <c r="D319" s="177">
        <f>IF(ISERROR(LN('Monthly Distribution by App'!D309/'Monthly Distribution by App'!$L309)*('Monthly Distribution by App'!D309-'Monthly Distribution by App'!$L309)),0,LN('Monthly Distribution by App'!D309/'Monthly Distribution by App'!$L309)*('Monthly Distribution by App'!D309-'Monthly Distribution by App'!$L309))</f>
        <v>9.9920622107947248E-5</v>
      </c>
      <c r="E319" s="177">
        <f>IF(ISERROR(LN('Monthly Distribution by App'!E309/'Monthly Distribution by App'!$L309)*('Monthly Distribution by App'!E309-'Monthly Distribution by App'!$L309)),0,LN('Monthly Distribution by App'!E309/'Monthly Distribution by App'!$L309)*('Monthly Distribution by App'!E309-'Monthly Distribution by App'!$L309))</f>
        <v>4.4571227699702431E-7</v>
      </c>
      <c r="F319" s="177">
        <f>IF(ISERROR(LN('Monthly Distribution by App'!F309/'Monthly Distribution by App'!$L309)*('Monthly Distribution by App'!F309-'Monthly Distribution by App'!$L309)),0,LN('Monthly Distribution by App'!F309/'Monthly Distribution by App'!$L309)*('Monthly Distribution by App'!F309-'Monthly Distribution by App'!$L309))</f>
        <v>9.3046718568452899E-4</v>
      </c>
      <c r="G319" s="392"/>
      <c r="H319" s="392"/>
      <c r="I319" s="392"/>
      <c r="J319" s="392"/>
      <c r="K319" s="392"/>
    </row>
    <row r="320" spans="1:12" s="21" customFormat="1">
      <c r="A320" s="171"/>
      <c r="B320" s="25" t="s">
        <v>881</v>
      </c>
      <c r="C320" s="444"/>
      <c r="D320" s="177">
        <f>IF(ISERROR(LN('Monthly Distribution by App'!D310/'Monthly Distribution by App'!$L310)*('Monthly Distribution by App'!D310-'Monthly Distribution by App'!$L310)),0,LN('Monthly Distribution by App'!D310/'Monthly Distribution by App'!$L310)*('Monthly Distribution by App'!D310-'Monthly Distribution by App'!$L310))</f>
        <v>3.0888501981725921E-5</v>
      </c>
      <c r="E320" s="177">
        <f>IF(ISERROR(LN('Monthly Distribution by App'!E310/'Monthly Distribution by App'!$L310)*('Monthly Distribution by App'!E310-'Monthly Distribution by App'!$L310)),0,LN('Monthly Distribution by App'!E310/'Monthly Distribution by App'!$L310)*('Monthly Distribution by App'!E310-'Monthly Distribution by App'!$L310))</f>
        <v>6.2016095431327036E-4</v>
      </c>
      <c r="F320" s="177">
        <f>IF(ISERROR(LN('Monthly Distribution by App'!F310/'Monthly Distribution by App'!$L310)*('Monthly Distribution by App'!F310-'Monthly Distribution by App'!$L310)),0,LN('Monthly Distribution by App'!F310/'Monthly Distribution by App'!$L310)*('Monthly Distribution by App'!F310-'Monthly Distribution by App'!$L310))</f>
        <v>1.6082509434509685E-3</v>
      </c>
      <c r="G320" s="392"/>
      <c r="H320" s="392"/>
      <c r="I320" s="392"/>
      <c r="J320" s="392"/>
      <c r="K320" s="392"/>
    </row>
    <row r="321" spans="1:12" s="21" customFormat="1">
      <c r="A321" s="171"/>
      <c r="B321" s="25" t="s">
        <v>882</v>
      </c>
      <c r="C321" s="444"/>
      <c r="D321" s="177">
        <f>IF(ISERROR(LN('Monthly Distribution by App'!D311/'Monthly Distribution by App'!$L311)*('Monthly Distribution by App'!D311-'Monthly Distribution by App'!$L311)),0,LN('Monthly Distribution by App'!D311/'Monthly Distribution by App'!$L311)*('Monthly Distribution by App'!D311-'Monthly Distribution by App'!$L311))</f>
        <v>6.2622908115302019E-6</v>
      </c>
      <c r="E321" s="177">
        <f>IF(ISERROR(LN('Monthly Distribution by App'!E311/'Monthly Distribution by App'!$L311)*('Monthly Distribution by App'!E311-'Monthly Distribution by App'!$L311)),0,LN('Monthly Distribution by App'!E311/'Monthly Distribution by App'!$L311)*('Monthly Distribution by App'!E311-'Monthly Distribution by App'!$L311))</f>
        <v>3.901334256742326E-3</v>
      </c>
      <c r="F321" s="177">
        <f>IF(ISERROR(LN('Monthly Distribution by App'!F311/'Monthly Distribution by App'!$L311)*('Monthly Distribution by App'!F311-'Monthly Distribution by App'!$L311)),0,LN('Monthly Distribution by App'!F311/'Monthly Distribution by App'!$L311)*('Monthly Distribution by App'!F311-'Monthly Distribution by App'!$L311))</f>
        <v>2.7169971204020213E-3</v>
      </c>
      <c r="G321" s="392"/>
      <c r="H321" s="392"/>
      <c r="I321" s="392"/>
      <c r="J321" s="392"/>
      <c r="K321" s="392"/>
    </row>
    <row r="322" spans="1:12" s="21" customFormat="1">
      <c r="A322" s="171"/>
      <c r="B322" s="24" t="s">
        <v>84</v>
      </c>
      <c r="C322" s="444"/>
      <c r="D322" s="177">
        <f>IF(ISERROR(LN('Monthly Distribution by App'!D312/'Monthly Distribution by App'!$L312)*('Monthly Distribution by App'!D312-'Monthly Distribution by App'!$L312)),0,LN('Monthly Distribution by App'!D312/'Monthly Distribution by App'!$L312)*('Monthly Distribution by App'!D312-'Monthly Distribution by App'!$L312))</f>
        <v>6.7115784614823733E-4</v>
      </c>
      <c r="E322" s="177">
        <f>IF(ISERROR(LN('Monthly Distribution by App'!E312/'Monthly Distribution by App'!$L312)*('Monthly Distribution by App'!E312-'Monthly Distribution by App'!$L312)),0,LN('Monthly Distribution by App'!E312/'Monthly Distribution by App'!$L312)*('Monthly Distribution by App'!E312-'Monthly Distribution by App'!$L312))</f>
        <v>8.2190167645464988E-4</v>
      </c>
      <c r="F322" s="177">
        <f>IF(ISERROR(LN('Monthly Distribution by App'!F312/'Monthly Distribution by App'!$L312)*('Monthly Distribution by App'!F312-'Monthly Distribution by App'!$L312)),0,LN('Monthly Distribution by App'!F312/'Monthly Distribution by App'!$L312)*('Monthly Distribution by App'!F312-'Monthly Distribution by App'!$L312))</f>
        <v>8.8353789218143901E-3</v>
      </c>
      <c r="G322" s="392"/>
      <c r="H322" s="392"/>
      <c r="I322" s="392"/>
      <c r="J322" s="392"/>
      <c r="K322" s="392"/>
    </row>
    <row r="323" spans="1:12" s="21" customFormat="1">
      <c r="A323" s="171"/>
      <c r="B323" s="26" t="s">
        <v>1</v>
      </c>
      <c r="C323" s="445"/>
      <c r="D323" s="177">
        <f>SUM(D314:D322)</f>
        <v>8.8108869846535535E-4</v>
      </c>
      <c r="E323" s="177">
        <f>SUM(E314:E322)</f>
        <v>6.4336903077194703E-3</v>
      </c>
      <c r="F323" s="177">
        <f>SUM(F314:F322)</f>
        <v>2.4095049712079888E-2</v>
      </c>
      <c r="G323" s="392"/>
      <c r="H323" s="392"/>
      <c r="I323" s="392"/>
      <c r="J323" s="392"/>
      <c r="K323" s="392"/>
    </row>
    <row r="324" spans="1:12" s="21" customFormat="1">
      <c r="A324" s="171"/>
      <c r="B324" s="41"/>
      <c r="C324" s="392"/>
      <c r="D324" s="392"/>
      <c r="E324" s="392"/>
      <c r="F324" s="392"/>
      <c r="G324" s="392"/>
      <c r="H324" s="392"/>
      <c r="I324" s="392"/>
      <c r="J324" s="392"/>
      <c r="K324" s="392"/>
      <c r="L324" s="32"/>
    </row>
    <row r="325" spans="1:12" s="21" customFormat="1">
      <c r="A325" s="171"/>
      <c r="B325" s="423" t="s">
        <v>325</v>
      </c>
      <c r="C325" s="167"/>
      <c r="D325" s="167"/>
      <c r="E325" s="167"/>
      <c r="F325" s="167"/>
      <c r="G325" s="167"/>
      <c r="H325" s="167"/>
      <c r="I325" s="167"/>
      <c r="J325" s="167"/>
      <c r="K325" s="167"/>
      <c r="L325" s="170"/>
    </row>
    <row r="326" spans="1:12">
      <c r="B326" s="413" t="s">
        <v>333</v>
      </c>
      <c r="C326" s="414" t="s">
        <v>335</v>
      </c>
      <c r="D326" s="414">
        <v>202106</v>
      </c>
      <c r="E326" s="414">
        <v>202107</v>
      </c>
      <c r="F326" s="417">
        <v>202108</v>
      </c>
      <c r="G326" s="414">
        <v>202109</v>
      </c>
      <c r="H326" s="414">
        <v>202110</v>
      </c>
      <c r="I326" s="414">
        <v>202111</v>
      </c>
      <c r="J326" s="414">
        <v>202112</v>
      </c>
      <c r="K326" s="415" t="s">
        <v>309</v>
      </c>
      <c r="L326" s="417" t="s">
        <v>17</v>
      </c>
    </row>
    <row r="327" spans="1:12" s="21" customFormat="1">
      <c r="A327" s="171"/>
      <c r="B327" s="425" t="s">
        <v>883</v>
      </c>
      <c r="C327" s="340">
        <v>3567</v>
      </c>
      <c r="D327" s="340">
        <v>3268</v>
      </c>
      <c r="E327" s="340">
        <v>3329</v>
      </c>
      <c r="F327" s="340">
        <v>1947</v>
      </c>
      <c r="G327" s="340"/>
      <c r="H327" s="340"/>
      <c r="I327" s="340"/>
      <c r="J327" s="340"/>
      <c r="K327" s="340">
        <f>SUM(C327:F327)</f>
        <v>12111</v>
      </c>
      <c r="L327" s="380">
        <f t="shared" ref="L327:L333" si="91">C327</f>
        <v>3567</v>
      </c>
    </row>
    <row r="328" spans="1:12" s="21" customFormat="1">
      <c r="A328" s="171"/>
      <c r="B328" s="425" t="s">
        <v>884</v>
      </c>
      <c r="C328" s="340">
        <v>526</v>
      </c>
      <c r="D328" s="340">
        <v>465</v>
      </c>
      <c r="E328" s="340">
        <v>518</v>
      </c>
      <c r="F328" s="340">
        <v>230</v>
      </c>
      <c r="G328" s="340"/>
      <c r="H328" s="340"/>
      <c r="I328" s="340"/>
      <c r="J328" s="340"/>
      <c r="K328" s="340">
        <f t="shared" ref="K328:K334" si="92">SUM(C328:F328)</f>
        <v>1739</v>
      </c>
      <c r="L328" s="380">
        <f t="shared" si="91"/>
        <v>526</v>
      </c>
    </row>
    <row r="329" spans="1:12" s="21" customFormat="1">
      <c r="A329" s="171"/>
      <c r="B329" s="425" t="s">
        <v>885</v>
      </c>
      <c r="C329" s="340">
        <v>375</v>
      </c>
      <c r="D329" s="340">
        <v>317</v>
      </c>
      <c r="E329" s="340">
        <v>411</v>
      </c>
      <c r="F329" s="340">
        <v>137</v>
      </c>
      <c r="G329" s="340"/>
      <c r="H329" s="340"/>
      <c r="I329" s="340"/>
      <c r="J329" s="340"/>
      <c r="K329" s="340">
        <f t="shared" si="92"/>
        <v>1240</v>
      </c>
      <c r="L329" s="380">
        <f t="shared" si="91"/>
        <v>375</v>
      </c>
    </row>
    <row r="330" spans="1:12" s="21" customFormat="1">
      <c r="A330" s="171"/>
      <c r="B330" s="425" t="s">
        <v>886</v>
      </c>
      <c r="C330" s="340">
        <v>126</v>
      </c>
      <c r="D330" s="340">
        <v>126</v>
      </c>
      <c r="E330" s="340">
        <v>141</v>
      </c>
      <c r="F330" s="340">
        <v>49</v>
      </c>
      <c r="G330" s="340"/>
      <c r="H330" s="340"/>
      <c r="I330" s="340"/>
      <c r="J330" s="340"/>
      <c r="K330" s="340">
        <f t="shared" si="92"/>
        <v>442</v>
      </c>
      <c r="L330" s="380">
        <f t="shared" si="91"/>
        <v>126</v>
      </c>
    </row>
    <row r="331" spans="1:12" s="21" customFormat="1">
      <c r="A331" s="171"/>
      <c r="B331" s="425" t="s">
        <v>887</v>
      </c>
      <c r="C331" s="340">
        <v>93</v>
      </c>
      <c r="D331" s="340">
        <v>77</v>
      </c>
      <c r="E331" s="340">
        <v>106</v>
      </c>
      <c r="F331" s="340">
        <v>38</v>
      </c>
      <c r="G331" s="340"/>
      <c r="H331" s="340"/>
      <c r="I331" s="340"/>
      <c r="J331" s="340"/>
      <c r="K331" s="340">
        <f t="shared" si="92"/>
        <v>314</v>
      </c>
      <c r="L331" s="380">
        <f t="shared" si="91"/>
        <v>93</v>
      </c>
    </row>
    <row r="332" spans="1:12" s="21" customFormat="1">
      <c r="A332" s="171"/>
      <c r="B332" s="425" t="s">
        <v>888</v>
      </c>
      <c r="C332" s="340">
        <v>42</v>
      </c>
      <c r="D332" s="340">
        <v>41</v>
      </c>
      <c r="E332" s="340">
        <v>68</v>
      </c>
      <c r="F332" s="340">
        <v>30</v>
      </c>
      <c r="G332" s="340"/>
      <c r="H332" s="340"/>
      <c r="I332" s="340"/>
      <c r="J332" s="340"/>
      <c r="K332" s="340">
        <f t="shared" si="92"/>
        <v>181</v>
      </c>
      <c r="L332" s="380">
        <f t="shared" si="91"/>
        <v>42</v>
      </c>
    </row>
    <row r="333" spans="1:12" s="21" customFormat="1">
      <c r="A333" s="171"/>
      <c r="B333" s="425" t="s">
        <v>84</v>
      </c>
      <c r="C333" s="340">
        <v>143</v>
      </c>
      <c r="D333" s="340">
        <v>95</v>
      </c>
      <c r="E333" s="340">
        <v>98</v>
      </c>
      <c r="F333" s="340">
        <v>40</v>
      </c>
      <c r="G333" s="340"/>
      <c r="H333" s="340"/>
      <c r="I333" s="340"/>
      <c r="J333" s="340"/>
      <c r="K333" s="340">
        <f t="shared" si="92"/>
        <v>376</v>
      </c>
      <c r="L333" s="380">
        <f t="shared" si="91"/>
        <v>143</v>
      </c>
    </row>
    <row r="334" spans="1:12" s="21" customFormat="1">
      <c r="A334" s="171"/>
      <c r="B334" s="40" t="s">
        <v>1</v>
      </c>
      <c r="C334" s="340">
        <f>SUM(C327:C333)</f>
        <v>4872</v>
      </c>
      <c r="D334" s="340">
        <f>SUM(D327:D333)</f>
        <v>4389</v>
      </c>
      <c r="E334" s="340">
        <f>SUM(E327:E333)</f>
        <v>4671</v>
      </c>
      <c r="F334" s="340">
        <f>SUM(F327:F333)</f>
        <v>2471</v>
      </c>
      <c r="G334" s="340"/>
      <c r="H334" s="340"/>
      <c r="I334" s="340"/>
      <c r="J334" s="340"/>
      <c r="K334" s="340">
        <f t="shared" si="92"/>
        <v>16403</v>
      </c>
      <c r="L334" s="340">
        <f>SUM(L327:L333)</f>
        <v>4872</v>
      </c>
    </row>
    <row r="335" spans="1:12">
      <c r="B335" s="413" t="s">
        <v>334</v>
      </c>
      <c r="C335" s="414" t="s">
        <v>335</v>
      </c>
      <c r="D335" s="414">
        <v>202106</v>
      </c>
      <c r="E335" s="414">
        <v>202107</v>
      </c>
      <c r="F335" s="417">
        <v>202108</v>
      </c>
      <c r="G335" s="414">
        <v>202109</v>
      </c>
      <c r="H335" s="414">
        <v>202110</v>
      </c>
      <c r="I335" s="414">
        <v>202111</v>
      </c>
      <c r="J335" s="414">
        <v>202112</v>
      </c>
      <c r="K335" s="415" t="s">
        <v>309</v>
      </c>
      <c r="L335" s="417" t="s">
        <v>17</v>
      </c>
    </row>
    <row r="336" spans="1:12" s="21" customFormat="1">
      <c r="A336" s="171"/>
      <c r="B336" s="24" t="s">
        <v>326</v>
      </c>
      <c r="C336" s="358">
        <f>IF(ISERROR(C327/C$334),0,C327/C$334)</f>
        <v>0.7321428571428571</v>
      </c>
      <c r="D336" s="358">
        <f t="shared" ref="D336:K336" si="93">IF(ISERROR(D327/D$334),0,D327/D$334)</f>
        <v>0.74458874458874458</v>
      </c>
      <c r="E336" s="358">
        <f t="shared" si="93"/>
        <v>0.71269535431385145</v>
      </c>
      <c r="F336" s="358">
        <f t="shared" si="93"/>
        <v>0.78794010522055846</v>
      </c>
      <c r="G336" s="358"/>
      <c r="H336" s="358"/>
      <c r="I336" s="358"/>
      <c r="J336" s="358"/>
      <c r="K336" s="358">
        <f t="shared" si="93"/>
        <v>0.73834054746083033</v>
      </c>
      <c r="L336" s="358">
        <f t="shared" ref="L336:L342" si="94">IF(ISERROR(L327/L$302),0,L327/L$302)</f>
        <v>0.7321428571428571</v>
      </c>
    </row>
    <row r="337" spans="1:12" s="21" customFormat="1">
      <c r="A337" s="171"/>
      <c r="B337" s="24" t="s">
        <v>327</v>
      </c>
      <c r="C337" s="358">
        <f t="shared" ref="C337:K342" si="95">IF(ISERROR(C328/C$334),0,C328/C$334)</f>
        <v>0.10796387520525452</v>
      </c>
      <c r="D337" s="358">
        <f t="shared" si="95"/>
        <v>0.10594668489405332</v>
      </c>
      <c r="E337" s="358">
        <f t="shared" si="95"/>
        <v>0.11089702419182187</v>
      </c>
      <c r="F337" s="358">
        <f t="shared" si="95"/>
        <v>9.3079724807770131E-2</v>
      </c>
      <c r="G337" s="358"/>
      <c r="H337" s="358"/>
      <c r="I337" s="358"/>
      <c r="J337" s="358"/>
      <c r="K337" s="358">
        <f t="shared" si="95"/>
        <v>0.10601719197707736</v>
      </c>
      <c r="L337" s="358">
        <f t="shared" si="94"/>
        <v>0.10796387520525452</v>
      </c>
    </row>
    <row r="338" spans="1:12" s="21" customFormat="1">
      <c r="A338" s="171"/>
      <c r="B338" s="24" t="s">
        <v>328</v>
      </c>
      <c r="C338" s="358">
        <f t="shared" si="95"/>
        <v>7.6970443349753698E-2</v>
      </c>
      <c r="D338" s="358">
        <f t="shared" si="95"/>
        <v>7.2226019594440652E-2</v>
      </c>
      <c r="E338" s="358">
        <f t="shared" si="95"/>
        <v>8.7989723827874122E-2</v>
      </c>
      <c r="F338" s="358">
        <f t="shared" si="95"/>
        <v>5.544314042897612E-2</v>
      </c>
      <c r="G338" s="358"/>
      <c r="H338" s="358"/>
      <c r="I338" s="358"/>
      <c r="J338" s="358"/>
      <c r="K338" s="358">
        <f t="shared" si="95"/>
        <v>7.5595927574224231E-2</v>
      </c>
      <c r="L338" s="358">
        <f t="shared" si="94"/>
        <v>7.6970443349753698E-2</v>
      </c>
    </row>
    <row r="339" spans="1:12" s="21" customFormat="1">
      <c r="A339" s="171"/>
      <c r="B339" s="24" t="s">
        <v>329</v>
      </c>
      <c r="C339" s="358">
        <f t="shared" si="95"/>
        <v>2.5862068965517241E-2</v>
      </c>
      <c r="D339" s="358">
        <f t="shared" si="95"/>
        <v>2.8708133971291867E-2</v>
      </c>
      <c r="E339" s="358">
        <f t="shared" si="95"/>
        <v>3.0186255619781631E-2</v>
      </c>
      <c r="F339" s="358">
        <f t="shared" si="95"/>
        <v>1.9830028328611898E-2</v>
      </c>
      <c r="G339" s="358"/>
      <c r="H339" s="358"/>
      <c r="I339" s="358"/>
      <c r="J339" s="358"/>
      <c r="K339" s="358">
        <f t="shared" si="95"/>
        <v>2.6946290312747669E-2</v>
      </c>
      <c r="L339" s="358">
        <f t="shared" si="94"/>
        <v>2.5862068965517241E-2</v>
      </c>
    </row>
    <row r="340" spans="1:12" s="21" customFormat="1">
      <c r="A340" s="171"/>
      <c r="B340" s="24" t="s">
        <v>330</v>
      </c>
      <c r="C340" s="358">
        <f t="shared" si="95"/>
        <v>1.9088669950738917E-2</v>
      </c>
      <c r="D340" s="358">
        <f t="shared" si="95"/>
        <v>1.7543859649122806E-2</v>
      </c>
      <c r="E340" s="358">
        <f t="shared" si="95"/>
        <v>2.2693213444658532E-2</v>
      </c>
      <c r="F340" s="358">
        <f t="shared" si="95"/>
        <v>1.537838931606637E-2</v>
      </c>
      <c r="G340" s="358"/>
      <c r="H340" s="358"/>
      <c r="I340" s="358"/>
      <c r="J340" s="358"/>
      <c r="K340" s="358">
        <f t="shared" si="95"/>
        <v>1.9142839724440652E-2</v>
      </c>
      <c r="L340" s="358">
        <f t="shared" si="94"/>
        <v>1.9088669950738917E-2</v>
      </c>
    </row>
    <row r="341" spans="1:12" s="21" customFormat="1">
      <c r="A341" s="171"/>
      <c r="B341" s="25" t="s">
        <v>331</v>
      </c>
      <c r="C341" s="358">
        <f t="shared" si="95"/>
        <v>8.6206896551724137E-3</v>
      </c>
      <c r="D341" s="358">
        <f t="shared" si="95"/>
        <v>9.3415356573251316E-3</v>
      </c>
      <c r="E341" s="358">
        <f t="shared" si="95"/>
        <v>1.4557910511667736E-2</v>
      </c>
      <c r="F341" s="358">
        <f t="shared" si="95"/>
        <v>1.2140833670578713E-2</v>
      </c>
      <c r="G341" s="358"/>
      <c r="H341" s="358"/>
      <c r="I341" s="358"/>
      <c r="J341" s="358"/>
      <c r="K341" s="358">
        <f t="shared" si="95"/>
        <v>1.1034566847527891E-2</v>
      </c>
      <c r="L341" s="358">
        <f t="shared" si="94"/>
        <v>8.6206896551724137E-3</v>
      </c>
    </row>
    <row r="342" spans="1:12" s="21" customFormat="1">
      <c r="A342" s="171"/>
      <c r="B342" s="25" t="s">
        <v>84</v>
      </c>
      <c r="C342" s="358">
        <f t="shared" si="95"/>
        <v>2.9351395730706074E-2</v>
      </c>
      <c r="D342" s="358">
        <f t="shared" si="95"/>
        <v>2.1645021645021644E-2</v>
      </c>
      <c r="E342" s="358">
        <f t="shared" si="95"/>
        <v>2.098051809034468E-2</v>
      </c>
      <c r="F342" s="358">
        <f t="shared" si="95"/>
        <v>1.6187778227438283E-2</v>
      </c>
      <c r="G342" s="358"/>
      <c r="H342" s="358"/>
      <c r="I342" s="358"/>
      <c r="J342" s="358"/>
      <c r="K342" s="358">
        <f t="shared" si="95"/>
        <v>2.2922636103151862E-2</v>
      </c>
      <c r="L342" s="358">
        <f t="shared" si="94"/>
        <v>2.9351395730706074E-2</v>
      </c>
    </row>
    <row r="343" spans="1:12">
      <c r="B343" s="430" t="s">
        <v>79</v>
      </c>
      <c r="C343" s="414" t="s">
        <v>335</v>
      </c>
      <c r="D343" s="414">
        <v>202106</v>
      </c>
      <c r="E343" s="414">
        <v>202107</v>
      </c>
      <c r="F343" s="417">
        <v>202108</v>
      </c>
      <c r="G343" s="414">
        <v>202109</v>
      </c>
      <c r="H343" s="414">
        <v>202110</v>
      </c>
      <c r="I343" s="414">
        <v>202111</v>
      </c>
      <c r="J343" s="414">
        <v>202112</v>
      </c>
      <c r="K343" s="418"/>
      <c r="L343" s="17"/>
    </row>
    <row r="344" spans="1:12" s="21" customFormat="1">
      <c r="A344" s="171"/>
      <c r="B344" s="24" t="s">
        <v>326</v>
      </c>
      <c r="C344" s="443" t="s">
        <v>332</v>
      </c>
      <c r="D344" s="177">
        <f>IF(ISERROR(LN('Monthly Distribution by App'!D336/'Monthly Distribution by App'!$L336)*('Monthly Distribution by App'!D336-'Monthly Distribution by App'!$L336)),0,LN('Monthly Distribution by App'!D336/'Monthly Distribution by App'!$L336)*('Monthly Distribution by App'!D336-'Monthly Distribution by App'!$L336))</f>
        <v>2.0979273669779458E-4</v>
      </c>
      <c r="E344" s="177">
        <f>IF(ISERROR(LN('Monthly Distribution by App'!E336/'Monthly Distribution by App'!$L336)*('Monthly Distribution by App'!E336-'Monthly Distribution by App'!$L336)),0,LN('Monthly Distribution by App'!E336/'Monthly Distribution by App'!$L336)*('Monthly Distribution by App'!E336-'Monthly Distribution by App'!$L336))</f>
        <v>5.2355787069601227E-4</v>
      </c>
      <c r="F344" s="177">
        <f>IF(ISERROR(LN('Monthly Distribution by App'!F336/'Monthly Distribution by App'!$L336)*('Monthly Distribution by App'!F336-'Monthly Distribution by App'!$L336)),0,LN('Monthly Distribution by App'!F336/'Monthly Distribution by App'!$L336)*('Monthly Distribution by App'!F336-'Monthly Distribution by App'!$L336))</f>
        <v>4.0981083076749034E-3</v>
      </c>
      <c r="G344" s="392"/>
      <c r="H344" s="392"/>
      <c r="I344" s="392"/>
      <c r="J344" s="392"/>
      <c r="K344" s="392"/>
    </row>
    <row r="345" spans="1:12" s="21" customFormat="1">
      <c r="A345" s="171"/>
      <c r="B345" s="24" t="s">
        <v>327</v>
      </c>
      <c r="C345" s="444"/>
      <c r="D345" s="177">
        <f>IF(ISERROR(LN('Monthly Distribution by App'!D337/'Monthly Distribution by App'!$L337)*('Monthly Distribution by App'!D337-'Monthly Distribution by App'!$L337)),0,LN('Monthly Distribution by App'!D337/'Monthly Distribution by App'!$L337)*('Monthly Distribution by App'!D337-'Monthly Distribution by App'!$L337))</f>
        <v>3.8045595984423792E-5</v>
      </c>
      <c r="E345" s="177">
        <f>IF(ISERROR(LN('Monthly Distribution by App'!E337/'Monthly Distribution by App'!$L337)*('Monthly Distribution by App'!E337-'Monthly Distribution by App'!$L337)),0,LN('Monthly Distribution by App'!E337/'Monthly Distribution by App'!$L337)*('Monthly Distribution by App'!E337-'Monthly Distribution by App'!$L337))</f>
        <v>7.8624168516080198E-5</v>
      </c>
      <c r="F345" s="177">
        <f>IF(ISERROR(LN('Monthly Distribution by App'!F337/'Monthly Distribution by App'!$L337)*('Monthly Distribution by App'!F337-'Monthly Distribution by App'!$L337)),0,LN('Monthly Distribution by App'!F337/'Monthly Distribution by App'!$L337)*('Monthly Distribution by App'!F337-'Monthly Distribution by App'!$L337))</f>
        <v>2.2079193413609374E-3</v>
      </c>
      <c r="G345" s="392"/>
      <c r="H345" s="392"/>
      <c r="I345" s="392"/>
      <c r="J345" s="392"/>
      <c r="K345" s="392"/>
    </row>
    <row r="346" spans="1:12" s="21" customFormat="1">
      <c r="A346" s="171"/>
      <c r="B346" s="24" t="s">
        <v>328</v>
      </c>
      <c r="C346" s="444"/>
      <c r="D346" s="177">
        <f>IF(ISERROR(LN('Monthly Distribution by App'!D338/'Monthly Distribution by App'!$L338)*('Monthly Distribution by App'!D338-'Monthly Distribution by App'!$L338)),0,LN('Monthly Distribution by App'!D338/'Monthly Distribution by App'!$L338)*('Monthly Distribution by App'!D338-'Monthly Distribution by App'!$L338))</f>
        <v>3.018456118587713E-4</v>
      </c>
      <c r="E346" s="177">
        <f>IF(ISERROR(LN('Monthly Distribution by App'!E338/'Monthly Distribution by App'!$L338)*('Monthly Distribution by App'!E338-'Monthly Distribution by App'!$L338)),0,LN('Monthly Distribution by App'!E338/'Monthly Distribution by App'!$L338)*('Monthly Distribution by App'!E338-'Monthly Distribution by App'!$L338))</f>
        <v>1.4743636113210801E-3</v>
      </c>
      <c r="F346" s="177">
        <f>IF(ISERROR(LN('Monthly Distribution by App'!F338/'Monthly Distribution by App'!$L338)*('Monthly Distribution by App'!F338-'Monthly Distribution by App'!$L338)),0,LN('Monthly Distribution by App'!F338/'Monthly Distribution by App'!$L338)*('Monthly Distribution by App'!F338-'Monthly Distribution by App'!$L338))</f>
        <v>7.0623222715965467E-3</v>
      </c>
      <c r="G346" s="392"/>
      <c r="H346" s="392"/>
      <c r="I346" s="392"/>
      <c r="J346" s="392"/>
      <c r="K346" s="392"/>
    </row>
    <row r="347" spans="1:12" s="21" customFormat="1">
      <c r="A347" s="171"/>
      <c r="B347" s="24" t="s">
        <v>329</v>
      </c>
      <c r="C347" s="444"/>
      <c r="D347" s="177">
        <f>IF(ISERROR(LN('Monthly Distribution by App'!D339/'Monthly Distribution by App'!$L339)*('Monthly Distribution by App'!D339-'Monthly Distribution by App'!$L339)),0,LN('Monthly Distribution by App'!D339/'Monthly Distribution by App'!$L339)*('Monthly Distribution by App'!D339-'Monthly Distribution by App'!$L339))</f>
        <v>2.9713806547613559E-4</v>
      </c>
      <c r="E347" s="177">
        <f>IF(ISERROR(LN('Monthly Distribution by App'!E339/'Monthly Distribution by App'!$L339)*('Monthly Distribution by App'!E339-'Monthly Distribution by App'!$L339)),0,LN('Monthly Distribution by App'!E339/'Monthly Distribution by App'!$L339)*('Monthly Distribution by App'!E339-'Monthly Distribution by App'!$L339))</f>
        <v>6.6855961141828958E-4</v>
      </c>
      <c r="F347" s="177">
        <f>IF(ISERROR(LN('Monthly Distribution by App'!F339/'Monthly Distribution by App'!$L339)*('Monthly Distribution by App'!F339-'Monthly Distribution by App'!$L339)),0,LN('Monthly Distribution by App'!F339/'Monthly Distribution by App'!$L339)*('Monthly Distribution by App'!F339-'Monthly Distribution by App'!$L339))</f>
        <v>1.6019893851619844E-3</v>
      </c>
      <c r="G347" s="392"/>
      <c r="H347" s="392"/>
      <c r="I347" s="392"/>
      <c r="J347" s="392"/>
      <c r="K347" s="392"/>
    </row>
    <row r="348" spans="1:12" s="21" customFormat="1">
      <c r="A348" s="171"/>
      <c r="B348" s="24" t="s">
        <v>330</v>
      </c>
      <c r="C348" s="444"/>
      <c r="D348" s="177">
        <f>IF(ISERROR(LN('Monthly Distribution by App'!D340/'Monthly Distribution by App'!$L340)*('Monthly Distribution by App'!D340-'Monthly Distribution by App'!$L340)),0,LN('Monthly Distribution by App'!D340/'Monthly Distribution by App'!$L340)*('Monthly Distribution by App'!D340-'Monthly Distribution by App'!$L340))</f>
        <v>1.3036801139189018E-4</v>
      </c>
      <c r="E348" s="177">
        <f>IF(ISERROR(LN('Monthly Distribution by App'!E340/'Monthly Distribution by App'!$L340)*('Monthly Distribution by App'!E340-'Monthly Distribution by App'!$L340)),0,LN('Monthly Distribution by App'!E340/'Monthly Distribution by App'!$L340)*('Monthly Distribution by App'!E340-'Monthly Distribution by App'!$L340))</f>
        <v>6.2348131190606755E-4</v>
      </c>
      <c r="F348" s="177">
        <f>IF(ISERROR(LN('Monthly Distribution by App'!F340/'Monthly Distribution by App'!$L340)*('Monthly Distribution by App'!F340-'Monthly Distribution by App'!$L340)),0,LN('Monthly Distribution by App'!F340/'Monthly Distribution by App'!$L340)*('Monthly Distribution by App'!F340-'Monthly Distribution by App'!$L340))</f>
        <v>8.0190937245280531E-4</v>
      </c>
      <c r="G348" s="392"/>
      <c r="H348" s="392"/>
      <c r="I348" s="392"/>
      <c r="J348" s="392"/>
      <c r="K348" s="392"/>
    </row>
    <row r="349" spans="1:12" s="21" customFormat="1">
      <c r="A349" s="171"/>
      <c r="B349" s="25" t="s">
        <v>331</v>
      </c>
      <c r="C349" s="444"/>
      <c r="D349" s="177">
        <f>IF(ISERROR(LN('Monthly Distribution by App'!D341/'Monthly Distribution by App'!$L341)*('Monthly Distribution by App'!D341-'Monthly Distribution by App'!$L341)),0,LN('Monthly Distribution by App'!D341/'Monthly Distribution by App'!$L341)*('Monthly Distribution by App'!D341-'Monthly Distribution by App'!$L341))</f>
        <v>5.7887947731662547E-5</v>
      </c>
      <c r="E349" s="177">
        <f>IF(ISERROR(LN('Monthly Distribution by App'!E341/'Monthly Distribution by App'!$L341)*('Monthly Distribution by App'!E341-'Monthly Distribution by App'!$L341)),0,LN('Monthly Distribution by App'!E341/'Monthly Distribution by App'!$L341)*('Monthly Distribution by App'!E341-'Monthly Distribution by App'!$L341))</f>
        <v>3.1109222622812591E-3</v>
      </c>
      <c r="F349" s="177">
        <f>IF(ISERROR(LN('Monthly Distribution by App'!F341/'Monthly Distribution by App'!$L341)*('Monthly Distribution by App'!F341-'Monthly Distribution by App'!$L341)),0,LN('Monthly Distribution by App'!F341/'Monthly Distribution by App'!$L341)*('Monthly Distribution by App'!F341-'Monthly Distribution by App'!$L341))</f>
        <v>1.2053302832893604E-3</v>
      </c>
      <c r="G349" s="392"/>
      <c r="H349" s="392"/>
      <c r="I349" s="392"/>
      <c r="J349" s="392"/>
      <c r="K349" s="392"/>
    </row>
    <row r="350" spans="1:12" s="21" customFormat="1">
      <c r="A350" s="171"/>
      <c r="B350" s="25" t="s">
        <v>84</v>
      </c>
      <c r="C350" s="444"/>
      <c r="D350" s="177">
        <f>IF(ISERROR(LN('Monthly Distribution by App'!D342/'Monthly Distribution by App'!$L342)*('Monthly Distribution by App'!D342-'Monthly Distribution by App'!$L342)),0,LN('Monthly Distribution by App'!D342/'Monthly Distribution by App'!$L342)*('Monthly Distribution by App'!D342-'Monthly Distribution by App'!$L342))</f>
        <v>2.3470888869532628E-3</v>
      </c>
      <c r="E350" s="177">
        <f>IF(ISERROR(LN('Monthly Distribution by App'!E342/'Monthly Distribution by App'!$L342)*('Monthly Distribution by App'!E342-'Monthly Distribution by App'!$L342)),0,LN('Monthly Distribution by App'!E342/'Monthly Distribution by App'!$L342)*('Monthly Distribution by App'!E342-'Monthly Distribution by App'!$L342))</f>
        <v>2.8104870326809365E-3</v>
      </c>
      <c r="F350" s="177">
        <f>IF(ISERROR(LN('Monthly Distribution by App'!F342/'Monthly Distribution by App'!$L342)*('Monthly Distribution by App'!F342-'Monthly Distribution by App'!$L342)),0,LN('Monthly Distribution by App'!F342/'Monthly Distribution by App'!$L342)*('Monthly Distribution by App'!F342-'Monthly Distribution by App'!$L342))</f>
        <v>7.8334525340912134E-3</v>
      </c>
      <c r="G350" s="392"/>
      <c r="H350" s="392"/>
      <c r="I350" s="392"/>
      <c r="J350" s="392"/>
      <c r="K350" s="392"/>
    </row>
    <row r="351" spans="1:12" s="21" customFormat="1">
      <c r="A351" s="171"/>
      <c r="B351" s="26" t="s">
        <v>1</v>
      </c>
      <c r="C351" s="445"/>
      <c r="D351" s="177">
        <f>SUM(D344:D350)</f>
        <v>3.3821668560939408E-3</v>
      </c>
      <c r="E351" s="177">
        <f>SUM(E344:E350)</f>
        <v>9.289995868819725E-3</v>
      </c>
      <c r="F351" s="177">
        <f>SUM(F344:F350)</f>
        <v>2.4811031495627751E-2</v>
      </c>
      <c r="G351" s="392"/>
      <c r="H351" s="392"/>
      <c r="I351" s="392"/>
      <c r="J351" s="392"/>
      <c r="K351" s="392"/>
    </row>
    <row r="352" spans="1:12" s="21" customFormat="1">
      <c r="A352" s="171"/>
      <c r="B352" s="41"/>
      <c r="C352" s="32"/>
      <c r="D352" s="32"/>
      <c r="E352" s="32"/>
      <c r="F352" s="32"/>
      <c r="G352" s="32"/>
      <c r="H352" s="32"/>
      <c r="I352" s="32"/>
      <c r="J352" s="32"/>
      <c r="K352" s="32"/>
      <c r="L352" s="32"/>
    </row>
    <row r="353" spans="1:12" s="21" customFormat="1">
      <c r="A353" s="171"/>
      <c r="B353" s="423" t="s">
        <v>301</v>
      </c>
      <c r="C353" s="167"/>
      <c r="D353" s="167"/>
      <c r="E353" s="167"/>
      <c r="F353" s="167"/>
      <c r="G353" s="167"/>
      <c r="H353" s="167"/>
      <c r="I353" s="167"/>
      <c r="J353" s="167"/>
      <c r="K353" s="167"/>
      <c r="L353" s="170"/>
    </row>
    <row r="354" spans="1:12">
      <c r="B354" s="413" t="s">
        <v>334</v>
      </c>
      <c r="C354" s="414" t="s">
        <v>335</v>
      </c>
      <c r="D354" s="414">
        <v>202106</v>
      </c>
      <c r="E354" s="414">
        <v>202107</v>
      </c>
      <c r="F354" s="417">
        <v>202108</v>
      </c>
      <c r="G354" s="414">
        <v>202109</v>
      </c>
      <c r="H354" s="414">
        <v>202110</v>
      </c>
      <c r="I354" s="414">
        <v>202111</v>
      </c>
      <c r="J354" s="414">
        <v>202112</v>
      </c>
      <c r="K354" s="415" t="s">
        <v>309</v>
      </c>
      <c r="L354" s="417" t="s">
        <v>17</v>
      </c>
    </row>
    <row r="355" spans="1:12" s="21" customFormat="1">
      <c r="A355" s="171"/>
      <c r="B355" s="24" t="s">
        <v>265</v>
      </c>
      <c r="C355" s="340">
        <v>878</v>
      </c>
      <c r="D355" s="340">
        <v>729</v>
      </c>
      <c r="E355" s="340">
        <v>748</v>
      </c>
      <c r="F355" s="340">
        <v>524</v>
      </c>
      <c r="G355" s="340"/>
      <c r="H355" s="340"/>
      <c r="I355" s="340"/>
      <c r="J355" s="340"/>
      <c r="K355" s="340">
        <f>SUM(C355:F355)</f>
        <v>2879</v>
      </c>
      <c r="L355" s="380">
        <f t="shared" ref="L355:L375" si="96">C355</f>
        <v>878</v>
      </c>
    </row>
    <row r="356" spans="1:12" s="21" customFormat="1">
      <c r="A356" s="171"/>
      <c r="B356" s="24" t="s">
        <v>116</v>
      </c>
      <c r="C356" s="340">
        <v>558</v>
      </c>
      <c r="D356" s="340">
        <v>536</v>
      </c>
      <c r="E356" s="340">
        <v>482</v>
      </c>
      <c r="F356" s="340">
        <v>407</v>
      </c>
      <c r="G356" s="340"/>
      <c r="H356" s="340"/>
      <c r="I356" s="340"/>
      <c r="J356" s="340"/>
      <c r="K356" s="340">
        <f t="shared" ref="K356:K375" si="97">SUM(C356:F356)</f>
        <v>1983</v>
      </c>
      <c r="L356" s="380">
        <f t="shared" si="96"/>
        <v>558</v>
      </c>
    </row>
    <row r="357" spans="1:12" s="21" customFormat="1">
      <c r="A357" s="171"/>
      <c r="B357" s="24" t="s">
        <v>103</v>
      </c>
      <c r="C357" s="340">
        <v>739</v>
      </c>
      <c r="D357" s="340">
        <v>672</v>
      </c>
      <c r="E357" s="340">
        <v>763</v>
      </c>
      <c r="F357" s="340">
        <v>349</v>
      </c>
      <c r="G357" s="340"/>
      <c r="H357" s="340"/>
      <c r="I357" s="340"/>
      <c r="J357" s="340"/>
      <c r="K357" s="340">
        <f t="shared" si="97"/>
        <v>2523</v>
      </c>
      <c r="L357" s="380">
        <f t="shared" si="96"/>
        <v>739</v>
      </c>
    </row>
    <row r="358" spans="1:12" s="21" customFormat="1">
      <c r="A358" s="171"/>
      <c r="B358" s="24" t="s">
        <v>266</v>
      </c>
      <c r="C358" s="340">
        <v>598</v>
      </c>
      <c r="D358" s="340">
        <v>524</v>
      </c>
      <c r="E358" s="340">
        <v>600</v>
      </c>
      <c r="F358" s="340">
        <v>273</v>
      </c>
      <c r="G358" s="340"/>
      <c r="H358" s="340"/>
      <c r="I358" s="340"/>
      <c r="J358" s="340"/>
      <c r="K358" s="340">
        <f t="shared" si="97"/>
        <v>1995</v>
      </c>
      <c r="L358" s="380">
        <f t="shared" si="96"/>
        <v>598</v>
      </c>
    </row>
    <row r="359" spans="1:12" s="21" customFormat="1">
      <c r="A359" s="171"/>
      <c r="B359" s="24" t="s">
        <v>267</v>
      </c>
      <c r="C359" s="340">
        <v>352</v>
      </c>
      <c r="D359" s="340">
        <v>321</v>
      </c>
      <c r="E359" s="340">
        <v>306</v>
      </c>
      <c r="F359" s="340">
        <v>205</v>
      </c>
      <c r="G359" s="340"/>
      <c r="H359" s="340"/>
      <c r="I359" s="340"/>
      <c r="J359" s="340"/>
      <c r="K359" s="340">
        <f t="shared" si="97"/>
        <v>1184</v>
      </c>
      <c r="L359" s="380">
        <f t="shared" si="96"/>
        <v>352</v>
      </c>
    </row>
    <row r="360" spans="1:12" s="21" customFormat="1">
      <c r="A360" s="171"/>
      <c r="B360" s="24" t="s">
        <v>268</v>
      </c>
      <c r="C360" s="340">
        <v>479</v>
      </c>
      <c r="D360" s="340">
        <v>468</v>
      </c>
      <c r="E360" s="340">
        <v>502</v>
      </c>
      <c r="F360" s="340">
        <v>211</v>
      </c>
      <c r="G360" s="340"/>
      <c r="H360" s="340"/>
      <c r="I360" s="340"/>
      <c r="J360" s="340"/>
      <c r="K360" s="340">
        <f t="shared" si="97"/>
        <v>1660</v>
      </c>
      <c r="L360" s="380">
        <f t="shared" si="96"/>
        <v>479</v>
      </c>
    </row>
    <row r="361" spans="1:12" s="21" customFormat="1">
      <c r="A361" s="171"/>
      <c r="B361" s="24" t="s">
        <v>269</v>
      </c>
      <c r="C361" s="340">
        <v>286</v>
      </c>
      <c r="D361" s="340">
        <v>310</v>
      </c>
      <c r="E361" s="340">
        <v>341</v>
      </c>
      <c r="F361" s="340">
        <v>139</v>
      </c>
      <c r="G361" s="340"/>
      <c r="H361" s="340"/>
      <c r="I361" s="340"/>
      <c r="J361" s="340"/>
      <c r="K361" s="340">
        <f t="shared" si="97"/>
        <v>1076</v>
      </c>
      <c r="L361" s="380">
        <f t="shared" si="96"/>
        <v>286</v>
      </c>
    </row>
    <row r="362" spans="1:12" s="21" customFormat="1">
      <c r="A362" s="171"/>
      <c r="B362" s="24" t="s">
        <v>183</v>
      </c>
      <c r="C362" s="340">
        <v>115</v>
      </c>
      <c r="D362" s="340">
        <v>88</v>
      </c>
      <c r="E362" s="340">
        <v>126</v>
      </c>
      <c r="F362" s="340">
        <v>52</v>
      </c>
      <c r="G362" s="340"/>
      <c r="H362" s="340"/>
      <c r="I362" s="340"/>
      <c r="J362" s="340"/>
      <c r="K362" s="340">
        <f t="shared" si="97"/>
        <v>381</v>
      </c>
      <c r="L362" s="380">
        <f t="shared" si="96"/>
        <v>115</v>
      </c>
    </row>
    <row r="363" spans="1:12" s="21" customFormat="1">
      <c r="A363" s="171"/>
      <c r="B363" s="24" t="s">
        <v>270</v>
      </c>
      <c r="C363" s="340">
        <v>86</v>
      </c>
      <c r="D363" s="340">
        <v>70</v>
      </c>
      <c r="E363" s="340">
        <v>78</v>
      </c>
      <c r="F363" s="340">
        <v>40</v>
      </c>
      <c r="G363" s="340"/>
      <c r="H363" s="340"/>
      <c r="I363" s="340"/>
      <c r="J363" s="340"/>
      <c r="K363" s="340">
        <f t="shared" si="97"/>
        <v>274</v>
      </c>
      <c r="L363" s="380">
        <f t="shared" si="96"/>
        <v>86</v>
      </c>
    </row>
    <row r="364" spans="1:12" s="21" customFormat="1">
      <c r="A364" s="171"/>
      <c r="B364" s="24" t="s">
        <v>271</v>
      </c>
      <c r="C364" s="340">
        <v>80</v>
      </c>
      <c r="D364" s="340">
        <v>47</v>
      </c>
      <c r="E364" s="340">
        <v>89</v>
      </c>
      <c r="F364" s="340">
        <v>41</v>
      </c>
      <c r="G364" s="340"/>
      <c r="H364" s="340"/>
      <c r="I364" s="340"/>
      <c r="J364" s="340"/>
      <c r="K364" s="340">
        <f t="shared" si="97"/>
        <v>257</v>
      </c>
      <c r="L364" s="380">
        <f t="shared" si="96"/>
        <v>80</v>
      </c>
    </row>
    <row r="365" spans="1:12" s="21" customFormat="1">
      <c r="A365" s="171"/>
      <c r="B365" s="24" t="s">
        <v>101</v>
      </c>
      <c r="C365" s="340">
        <v>68</v>
      </c>
      <c r="D365" s="340">
        <v>76</v>
      </c>
      <c r="E365" s="340">
        <v>104</v>
      </c>
      <c r="F365" s="340">
        <v>35</v>
      </c>
      <c r="G365" s="340"/>
      <c r="H365" s="340"/>
      <c r="I365" s="340"/>
      <c r="J365" s="340"/>
      <c r="K365" s="340">
        <f t="shared" si="97"/>
        <v>283</v>
      </c>
      <c r="L365" s="380">
        <f t="shared" si="96"/>
        <v>68</v>
      </c>
    </row>
    <row r="366" spans="1:12" s="21" customFormat="1">
      <c r="A366" s="171"/>
      <c r="B366" s="24" t="s">
        <v>102</v>
      </c>
      <c r="C366" s="340">
        <v>80</v>
      </c>
      <c r="D366" s="340">
        <v>73</v>
      </c>
      <c r="E366" s="340">
        <v>80</v>
      </c>
      <c r="F366" s="340">
        <v>32</v>
      </c>
      <c r="G366" s="340"/>
      <c r="H366" s="340"/>
      <c r="I366" s="340"/>
      <c r="J366" s="340"/>
      <c r="K366" s="340">
        <f t="shared" si="97"/>
        <v>265</v>
      </c>
      <c r="L366" s="380">
        <f t="shared" si="96"/>
        <v>80</v>
      </c>
    </row>
    <row r="367" spans="1:12" s="21" customFormat="1">
      <c r="A367" s="171"/>
      <c r="B367" s="24" t="s">
        <v>272</v>
      </c>
      <c r="C367" s="340">
        <v>63</v>
      </c>
      <c r="D367" s="340">
        <v>61</v>
      </c>
      <c r="E367" s="340">
        <v>76</v>
      </c>
      <c r="F367" s="340">
        <v>25</v>
      </c>
      <c r="G367" s="340"/>
      <c r="H367" s="340"/>
      <c r="I367" s="340"/>
      <c r="J367" s="340"/>
      <c r="K367" s="340">
        <f t="shared" si="97"/>
        <v>225</v>
      </c>
      <c r="L367" s="380">
        <f t="shared" si="96"/>
        <v>63</v>
      </c>
    </row>
    <row r="368" spans="1:12" s="21" customFormat="1">
      <c r="A368" s="171"/>
      <c r="B368" s="24" t="s">
        <v>273</v>
      </c>
      <c r="C368" s="340">
        <v>34</v>
      </c>
      <c r="D368" s="340">
        <v>33</v>
      </c>
      <c r="E368" s="340">
        <v>24</v>
      </c>
      <c r="F368" s="340">
        <v>18</v>
      </c>
      <c r="G368" s="340"/>
      <c r="H368" s="340"/>
      <c r="I368" s="340"/>
      <c r="J368" s="340"/>
      <c r="K368" s="340">
        <f t="shared" si="97"/>
        <v>109</v>
      </c>
      <c r="L368" s="380">
        <f t="shared" si="96"/>
        <v>34</v>
      </c>
    </row>
    <row r="369" spans="1:12" s="21" customFormat="1">
      <c r="A369" s="171"/>
      <c r="B369" s="24" t="s">
        <v>274</v>
      </c>
      <c r="C369" s="340">
        <v>59</v>
      </c>
      <c r="D369" s="340">
        <v>51</v>
      </c>
      <c r="E369" s="340">
        <v>60</v>
      </c>
      <c r="F369" s="340">
        <v>9</v>
      </c>
      <c r="G369" s="340"/>
      <c r="H369" s="340"/>
      <c r="I369" s="340"/>
      <c r="J369" s="340"/>
      <c r="K369" s="340">
        <f t="shared" si="97"/>
        <v>179</v>
      </c>
      <c r="L369" s="380">
        <f t="shared" si="96"/>
        <v>59</v>
      </c>
    </row>
    <row r="370" spans="1:12" s="21" customFormat="1">
      <c r="A370" s="171"/>
      <c r="B370" s="339" t="s">
        <v>275</v>
      </c>
      <c r="C370" s="340">
        <v>25</v>
      </c>
      <c r="D370" s="340">
        <v>21</v>
      </c>
      <c r="E370" s="340">
        <v>28</v>
      </c>
      <c r="F370" s="340">
        <v>7</v>
      </c>
      <c r="G370" s="340"/>
      <c r="H370" s="340"/>
      <c r="I370" s="340"/>
      <c r="J370" s="340"/>
      <c r="K370" s="340">
        <f t="shared" si="97"/>
        <v>81</v>
      </c>
      <c r="L370" s="380">
        <f t="shared" si="96"/>
        <v>25</v>
      </c>
    </row>
    <row r="371" spans="1:12" s="21" customFormat="1">
      <c r="A371" s="171"/>
      <c r="B371" s="24" t="s">
        <v>276</v>
      </c>
      <c r="C371" s="340">
        <v>63</v>
      </c>
      <c r="D371" s="340">
        <v>54</v>
      </c>
      <c r="E371" s="340">
        <v>44</v>
      </c>
      <c r="F371" s="340">
        <v>14</v>
      </c>
      <c r="G371" s="340"/>
      <c r="H371" s="340"/>
      <c r="I371" s="340"/>
      <c r="J371" s="340"/>
      <c r="K371" s="340">
        <f t="shared" si="97"/>
        <v>175</v>
      </c>
      <c r="L371" s="380">
        <f t="shared" si="96"/>
        <v>63</v>
      </c>
    </row>
    <row r="372" spans="1:12" s="21" customFormat="1">
      <c r="A372" s="171"/>
      <c r="B372" s="24" t="s">
        <v>277</v>
      </c>
      <c r="C372" s="340">
        <v>26</v>
      </c>
      <c r="D372" s="340">
        <v>16</v>
      </c>
      <c r="E372" s="340">
        <v>13</v>
      </c>
      <c r="F372" s="340">
        <v>5</v>
      </c>
      <c r="G372" s="340"/>
      <c r="H372" s="340"/>
      <c r="I372" s="340"/>
      <c r="J372" s="340"/>
      <c r="K372" s="340">
        <f t="shared" si="97"/>
        <v>60</v>
      </c>
      <c r="L372" s="380">
        <f t="shared" si="96"/>
        <v>26</v>
      </c>
    </row>
    <row r="373" spans="1:12" s="21" customFormat="1">
      <c r="A373" s="171"/>
      <c r="B373" s="24" t="s">
        <v>278</v>
      </c>
      <c r="C373" s="340">
        <v>23</v>
      </c>
      <c r="D373" s="340">
        <v>24</v>
      </c>
      <c r="E373" s="340">
        <v>15</v>
      </c>
      <c r="F373" s="340">
        <v>7</v>
      </c>
      <c r="G373" s="340"/>
      <c r="H373" s="340"/>
      <c r="I373" s="340"/>
      <c r="J373" s="340"/>
      <c r="K373" s="340">
        <f t="shared" si="97"/>
        <v>69</v>
      </c>
      <c r="L373" s="380">
        <f t="shared" si="96"/>
        <v>23</v>
      </c>
    </row>
    <row r="374" spans="1:12" s="21" customFormat="1">
      <c r="A374" s="171"/>
      <c r="B374" s="24" t="s">
        <v>336</v>
      </c>
      <c r="C374" s="340">
        <v>1</v>
      </c>
      <c r="D374" s="340">
        <v>0</v>
      </c>
      <c r="E374" s="340">
        <v>2</v>
      </c>
      <c r="F374" s="340">
        <v>0</v>
      </c>
      <c r="G374" s="340"/>
      <c r="H374" s="340"/>
      <c r="I374" s="340"/>
      <c r="J374" s="340"/>
      <c r="K374" s="340">
        <f t="shared" si="97"/>
        <v>3</v>
      </c>
      <c r="L374" s="380">
        <f t="shared" si="96"/>
        <v>1</v>
      </c>
    </row>
    <row r="375" spans="1:12" s="21" customFormat="1">
      <c r="A375" s="171"/>
      <c r="B375" s="24" t="s">
        <v>84</v>
      </c>
      <c r="C375" s="340">
        <v>259</v>
      </c>
      <c r="D375" s="340">
        <v>215</v>
      </c>
      <c r="E375" s="340">
        <v>190</v>
      </c>
      <c r="F375" s="340">
        <v>78</v>
      </c>
      <c r="G375" s="340"/>
      <c r="H375" s="340"/>
      <c r="I375" s="340"/>
      <c r="J375" s="340"/>
      <c r="K375" s="340">
        <f t="shared" si="97"/>
        <v>742</v>
      </c>
      <c r="L375" s="380">
        <f t="shared" si="96"/>
        <v>259</v>
      </c>
    </row>
    <row r="376" spans="1:12" s="21" customFormat="1">
      <c r="A376" s="171"/>
      <c r="B376" s="24" t="s">
        <v>1</v>
      </c>
      <c r="C376" s="340">
        <f>SUM(C355:C375)</f>
        <v>4872</v>
      </c>
      <c r="D376" s="340">
        <f>SUM(D355:D375)</f>
        <v>4389</v>
      </c>
      <c r="E376" s="340">
        <f t="shared" ref="E376:L376" si="98">SUM(E355:E375)</f>
        <v>4671</v>
      </c>
      <c r="F376" s="340">
        <f t="shared" si="98"/>
        <v>2471</v>
      </c>
      <c r="G376" s="340">
        <f t="shared" si="98"/>
        <v>0</v>
      </c>
      <c r="H376" s="340">
        <f t="shared" si="98"/>
        <v>0</v>
      </c>
      <c r="I376" s="340">
        <f t="shared" si="98"/>
        <v>0</v>
      </c>
      <c r="J376" s="340">
        <f t="shared" si="98"/>
        <v>0</v>
      </c>
      <c r="K376" s="340">
        <f t="shared" si="98"/>
        <v>16403</v>
      </c>
      <c r="L376" s="340">
        <f t="shared" si="98"/>
        <v>4872</v>
      </c>
    </row>
    <row r="377" spans="1:12">
      <c r="B377" s="413" t="s">
        <v>334</v>
      </c>
      <c r="C377" s="414" t="s">
        <v>335</v>
      </c>
      <c r="D377" s="414">
        <v>202106</v>
      </c>
      <c r="E377" s="414">
        <v>202107</v>
      </c>
      <c r="F377" s="417">
        <v>202108</v>
      </c>
      <c r="G377" s="414">
        <v>202109</v>
      </c>
      <c r="H377" s="414">
        <v>202110</v>
      </c>
      <c r="I377" s="414">
        <v>202111</v>
      </c>
      <c r="J377" s="414">
        <v>202112</v>
      </c>
      <c r="K377" s="415" t="s">
        <v>309</v>
      </c>
      <c r="L377" s="417" t="s">
        <v>17</v>
      </c>
    </row>
    <row r="378" spans="1:12" s="21" customFormat="1">
      <c r="A378" s="171"/>
      <c r="B378" s="24" t="s">
        <v>265</v>
      </c>
      <c r="C378" s="358">
        <f t="shared" ref="C378:L387" si="99">IF(ISERROR(C355/C$376),0,C355/C$376)</f>
        <v>0.18021346469622332</v>
      </c>
      <c r="D378" s="358">
        <f t="shared" ref="D378:F378" si="100">IF(ISERROR(D355/D$376),0,D355/D$376)</f>
        <v>0.16609706083390294</v>
      </c>
      <c r="E378" s="358">
        <f t="shared" si="100"/>
        <v>0.16013701562834512</v>
      </c>
      <c r="F378" s="358">
        <f t="shared" si="100"/>
        <v>0.21205989477944151</v>
      </c>
      <c r="G378" s="358"/>
      <c r="H378" s="358"/>
      <c r="I378" s="358"/>
      <c r="J378" s="358"/>
      <c r="K378" s="358">
        <f t="shared" si="99"/>
        <v>0.17551667377918673</v>
      </c>
      <c r="L378" s="358">
        <f t="shared" si="99"/>
        <v>0.18021346469622332</v>
      </c>
    </row>
    <row r="379" spans="1:12" s="21" customFormat="1">
      <c r="A379" s="171"/>
      <c r="B379" s="24" t="s">
        <v>116</v>
      </c>
      <c r="C379" s="358">
        <f t="shared" ref="C379:F379" si="101">IF(ISERROR(C356/C$376),0,C356/C$376)</f>
        <v>0.1145320197044335</v>
      </c>
      <c r="D379" s="358">
        <f t="shared" si="101"/>
        <v>0.12212349054454318</v>
      </c>
      <c r="E379" s="358">
        <f t="shared" si="101"/>
        <v>0.10318989509740954</v>
      </c>
      <c r="F379" s="358">
        <f t="shared" si="101"/>
        <v>0.16471064346418454</v>
      </c>
      <c r="G379" s="358"/>
      <c r="H379" s="358"/>
      <c r="I379" s="358"/>
      <c r="J379" s="358"/>
      <c r="K379" s="358">
        <f t="shared" ref="K379" si="102">IF(ISERROR(K356/K$376),0,K356/K$376)</f>
        <v>0.12089251966103762</v>
      </c>
      <c r="L379" s="358">
        <f t="shared" si="99"/>
        <v>0.1145320197044335</v>
      </c>
    </row>
    <row r="380" spans="1:12" s="21" customFormat="1">
      <c r="A380" s="171"/>
      <c r="B380" s="24" t="s">
        <v>103</v>
      </c>
      <c r="C380" s="358">
        <f t="shared" ref="C380:F380" si="103">IF(ISERROR(C357/C$376),0,C357/C$376)</f>
        <v>0.15168308702791461</v>
      </c>
      <c r="D380" s="358">
        <f t="shared" si="103"/>
        <v>0.15311004784688995</v>
      </c>
      <c r="E380" s="358">
        <f t="shared" si="103"/>
        <v>0.16334831941768357</v>
      </c>
      <c r="F380" s="358">
        <f t="shared" si="103"/>
        <v>0.14123836503439902</v>
      </c>
      <c r="G380" s="358"/>
      <c r="H380" s="358"/>
      <c r="I380" s="358"/>
      <c r="J380" s="358"/>
      <c r="K380" s="358">
        <f t="shared" ref="K380" si="104">IF(ISERROR(K357/K$376),0,K357/K$376)</f>
        <v>0.15381332683045784</v>
      </c>
      <c r="L380" s="358">
        <f t="shared" si="99"/>
        <v>0.15168308702791461</v>
      </c>
    </row>
    <row r="381" spans="1:12" s="21" customFormat="1">
      <c r="A381" s="171"/>
      <c r="B381" s="24" t="s">
        <v>266</v>
      </c>
      <c r="C381" s="358">
        <f t="shared" ref="C381:F381" si="105">IF(ISERROR(C358/C$376),0,C358/C$376)</f>
        <v>0.12274220032840723</v>
      </c>
      <c r="D381" s="358">
        <f t="shared" si="105"/>
        <v>0.11938938254727728</v>
      </c>
      <c r="E381" s="358">
        <f t="shared" si="105"/>
        <v>0.12845215157353887</v>
      </c>
      <c r="F381" s="358">
        <f t="shared" si="105"/>
        <v>0.11048158640226628</v>
      </c>
      <c r="G381" s="358"/>
      <c r="H381" s="358"/>
      <c r="I381" s="358"/>
      <c r="J381" s="358"/>
      <c r="K381" s="358">
        <f t="shared" ref="K381" si="106">IF(ISERROR(K358/K$376),0,K358/K$376)</f>
        <v>0.1216240931536914</v>
      </c>
      <c r="L381" s="358">
        <f t="shared" si="99"/>
        <v>0.12274220032840723</v>
      </c>
    </row>
    <row r="382" spans="1:12" s="21" customFormat="1">
      <c r="A382" s="171"/>
      <c r="B382" s="24" t="s">
        <v>267</v>
      </c>
      <c r="C382" s="358">
        <f t="shared" ref="C382:F382" si="107">IF(ISERROR(C359/C$376),0,C359/C$376)</f>
        <v>7.2249589490968796E-2</v>
      </c>
      <c r="D382" s="358">
        <f t="shared" si="107"/>
        <v>7.3137388926862612E-2</v>
      </c>
      <c r="E382" s="358">
        <f t="shared" si="107"/>
        <v>6.5510597302504817E-2</v>
      </c>
      <c r="F382" s="358">
        <f t="shared" si="107"/>
        <v>8.2962363415621201E-2</v>
      </c>
      <c r="G382" s="358"/>
      <c r="H382" s="358"/>
      <c r="I382" s="358"/>
      <c r="J382" s="358"/>
      <c r="K382" s="358">
        <f t="shared" ref="K382" si="108">IF(ISERROR(K359/K$376),0,K359/K$376)</f>
        <v>7.218191794183991E-2</v>
      </c>
      <c r="L382" s="358">
        <f t="shared" si="99"/>
        <v>7.2249589490968796E-2</v>
      </c>
    </row>
    <row r="383" spans="1:12" s="21" customFormat="1">
      <c r="A383" s="171"/>
      <c r="B383" s="24" t="s">
        <v>268</v>
      </c>
      <c r="C383" s="358">
        <f t="shared" ref="C383:F383" si="109">IF(ISERROR(C360/C$376),0,C360/C$376)</f>
        <v>9.8316912972085391E-2</v>
      </c>
      <c r="D383" s="358">
        <f t="shared" si="109"/>
        <v>0.10663021189336978</v>
      </c>
      <c r="E383" s="358">
        <f t="shared" si="109"/>
        <v>0.10747163348319418</v>
      </c>
      <c r="F383" s="358">
        <f t="shared" si="109"/>
        <v>8.5390530149736951E-2</v>
      </c>
      <c r="G383" s="358"/>
      <c r="H383" s="358"/>
      <c r="I383" s="358"/>
      <c r="J383" s="358"/>
      <c r="K383" s="358">
        <f t="shared" ref="K383" si="110">IF(ISERROR(K360/K$376),0,K360/K$376)</f>
        <v>0.10120099981710663</v>
      </c>
      <c r="L383" s="358">
        <f t="shared" si="99"/>
        <v>9.8316912972085391E-2</v>
      </c>
    </row>
    <row r="384" spans="1:12" s="21" customFormat="1">
      <c r="A384" s="171"/>
      <c r="B384" s="24" t="s">
        <v>269</v>
      </c>
      <c r="C384" s="358">
        <f t="shared" ref="C384:F384" si="111">IF(ISERROR(C361/C$376),0,C361/C$376)</f>
        <v>5.8702791461412149E-2</v>
      </c>
      <c r="D384" s="358">
        <f t="shared" si="111"/>
        <v>7.0631123262702211E-2</v>
      </c>
      <c r="E384" s="358">
        <f t="shared" si="111"/>
        <v>7.3003639477627918E-2</v>
      </c>
      <c r="F384" s="358">
        <f t="shared" si="111"/>
        <v>5.6252529340348037E-2</v>
      </c>
      <c r="G384" s="358"/>
      <c r="H384" s="358"/>
      <c r="I384" s="358"/>
      <c r="J384" s="358"/>
      <c r="K384" s="358">
        <f t="shared" ref="K384" si="112">IF(ISERROR(K361/K$376),0,K361/K$376)</f>
        <v>6.5597756507955865E-2</v>
      </c>
      <c r="L384" s="358">
        <f t="shared" si="99"/>
        <v>5.8702791461412149E-2</v>
      </c>
    </row>
    <row r="385" spans="1:12" s="21" customFormat="1">
      <c r="A385" s="171"/>
      <c r="B385" s="24" t="s">
        <v>183</v>
      </c>
      <c r="C385" s="358">
        <f t="shared" ref="C385:F385" si="113">IF(ISERROR(C362/C$376),0,C362/C$376)</f>
        <v>2.3604269293924465E-2</v>
      </c>
      <c r="D385" s="358">
        <f t="shared" si="113"/>
        <v>2.0050125313283207E-2</v>
      </c>
      <c r="E385" s="358">
        <f t="shared" si="113"/>
        <v>2.6974951830443159E-2</v>
      </c>
      <c r="F385" s="358">
        <f t="shared" si="113"/>
        <v>2.1044111695669769E-2</v>
      </c>
      <c r="G385" s="358"/>
      <c r="H385" s="358"/>
      <c r="I385" s="358"/>
      <c r="J385" s="358"/>
      <c r="K385" s="358">
        <f t="shared" ref="K385" si="114">IF(ISERROR(K362/K$376),0,K362/K$376)</f>
        <v>2.3227458391757605E-2</v>
      </c>
      <c r="L385" s="358">
        <f t="shared" si="99"/>
        <v>2.3604269293924465E-2</v>
      </c>
    </row>
    <row r="386" spans="1:12" s="21" customFormat="1">
      <c r="A386" s="171"/>
      <c r="B386" s="24" t="s">
        <v>270</v>
      </c>
      <c r="C386" s="358">
        <f t="shared" ref="C386:F386" si="115">IF(ISERROR(C363/C$376),0,C363/C$376)</f>
        <v>1.7651888341543513E-2</v>
      </c>
      <c r="D386" s="358">
        <f t="shared" si="115"/>
        <v>1.5948963317384369E-2</v>
      </c>
      <c r="E386" s="358">
        <f t="shared" si="115"/>
        <v>1.6698779704560053E-2</v>
      </c>
      <c r="F386" s="358">
        <f t="shared" si="115"/>
        <v>1.6187778227438283E-2</v>
      </c>
      <c r="G386" s="358"/>
      <c r="H386" s="358"/>
      <c r="I386" s="358"/>
      <c r="J386" s="358"/>
      <c r="K386" s="358">
        <f t="shared" ref="K386" si="116">IF(ISERROR(K363/K$376),0,K363/K$376)</f>
        <v>1.6704261415594709E-2</v>
      </c>
      <c r="L386" s="358">
        <f t="shared" si="99"/>
        <v>1.7651888341543513E-2</v>
      </c>
    </row>
    <row r="387" spans="1:12" s="21" customFormat="1">
      <c r="A387" s="171"/>
      <c r="B387" s="24" t="s">
        <v>271</v>
      </c>
      <c r="C387" s="358">
        <f t="shared" ref="C387:F387" si="117">IF(ISERROR(C364/C$376),0,C364/C$376)</f>
        <v>1.6420361247947456E-2</v>
      </c>
      <c r="D387" s="358">
        <f t="shared" si="117"/>
        <v>1.0708589655958077E-2</v>
      </c>
      <c r="E387" s="358">
        <f t="shared" si="117"/>
        <v>1.9053735816741597E-2</v>
      </c>
      <c r="F387" s="358">
        <f t="shared" si="117"/>
        <v>1.6592472683124242E-2</v>
      </c>
      <c r="G387" s="358"/>
      <c r="H387" s="358"/>
      <c r="I387" s="358"/>
      <c r="J387" s="358"/>
      <c r="K387" s="358">
        <f t="shared" ref="K387" si="118">IF(ISERROR(K364/K$376),0,K364/K$376)</f>
        <v>1.5667865634335181E-2</v>
      </c>
      <c r="L387" s="358">
        <f t="shared" si="99"/>
        <v>1.6420361247947456E-2</v>
      </c>
    </row>
    <row r="388" spans="1:12" s="21" customFormat="1">
      <c r="A388" s="171"/>
      <c r="B388" s="24" t="s">
        <v>101</v>
      </c>
      <c r="C388" s="358">
        <f t="shared" ref="C388:F388" si="119">IF(ISERROR(C365/C$376),0,C365/C$376)</f>
        <v>1.3957307060755337E-2</v>
      </c>
      <c r="D388" s="358">
        <f t="shared" si="119"/>
        <v>1.7316017316017316E-2</v>
      </c>
      <c r="E388" s="358">
        <f t="shared" si="119"/>
        <v>2.2265039606080068E-2</v>
      </c>
      <c r="F388" s="358">
        <f t="shared" si="119"/>
        <v>1.4164305949008499E-2</v>
      </c>
      <c r="G388" s="358"/>
      <c r="H388" s="358"/>
      <c r="I388" s="358"/>
      <c r="J388" s="358"/>
      <c r="K388" s="358">
        <f t="shared" ref="K388:L397" si="120">IF(ISERROR(K365/K$376),0,K365/K$376)</f>
        <v>1.7252941535085047E-2</v>
      </c>
      <c r="L388" s="358">
        <f t="shared" si="120"/>
        <v>1.3957307060755337E-2</v>
      </c>
    </row>
    <row r="389" spans="1:12" s="21" customFormat="1">
      <c r="A389" s="171"/>
      <c r="B389" s="24" t="s">
        <v>102</v>
      </c>
      <c r="C389" s="358">
        <f t="shared" ref="C389:F389" si="121">IF(ISERROR(C366/C$376),0,C366/C$376)</f>
        <v>1.6420361247947456E-2</v>
      </c>
      <c r="D389" s="358">
        <f t="shared" si="121"/>
        <v>1.6632490316700842E-2</v>
      </c>
      <c r="E389" s="358">
        <f t="shared" si="121"/>
        <v>1.7126953543138514E-2</v>
      </c>
      <c r="F389" s="358">
        <f t="shared" si="121"/>
        <v>1.2950222581950627E-2</v>
      </c>
      <c r="G389" s="358"/>
      <c r="H389" s="358"/>
      <c r="I389" s="358"/>
      <c r="J389" s="358"/>
      <c r="K389" s="358">
        <f t="shared" si="120"/>
        <v>1.6155581296104372E-2</v>
      </c>
      <c r="L389" s="358">
        <f t="shared" si="120"/>
        <v>1.6420361247947456E-2</v>
      </c>
    </row>
    <row r="390" spans="1:12" s="21" customFormat="1">
      <c r="A390" s="171"/>
      <c r="B390" s="24" t="s">
        <v>272</v>
      </c>
      <c r="C390" s="358">
        <f t="shared" ref="C390:F390" si="122">IF(ISERROR(C367/C$376),0,C367/C$376)</f>
        <v>1.2931034482758621E-2</v>
      </c>
      <c r="D390" s="358">
        <f t="shared" si="122"/>
        <v>1.3898382319434952E-2</v>
      </c>
      <c r="E390" s="358">
        <f t="shared" si="122"/>
        <v>1.6270605865981589E-2</v>
      </c>
      <c r="F390" s="358">
        <f t="shared" si="122"/>
        <v>1.0117361392148928E-2</v>
      </c>
      <c r="G390" s="358"/>
      <c r="H390" s="358"/>
      <c r="I390" s="358"/>
      <c r="J390" s="358"/>
      <c r="K390" s="358">
        <f t="shared" si="120"/>
        <v>1.3717002987258428E-2</v>
      </c>
      <c r="L390" s="358">
        <f t="shared" si="120"/>
        <v>1.2931034482758621E-2</v>
      </c>
    </row>
    <row r="391" spans="1:12" s="21" customFormat="1">
      <c r="A391" s="171"/>
      <c r="B391" s="24" t="s">
        <v>273</v>
      </c>
      <c r="C391" s="358">
        <f t="shared" ref="C391:F391" si="123">IF(ISERROR(C368/C$376),0,C368/C$376)</f>
        <v>6.9786535303776685E-3</v>
      </c>
      <c r="D391" s="358">
        <f t="shared" si="123"/>
        <v>7.5187969924812026E-3</v>
      </c>
      <c r="E391" s="358">
        <f t="shared" si="123"/>
        <v>5.1380860629415539E-3</v>
      </c>
      <c r="F391" s="358">
        <f t="shared" si="123"/>
        <v>7.2845002023472277E-3</v>
      </c>
      <c r="G391" s="358"/>
      <c r="H391" s="358"/>
      <c r="I391" s="358"/>
      <c r="J391" s="358"/>
      <c r="K391" s="358">
        <f t="shared" si="120"/>
        <v>6.6451258916051942E-3</v>
      </c>
      <c r="L391" s="358">
        <f t="shared" si="120"/>
        <v>6.9786535303776685E-3</v>
      </c>
    </row>
    <row r="392" spans="1:12" s="21" customFormat="1">
      <c r="A392" s="171"/>
      <c r="B392" s="24" t="s">
        <v>274</v>
      </c>
      <c r="C392" s="358">
        <f t="shared" ref="C392:F392" si="124">IF(ISERROR(C369/C$376),0,C369/C$376)</f>
        <v>1.2110016420361249E-2</v>
      </c>
      <c r="D392" s="358">
        <f t="shared" si="124"/>
        <v>1.1619958988380041E-2</v>
      </c>
      <c r="E392" s="358">
        <f t="shared" si="124"/>
        <v>1.2845215157353885E-2</v>
      </c>
      <c r="F392" s="358">
        <f t="shared" si="124"/>
        <v>3.6422501011736138E-3</v>
      </c>
      <c r="G392" s="358"/>
      <c r="H392" s="358"/>
      <c r="I392" s="358"/>
      <c r="J392" s="358"/>
      <c r="K392" s="358">
        <f t="shared" si="120"/>
        <v>1.0912637932085594E-2</v>
      </c>
      <c r="L392" s="358">
        <f t="shared" si="120"/>
        <v>1.2110016420361249E-2</v>
      </c>
    </row>
    <row r="393" spans="1:12" s="21" customFormat="1">
      <c r="A393" s="171"/>
      <c r="B393" s="339" t="s">
        <v>275</v>
      </c>
      <c r="C393" s="358">
        <f t="shared" ref="C393:F393" si="125">IF(ISERROR(C370/C$376),0,C370/C$376)</f>
        <v>5.1313628899835794E-3</v>
      </c>
      <c r="D393" s="358">
        <f t="shared" si="125"/>
        <v>4.7846889952153108E-3</v>
      </c>
      <c r="E393" s="358">
        <f t="shared" si="125"/>
        <v>5.9944337400984803E-3</v>
      </c>
      <c r="F393" s="358">
        <f t="shared" si="125"/>
        <v>2.8328611898016999E-3</v>
      </c>
      <c r="G393" s="358"/>
      <c r="H393" s="358"/>
      <c r="I393" s="358"/>
      <c r="J393" s="358"/>
      <c r="K393" s="358">
        <f t="shared" si="120"/>
        <v>4.9381210754130345E-3</v>
      </c>
      <c r="L393" s="358">
        <f t="shared" si="120"/>
        <v>5.1313628899835794E-3</v>
      </c>
    </row>
    <row r="394" spans="1:12" s="21" customFormat="1">
      <c r="A394" s="171"/>
      <c r="B394" s="24" t="s">
        <v>276</v>
      </c>
      <c r="C394" s="358">
        <f t="shared" ref="C394:F394" si="126">IF(ISERROR(C371/C$376),0,C371/C$376)</f>
        <v>1.2931034482758621E-2</v>
      </c>
      <c r="D394" s="358">
        <f t="shared" si="126"/>
        <v>1.2303485987696514E-2</v>
      </c>
      <c r="E394" s="358">
        <f t="shared" si="126"/>
        <v>9.4198244487261832E-3</v>
      </c>
      <c r="F394" s="358">
        <f t="shared" si="126"/>
        <v>5.6657223796033997E-3</v>
      </c>
      <c r="G394" s="358"/>
      <c r="H394" s="358"/>
      <c r="I394" s="358"/>
      <c r="J394" s="358"/>
      <c r="K394" s="358">
        <f t="shared" si="120"/>
        <v>1.0668780101201E-2</v>
      </c>
      <c r="L394" s="358">
        <f t="shared" si="120"/>
        <v>1.2931034482758621E-2</v>
      </c>
    </row>
    <row r="395" spans="1:12" s="21" customFormat="1">
      <c r="A395" s="171"/>
      <c r="B395" s="24" t="s">
        <v>277</v>
      </c>
      <c r="C395" s="358">
        <f t="shared" ref="C395:F395" si="127">IF(ISERROR(C372/C$376),0,C372/C$376)</f>
        <v>5.3366174055829232E-3</v>
      </c>
      <c r="D395" s="358">
        <f t="shared" si="127"/>
        <v>3.6454773296878558E-3</v>
      </c>
      <c r="E395" s="358">
        <f t="shared" si="127"/>
        <v>2.7831299507600086E-3</v>
      </c>
      <c r="F395" s="358">
        <f t="shared" si="127"/>
        <v>2.0234722784297854E-3</v>
      </c>
      <c r="G395" s="358"/>
      <c r="H395" s="358"/>
      <c r="I395" s="358"/>
      <c r="J395" s="358"/>
      <c r="K395" s="358">
        <f t="shared" si="120"/>
        <v>3.6578674632689141E-3</v>
      </c>
      <c r="L395" s="358">
        <f t="shared" si="120"/>
        <v>5.3366174055829232E-3</v>
      </c>
    </row>
    <row r="396" spans="1:12" s="21" customFormat="1">
      <c r="A396" s="171"/>
      <c r="B396" s="24" t="s">
        <v>278</v>
      </c>
      <c r="C396" s="358">
        <f t="shared" ref="C396:F396" si="128">IF(ISERROR(C373/C$376),0,C373/C$376)</f>
        <v>4.7208538587848936E-3</v>
      </c>
      <c r="D396" s="358">
        <f t="shared" si="128"/>
        <v>5.4682159945317844E-3</v>
      </c>
      <c r="E396" s="358">
        <f t="shared" si="128"/>
        <v>3.2113037893384713E-3</v>
      </c>
      <c r="F396" s="358">
        <f t="shared" si="128"/>
        <v>2.8328611898016999E-3</v>
      </c>
      <c r="G396" s="358"/>
      <c r="H396" s="358"/>
      <c r="I396" s="358"/>
      <c r="J396" s="358"/>
      <c r="K396" s="358">
        <f t="shared" si="120"/>
        <v>4.2065475827592512E-3</v>
      </c>
      <c r="L396" s="358">
        <f t="shared" si="120"/>
        <v>4.7208538587848936E-3</v>
      </c>
    </row>
    <row r="397" spans="1:12" s="21" customFormat="1">
      <c r="A397" s="171"/>
      <c r="B397" s="24" t="s">
        <v>336</v>
      </c>
      <c r="C397" s="358">
        <f t="shared" ref="C397:F397" si="129">IF(ISERROR(C374/C$376),0,C374/C$376)</f>
        <v>2.0525451559934318E-4</v>
      </c>
      <c r="D397" s="358">
        <f t="shared" si="129"/>
        <v>0</v>
      </c>
      <c r="E397" s="358">
        <f t="shared" si="129"/>
        <v>4.2817383857846286E-4</v>
      </c>
      <c r="F397" s="358">
        <f t="shared" si="129"/>
        <v>0</v>
      </c>
      <c r="G397" s="358"/>
      <c r="H397" s="358"/>
      <c r="I397" s="358"/>
      <c r="J397" s="358"/>
      <c r="K397" s="358">
        <f t="shared" si="120"/>
        <v>1.828933731634457E-4</v>
      </c>
      <c r="L397" s="358">
        <f t="shared" si="120"/>
        <v>2.0525451559934318E-4</v>
      </c>
    </row>
    <row r="398" spans="1:12" s="21" customFormat="1">
      <c r="A398" s="171"/>
      <c r="B398" s="24" t="s">
        <v>84</v>
      </c>
      <c r="C398" s="358">
        <f t="shared" ref="C398:F398" si="130">IF(ISERROR(C375/C$376),0,C375/C$376)</f>
        <v>5.3160919540229883E-2</v>
      </c>
      <c r="D398" s="358">
        <f t="shared" si="130"/>
        <v>4.8986101617680564E-2</v>
      </c>
      <c r="E398" s="358">
        <f t="shared" si="130"/>
        <v>4.0676514664953971E-2</v>
      </c>
      <c r="F398" s="358">
        <f t="shared" si="130"/>
        <v>3.1566167543504657E-2</v>
      </c>
      <c r="G398" s="358"/>
      <c r="H398" s="358"/>
      <c r="I398" s="358"/>
      <c r="J398" s="358"/>
      <c r="K398" s="431"/>
      <c r="L398" s="431"/>
    </row>
    <row r="399" spans="1:12">
      <c r="B399" s="430" t="s">
        <v>79</v>
      </c>
      <c r="C399" s="414" t="s">
        <v>335</v>
      </c>
      <c r="D399" s="414">
        <v>202106</v>
      </c>
      <c r="E399" s="414">
        <v>202107</v>
      </c>
      <c r="F399" s="417">
        <v>202108</v>
      </c>
      <c r="G399" s="414">
        <v>202109</v>
      </c>
      <c r="H399" s="414">
        <v>202110</v>
      </c>
      <c r="I399" s="414">
        <v>202111</v>
      </c>
      <c r="J399" s="414">
        <v>202112</v>
      </c>
      <c r="K399" s="418"/>
      <c r="L399" s="17"/>
    </row>
    <row r="400" spans="1:12" s="21" customFormat="1">
      <c r="A400" s="171"/>
      <c r="B400" s="24" t="s">
        <v>265</v>
      </c>
      <c r="C400" s="443" t="s">
        <v>332</v>
      </c>
      <c r="D400" s="177">
        <f>IF(ISERROR(LN('Monthly Distribution by App'!D378/'Monthly Distribution by App'!$L378)*('Monthly Distribution by App'!D378-'Monthly Distribution by App'!$L378)),0,LN('Monthly Distribution by App'!D378/'Monthly Distribution by App'!$L378)*('Monthly Distribution by App'!D378-'Monthly Distribution by App'!$L378))</f>
        <v>1.1514714199579764E-3</v>
      </c>
      <c r="E400" s="177">
        <f>IF(ISERROR(LN('Monthly Distribution by App'!E378/'Monthly Distribution by App'!$L378)*('Monthly Distribution by App'!E378-'Monthly Distribution by App'!$L378)),0,LN('Monthly Distribution by App'!E378/'Monthly Distribution by App'!$L378)*('Monthly Distribution by App'!E378-'Monthly Distribution by App'!$L378))</f>
        <v>2.3712749081600667E-3</v>
      </c>
      <c r="F400" s="177">
        <f>IF(ISERROR(LN('Monthly Distribution by App'!F378/'Monthly Distribution by App'!$L378)*('Monthly Distribution by App'!F378-'Monthly Distribution by App'!$L378)),0,LN('Monthly Distribution by App'!F378/'Monthly Distribution by App'!$L378)*('Monthly Distribution by App'!F378-'Monthly Distribution by App'!$L378))</f>
        <v>5.1822642859164223E-3</v>
      </c>
      <c r="G400" s="392"/>
      <c r="H400" s="392"/>
      <c r="I400" s="392"/>
      <c r="J400" s="392"/>
      <c r="K400" s="392"/>
    </row>
    <row r="401" spans="1:11" s="21" customFormat="1">
      <c r="A401" s="171"/>
      <c r="B401" s="339" t="s">
        <v>116</v>
      </c>
      <c r="C401" s="444"/>
      <c r="D401" s="177">
        <f>IF(ISERROR(LN('Monthly Distribution by App'!D379/'Monthly Distribution by App'!$L379)*('Monthly Distribution by App'!D379-'Monthly Distribution by App'!$L379)),0,LN('Monthly Distribution by App'!D379/'Monthly Distribution by App'!$L379)*('Monthly Distribution by App'!D379-'Monthly Distribution by App'!$L379))</f>
        <v>4.8720783263247569E-4</v>
      </c>
      <c r="E401" s="177">
        <f>IF(ISERROR(LN('Monthly Distribution by App'!E379/'Monthly Distribution by App'!$L379)*('Monthly Distribution by App'!E379-'Monthly Distribution by App'!$L379)),0,LN('Monthly Distribution by App'!E379/'Monthly Distribution by App'!$L379)*('Monthly Distribution by App'!E379-'Monthly Distribution by App'!$L379))</f>
        <v>1.1827964451399911E-3</v>
      </c>
      <c r="F401" s="177">
        <f>IF(ISERROR(LN('Monthly Distribution by App'!F379/'Monthly Distribution by App'!$L379)*('Monthly Distribution by App'!F379-'Monthly Distribution by App'!$L379)),0,LN('Monthly Distribution by App'!F379/'Monthly Distribution by App'!$L379)*('Monthly Distribution by App'!F379-'Monthly Distribution by App'!$L379))</f>
        <v>1.823169173449532E-2</v>
      </c>
      <c r="G401" s="392"/>
      <c r="H401" s="392"/>
      <c r="I401" s="392"/>
      <c r="J401" s="392"/>
      <c r="K401" s="392"/>
    </row>
    <row r="402" spans="1:11" s="21" customFormat="1">
      <c r="A402" s="171"/>
      <c r="B402" s="339" t="s">
        <v>103</v>
      </c>
      <c r="C402" s="444"/>
      <c r="D402" s="177">
        <f>IF(ISERROR(LN('Monthly Distribution by App'!D380/'Monthly Distribution by App'!$L380)*('Monthly Distribution by App'!D380-'Monthly Distribution by App'!$L380)),0,LN('Monthly Distribution by App'!D380/'Monthly Distribution by App'!$L380)*('Monthly Distribution by App'!D380-'Monthly Distribution by App'!$L380))</f>
        <v>1.336140367442613E-5</v>
      </c>
      <c r="E402" s="177">
        <f>IF(ISERROR(LN('Monthly Distribution by App'!E380/'Monthly Distribution by App'!$L380)*('Monthly Distribution by App'!E380-'Monthly Distribution by App'!$L380)),0,LN('Monthly Distribution by App'!E380/'Monthly Distribution by App'!$L380)*('Monthly Distribution by App'!E380-'Monthly Distribution by App'!$L380))</f>
        <v>8.6429408994365305E-4</v>
      </c>
      <c r="F402" s="177">
        <f>IF(ISERROR(LN('Monthly Distribution by App'!F380/'Monthly Distribution by App'!$L380)*('Monthly Distribution by App'!F380-'Monthly Distribution by App'!$L380)),0,LN('Monthly Distribution by App'!F380/'Monthly Distribution by App'!$L380)*('Monthly Distribution by App'!F380-'Monthly Distribution by App'!$L380))</f>
        <v>7.4517237517035561E-4</v>
      </c>
      <c r="G402" s="392"/>
      <c r="H402" s="392"/>
      <c r="I402" s="392"/>
      <c r="J402" s="392"/>
      <c r="K402" s="392"/>
    </row>
    <row r="403" spans="1:11" s="21" customFormat="1">
      <c r="A403" s="171"/>
      <c r="B403" s="339" t="s">
        <v>266</v>
      </c>
      <c r="C403" s="444"/>
      <c r="D403" s="177">
        <f>IF(ISERROR(LN('Monthly Distribution by App'!D381/'Monthly Distribution by App'!$L381)*('Monthly Distribution by App'!D381-'Monthly Distribution by App'!$L381)),0,LN('Monthly Distribution by App'!D381/'Monthly Distribution by App'!$L381)*('Monthly Distribution by App'!D381-'Monthly Distribution by App'!$L381))</f>
        <v>9.2859473384187237E-5</v>
      </c>
      <c r="E403" s="177">
        <f>IF(ISERROR(LN('Monthly Distribution by App'!E381/'Monthly Distribution by App'!$L381)*('Monthly Distribution by App'!E381-'Monthly Distribution by App'!$L381)),0,LN('Monthly Distribution by App'!E381/'Monthly Distribution by App'!$L381)*('Monthly Distribution by App'!E381-'Monthly Distribution by App'!$L381))</f>
        <v>2.5963291147836683E-4</v>
      </c>
      <c r="F403" s="177">
        <f>IF(ISERROR(LN('Monthly Distribution by App'!F381/'Monthly Distribution by App'!$L381)*('Monthly Distribution by App'!F381-'Monthly Distribution by App'!$L381)),0,LN('Monthly Distribution by App'!F381/'Monthly Distribution by App'!$L381)*('Monthly Distribution by App'!F381-'Monthly Distribution by App'!$L381))</f>
        <v>1.2902745847328356E-3</v>
      </c>
      <c r="G403" s="392"/>
      <c r="H403" s="392"/>
      <c r="I403" s="392"/>
      <c r="J403" s="392"/>
      <c r="K403" s="392"/>
    </row>
    <row r="404" spans="1:11" s="21" customFormat="1">
      <c r="A404" s="171"/>
      <c r="B404" s="339" t="s">
        <v>267</v>
      </c>
      <c r="C404" s="444"/>
      <c r="D404" s="177">
        <f>IF(ISERROR(LN('Monthly Distribution by App'!D382/'Monthly Distribution by App'!$L382)*('Monthly Distribution by App'!D382-'Monthly Distribution by App'!$L382)),0,LN('Monthly Distribution by App'!D382/'Monthly Distribution by App'!$L382)*('Monthly Distribution by App'!D382-'Monthly Distribution by App'!$L382))</f>
        <v>1.0842754200361523E-5</v>
      </c>
      <c r="E404" s="177">
        <f>IF(ISERROR(LN('Monthly Distribution by App'!E382/'Monthly Distribution by App'!$L382)*('Monthly Distribution by App'!E382-'Monthly Distribution by App'!$L382)),0,LN('Monthly Distribution by App'!E382/'Monthly Distribution by App'!$L382)*('Monthly Distribution by App'!E382-'Monthly Distribution by App'!$L382))</f>
        <v>6.5984656528037834E-4</v>
      </c>
      <c r="F404" s="177">
        <f>IF(ISERROR(LN('Monthly Distribution by App'!F382/'Monthly Distribution by App'!$L382)*('Monthly Distribution by App'!F382-'Monthly Distribution by App'!$L382)),0,LN('Monthly Distribution by App'!F382/'Monthly Distribution by App'!$L382)*('Monthly Distribution by App'!F382-'Monthly Distribution by App'!$L382))</f>
        <v>1.4811524822940247E-3</v>
      </c>
      <c r="G404" s="392"/>
      <c r="H404" s="392"/>
      <c r="I404" s="392"/>
      <c r="J404" s="392"/>
      <c r="K404" s="392"/>
    </row>
    <row r="405" spans="1:11" s="21" customFormat="1">
      <c r="A405" s="171"/>
      <c r="B405" s="339" t="s">
        <v>268</v>
      </c>
      <c r="C405" s="444"/>
      <c r="D405" s="177">
        <f>IF(ISERROR(LN('Monthly Distribution by App'!D383/'Monthly Distribution by App'!$L383)*('Monthly Distribution by App'!D383-'Monthly Distribution by App'!$L383)),0,LN('Monthly Distribution by App'!D383/'Monthly Distribution by App'!$L383)*('Monthly Distribution by App'!D383-'Monthly Distribution by App'!$L383))</f>
        <v>6.7479727545025276E-4</v>
      </c>
      <c r="E405" s="177">
        <f>IF(ISERROR(LN('Monthly Distribution by App'!E383/'Monthly Distribution by App'!$L383)*('Monthly Distribution by App'!E383-'Monthly Distribution by App'!$L383)),0,LN('Monthly Distribution by App'!E383/'Monthly Distribution by App'!$L383)*('Monthly Distribution by App'!E383-'Monthly Distribution by App'!$L383))</f>
        <v>8.1505274240759116E-4</v>
      </c>
      <c r="F405" s="177">
        <f>IF(ISERROR(LN('Monthly Distribution by App'!F383/'Monthly Distribution by App'!$L383)*('Monthly Distribution by App'!F383-'Monthly Distribution by App'!$L383)),0,LN('Monthly Distribution by App'!F383/'Monthly Distribution by App'!$L383)*('Monthly Distribution by App'!F383-'Monthly Distribution by App'!$L383))</f>
        <v>1.8221140462266077E-3</v>
      </c>
      <c r="G405" s="392"/>
      <c r="H405" s="392"/>
      <c r="I405" s="392"/>
      <c r="J405" s="392"/>
      <c r="K405" s="392"/>
    </row>
    <row r="406" spans="1:11" s="21" customFormat="1">
      <c r="A406" s="171"/>
      <c r="B406" s="339" t="s">
        <v>269</v>
      </c>
      <c r="C406" s="444"/>
      <c r="D406" s="177">
        <f>IF(ISERROR(LN('Monthly Distribution by App'!D384/'Monthly Distribution by App'!$L384)*('Monthly Distribution by App'!D384-'Monthly Distribution by App'!$L384)),0,LN('Monthly Distribution by App'!D384/'Monthly Distribution by App'!$L384)*('Monthly Distribution by App'!D384-'Monthly Distribution by App'!$L384))</f>
        <v>2.2065458344713114E-3</v>
      </c>
      <c r="E406" s="177">
        <f>IF(ISERROR(LN('Monthly Distribution by App'!E384/'Monthly Distribution by App'!$L384)*('Monthly Distribution by App'!E384-'Monthly Distribution by App'!$L384)),0,LN('Monthly Distribution by App'!E384/'Monthly Distribution by App'!$L384)*('Monthly Distribution by App'!E384-'Monthly Distribution by App'!$L384))</f>
        <v>3.1178997057278489E-3</v>
      </c>
      <c r="F406" s="177">
        <f>IF(ISERROR(LN('Monthly Distribution by App'!F384/'Monthly Distribution by App'!$L384)*('Monthly Distribution by App'!F384-'Monthly Distribution by App'!$L384)),0,LN('Monthly Distribution by App'!F384/'Monthly Distribution by App'!$L384)*('Monthly Distribution by App'!F384-'Monthly Distribution by App'!$L384))</f>
        <v>1.0447004787127913E-4</v>
      </c>
      <c r="G406" s="392"/>
      <c r="H406" s="392"/>
      <c r="I406" s="392"/>
      <c r="J406" s="392"/>
      <c r="K406" s="392"/>
    </row>
    <row r="407" spans="1:11" s="21" customFormat="1">
      <c r="A407" s="171"/>
      <c r="B407" s="339" t="s">
        <v>84</v>
      </c>
      <c r="C407" s="444"/>
      <c r="D407" s="177">
        <f>IF(ISERROR(LN('Monthly Distribution by App'!D385/'Monthly Distribution by App'!$L385)*('Monthly Distribution by App'!D385-'Monthly Distribution by App'!$L385)),0,LN('Monthly Distribution by App'!D385/'Monthly Distribution by App'!$L385)*('Monthly Distribution by App'!D385-'Monthly Distribution by App'!$L385))</f>
        <v>5.8000855464508476E-4</v>
      </c>
      <c r="E407" s="177">
        <f>IF(ISERROR(LN('Monthly Distribution by App'!E385/'Monthly Distribution by App'!$L385)*('Monthly Distribution by App'!E385-'Monthly Distribution by App'!$L385)),0,LN('Monthly Distribution by App'!E385/'Monthly Distribution by App'!$L385)*('Monthly Distribution by App'!E385-'Monthly Distribution by App'!$L385))</f>
        <v>4.4992250533768311E-4</v>
      </c>
      <c r="F407" s="177">
        <f>IF(ISERROR(LN('Monthly Distribution by App'!F385/'Monthly Distribution by App'!$L385)*('Monthly Distribution by App'!F385-'Monthly Distribution by App'!$L385)),0,LN('Monthly Distribution by App'!F385/'Monthly Distribution by App'!$L385)*('Monthly Distribution by App'!F385-'Monthly Distribution by App'!$L385))</f>
        <v>2.9392351768690433E-4</v>
      </c>
      <c r="G407" s="392"/>
      <c r="H407" s="392"/>
      <c r="I407" s="392"/>
      <c r="J407" s="392"/>
      <c r="K407" s="392"/>
    </row>
    <row r="408" spans="1:11" s="21" customFormat="1">
      <c r="A408" s="171"/>
      <c r="B408" s="339" t="s">
        <v>183</v>
      </c>
      <c r="C408" s="444"/>
      <c r="D408" s="177">
        <f>IF(ISERROR(LN('Monthly Distribution by App'!D386/'Monthly Distribution by App'!$L386)*('Monthly Distribution by App'!D386-'Monthly Distribution by App'!$L386)),0,LN('Monthly Distribution by App'!D386/'Monthly Distribution by App'!$L386)*('Monthly Distribution by App'!D386-'Monthly Distribution by App'!$L386))</f>
        <v>1.727599292388444E-4</v>
      </c>
      <c r="E408" s="177">
        <f>IF(ISERROR(LN('Monthly Distribution by App'!E386/'Monthly Distribution by App'!$L386)*('Monthly Distribution by App'!E386-'Monthly Distribution by App'!$L386)),0,LN('Monthly Distribution by App'!E386/'Monthly Distribution by App'!$L386)*('Monthly Distribution by App'!E386-'Monthly Distribution by App'!$L386))</f>
        <v>5.2904316130656097E-5</v>
      </c>
      <c r="F408" s="177">
        <f>IF(ISERROR(LN('Monthly Distribution by App'!F386/'Monthly Distribution by App'!$L386)*('Monthly Distribution by App'!F386-'Monthly Distribution by App'!$L386)),0,LN('Monthly Distribution by App'!F386/'Monthly Distribution by App'!$L386)*('Monthly Distribution by App'!F386-'Monthly Distribution by App'!$L386))</f>
        <v>1.2677178787929265E-4</v>
      </c>
      <c r="G408" s="392"/>
      <c r="H408" s="392"/>
      <c r="I408" s="392"/>
      <c r="J408" s="392"/>
      <c r="K408" s="392"/>
    </row>
    <row r="409" spans="1:11" s="21" customFormat="1">
      <c r="A409" s="171"/>
      <c r="B409" s="339" t="s">
        <v>270</v>
      </c>
      <c r="C409" s="444"/>
      <c r="D409" s="177">
        <f>IF(ISERROR(LN('Monthly Distribution by App'!D387/'Monthly Distribution by App'!$L387)*('Monthly Distribution by App'!D387-'Monthly Distribution by App'!$L387)),0,LN('Monthly Distribution by App'!D387/'Monthly Distribution by App'!$L387)*('Monthly Distribution by App'!D387-'Monthly Distribution by App'!$L387))</f>
        <v>2.441644777631459E-3</v>
      </c>
      <c r="E409" s="177">
        <f>IF(ISERROR(LN('Monthly Distribution by App'!E387/'Monthly Distribution by App'!$L387)*('Monthly Distribution by App'!E387-'Monthly Distribution by App'!$L387)),0,LN('Monthly Distribution by App'!E387/'Monthly Distribution by App'!$L387)*('Monthly Distribution by App'!E387-'Monthly Distribution by App'!$L387))</f>
        <v>3.9169098779796282E-4</v>
      </c>
      <c r="F409" s="177">
        <f>IF(ISERROR(LN('Monthly Distribution by App'!F387/'Monthly Distribution by App'!$L387)*('Monthly Distribution by App'!F387-'Monthly Distribution by App'!$L387)),0,LN('Monthly Distribution by App'!F387/'Monthly Distribution by App'!$L387)*('Monthly Distribution by App'!F387-'Monthly Distribution by App'!$L387))</f>
        <v>1.7946120327631051E-6</v>
      </c>
      <c r="G409" s="392"/>
      <c r="H409" s="392"/>
      <c r="I409" s="392"/>
      <c r="J409" s="392"/>
      <c r="K409" s="392"/>
    </row>
    <row r="410" spans="1:11" s="21" customFormat="1">
      <c r="A410" s="171"/>
      <c r="B410" s="339" t="s">
        <v>271</v>
      </c>
      <c r="C410" s="444"/>
      <c r="D410" s="177">
        <f>IF(ISERROR(LN('Monthly Distribution by App'!D388/'Monthly Distribution by App'!$L388)*('Monthly Distribution by App'!D388-'Monthly Distribution by App'!$L388)),0,LN('Monthly Distribution by App'!D388/'Monthly Distribution by App'!$L388)*('Monthly Distribution by App'!D388-'Monthly Distribution by App'!$L388))</f>
        <v>7.2423451011550618E-4</v>
      </c>
      <c r="E410" s="177">
        <f>IF(ISERROR(LN('Monthly Distribution by App'!E388/'Monthly Distribution by App'!$L388)*('Monthly Distribution by App'!E388-'Monthly Distribution by App'!$L388)),0,LN('Monthly Distribution by App'!E388/'Monthly Distribution by App'!$L388)*('Monthly Distribution by App'!E388-'Monthly Distribution by App'!$L388))</f>
        <v>3.8798319167989126E-3</v>
      </c>
      <c r="F410" s="177">
        <f>IF(ISERROR(LN('Monthly Distribution by App'!F388/'Monthly Distribution by App'!$L388)*('Monthly Distribution by App'!F388-'Monthly Distribution by App'!$L388)),0,LN('Monthly Distribution by App'!F388/'Monthly Distribution by App'!$L388)*('Monthly Distribution by App'!F388-'Monthly Distribution by App'!$L388))</f>
        <v>3.0474292937948088E-6</v>
      </c>
      <c r="G410" s="392"/>
      <c r="H410" s="392"/>
      <c r="I410" s="392"/>
      <c r="J410" s="392"/>
      <c r="K410" s="392"/>
    </row>
    <row r="411" spans="1:11" s="21" customFormat="1">
      <c r="A411" s="171"/>
      <c r="B411" s="339" t="s">
        <v>101</v>
      </c>
      <c r="C411" s="444"/>
      <c r="D411" s="177">
        <f>IF(ISERROR(LN('Monthly Distribution by App'!D389/'Monthly Distribution by App'!$L389)*('Monthly Distribution by App'!D389-'Monthly Distribution by App'!$L389)),0,LN('Monthly Distribution by App'!D389/'Monthly Distribution by App'!$L389)*('Monthly Distribution by App'!D389-'Monthly Distribution by App'!$L389))</f>
        <v>2.7228730663038719E-6</v>
      </c>
      <c r="E411" s="177">
        <f>IF(ISERROR(LN('Monthly Distribution by App'!E389/'Monthly Distribution by App'!$L389)*('Monthly Distribution by App'!E389-'Monthly Distribution by App'!$L389)),0,LN('Monthly Distribution by App'!E389/'Monthly Distribution by App'!$L389)*('Monthly Distribution by App'!E389-'Monthly Distribution by App'!$L389))</f>
        <v>2.9769686510002145E-5</v>
      </c>
      <c r="F411" s="177">
        <f>IF(ISERROR(LN('Monthly Distribution by App'!F389/'Monthly Distribution by App'!$L389)*('Monthly Distribution by App'!F389-'Monthly Distribution by App'!$L389)),0,LN('Monthly Distribution by App'!F389/'Monthly Distribution by App'!$L389)*('Monthly Distribution by App'!F389-'Monthly Distribution by App'!$L389))</f>
        <v>8.2384259637487774E-4</v>
      </c>
      <c r="G411" s="392"/>
      <c r="H411" s="392"/>
      <c r="I411" s="392"/>
      <c r="J411" s="392"/>
      <c r="K411" s="392"/>
    </row>
    <row r="412" spans="1:11" s="21" customFormat="1">
      <c r="A412" s="171"/>
      <c r="B412" s="339" t="s">
        <v>102</v>
      </c>
      <c r="C412" s="444"/>
      <c r="D412" s="177">
        <f>IF(ISERROR(LN('Monthly Distribution by App'!D390/'Monthly Distribution by App'!$L390)*('Monthly Distribution by App'!D390-'Monthly Distribution by App'!$L390)),0,LN('Monthly Distribution by App'!D390/'Monthly Distribution by App'!$L390)*('Monthly Distribution by App'!D390-'Monthly Distribution by App'!$L390))</f>
        <v>6.9786656709395359E-5</v>
      </c>
      <c r="E412" s="177">
        <f>IF(ISERROR(LN('Monthly Distribution by App'!E390/'Monthly Distribution by App'!$L390)*('Monthly Distribution by App'!E390-'Monthly Distribution by App'!$L390)),0,LN('Monthly Distribution by App'!E390/'Monthly Distribution by App'!$L390)*('Monthly Distribution by App'!E390-'Monthly Distribution by App'!$L390))</f>
        <v>7.6719960957705874E-4</v>
      </c>
      <c r="F412" s="177">
        <f>IF(ISERROR(LN('Monthly Distribution by App'!F390/'Monthly Distribution by App'!$L390)*('Monthly Distribution by App'!F390-'Monthly Distribution by App'!$L390)),0,LN('Monthly Distribution by App'!F390/'Monthly Distribution by App'!$L390)*('Monthly Distribution by App'!F390-'Monthly Distribution by App'!$L390))</f>
        <v>6.9041150077297163E-4</v>
      </c>
      <c r="G412" s="392"/>
      <c r="H412" s="392"/>
      <c r="I412" s="392"/>
      <c r="J412" s="392"/>
      <c r="K412" s="392"/>
    </row>
    <row r="413" spans="1:11" s="21" customFormat="1">
      <c r="A413" s="171"/>
      <c r="B413" s="339" t="s">
        <v>272</v>
      </c>
      <c r="C413" s="444"/>
      <c r="D413" s="177">
        <f>IF(ISERROR(LN('Monthly Distribution by App'!D391/'Monthly Distribution by App'!$L391)*('Monthly Distribution by App'!D391-'Monthly Distribution by App'!$L391)),0,LN('Monthly Distribution by App'!D391/'Monthly Distribution by App'!$L391)*('Monthly Distribution by App'!D391-'Monthly Distribution by App'!$L391))</f>
        <v>4.026777966025934E-5</v>
      </c>
      <c r="E413" s="177">
        <f>IF(ISERROR(LN('Monthly Distribution by App'!E391/'Monthly Distribution by App'!$L391)*('Monthly Distribution by App'!E391-'Monthly Distribution by App'!$L391)),0,LN('Monthly Distribution by App'!E391/'Monthly Distribution by App'!$L391)*('Monthly Distribution by App'!E391-'Monthly Distribution by App'!$L391))</f>
        <v>5.6353638003853179E-4</v>
      </c>
      <c r="F413" s="177">
        <f>IF(ISERROR(LN('Monthly Distribution by App'!F391/'Monthly Distribution by App'!$L391)*('Monthly Distribution by App'!F391-'Monthly Distribution by App'!$L391)),0,LN('Monthly Distribution by App'!F391/'Monthly Distribution by App'!$L391)*('Monthly Distribution by App'!F391-'Monthly Distribution by App'!$L391))</f>
        <v>1.3118631350256291E-5</v>
      </c>
      <c r="G413" s="392"/>
      <c r="H413" s="392"/>
      <c r="I413" s="392"/>
      <c r="J413" s="392"/>
      <c r="K413" s="392"/>
    </row>
    <row r="414" spans="1:11" s="21" customFormat="1">
      <c r="A414" s="171"/>
      <c r="B414" s="339" t="s">
        <v>273</v>
      </c>
      <c r="C414" s="444"/>
      <c r="D414" s="177">
        <f>IF(ISERROR(LN('Monthly Distribution by App'!D392/'Monthly Distribution by App'!$L392)*('Monthly Distribution by App'!D392-'Monthly Distribution by App'!$L392)),0,LN('Monthly Distribution by App'!D392/'Monthly Distribution by App'!$L392)*('Monthly Distribution by App'!D392-'Monthly Distribution by App'!$L392))</f>
        <v>2.0243631265141284E-5</v>
      </c>
      <c r="E414" s="177">
        <f>IF(ISERROR(LN('Monthly Distribution by App'!E392/'Monthly Distribution by App'!$L392)*('Monthly Distribution by App'!E392-'Monthly Distribution by App'!$L392)),0,LN('Monthly Distribution by App'!E392/'Monthly Distribution by App'!$L392)*('Monthly Distribution by App'!E392-'Monthly Distribution by App'!$L392))</f>
        <v>4.333148664866714E-5</v>
      </c>
      <c r="F414" s="177">
        <f>IF(ISERROR(LN('Monthly Distribution by App'!F392/'Monthly Distribution by App'!$L392)*('Monthly Distribution by App'!F392-'Monthly Distribution by App'!$L392)),0,LN('Monthly Distribution by App'!F392/'Monthly Distribution by App'!$L392)*('Monthly Distribution by App'!F392-'Monthly Distribution by App'!$L392))</f>
        <v>1.017343918507624E-2</v>
      </c>
      <c r="G414" s="392"/>
      <c r="H414" s="392"/>
      <c r="I414" s="392"/>
      <c r="J414" s="392"/>
      <c r="K414" s="392"/>
    </row>
    <row r="415" spans="1:11" s="21" customFormat="1">
      <c r="A415" s="171"/>
      <c r="B415" s="339" t="s">
        <v>274</v>
      </c>
      <c r="C415" s="444"/>
      <c r="D415" s="177">
        <f>IF(ISERROR(LN('Monthly Distribution by App'!D393/'Monthly Distribution by App'!$L393)*('Monthly Distribution by App'!D393-'Monthly Distribution by App'!$L393)),0,LN('Monthly Distribution by App'!D393/'Monthly Distribution by App'!$L393)*('Monthly Distribution by App'!D393-'Monthly Distribution by App'!$L393))</f>
        <v>2.4249931654643468E-5</v>
      </c>
      <c r="E415" s="177">
        <f>IF(ISERROR(LN('Monthly Distribution by App'!E393/'Monthly Distribution by App'!$L393)*('Monthly Distribution by App'!E393-'Monthly Distribution by App'!$L393)),0,LN('Monthly Distribution by App'!E393/'Monthly Distribution by App'!$L393)*('Monthly Distribution by App'!E393-'Monthly Distribution by App'!$L393))</f>
        <v>1.3417302387124926E-4</v>
      </c>
      <c r="F415" s="177">
        <f>IF(ISERROR(LN('Monthly Distribution by App'!F393/'Monthly Distribution by App'!$L393)*('Monthly Distribution by App'!F393-'Monthly Distribution by App'!$L393)),0,LN('Monthly Distribution by App'!F393/'Monthly Distribution by App'!$L393)*('Monthly Distribution by App'!F393-'Monthly Distribution by App'!$L393))</f>
        <v>1.3655032504894154E-3</v>
      </c>
      <c r="G415" s="392"/>
      <c r="H415" s="392"/>
      <c r="I415" s="392"/>
      <c r="J415" s="392"/>
      <c r="K415" s="392"/>
    </row>
    <row r="416" spans="1:11" s="21" customFormat="1">
      <c r="A416" s="171"/>
      <c r="B416" s="339" t="s">
        <v>275</v>
      </c>
      <c r="C416" s="444"/>
      <c r="D416" s="177">
        <f>IF(ISERROR(LN('Monthly Distribution by App'!D394/'Monthly Distribution by App'!$L394)*('Monthly Distribution by App'!D394-'Monthly Distribution by App'!$L394)),0,LN('Monthly Distribution by App'!D394/'Monthly Distribution by App'!$L394)*('Monthly Distribution by App'!D394-'Monthly Distribution by App'!$L394))</f>
        <v>3.1219006489931897E-5</v>
      </c>
      <c r="E416" s="177">
        <f>IF(ISERROR(LN('Monthly Distribution by App'!E394/'Monthly Distribution by App'!$L394)*('Monthly Distribution by App'!E394-'Monthly Distribution by App'!$L394)),0,LN('Monthly Distribution by App'!E394/'Monthly Distribution by App'!$L394)*('Monthly Distribution by App'!E394-'Monthly Distribution by App'!$L394))</f>
        <v>1.1123995953973018E-3</v>
      </c>
      <c r="F416" s="177">
        <f>IF(ISERROR(LN('Monthly Distribution by App'!F394/'Monthly Distribution by App'!$L394)*('Monthly Distribution by App'!F394-'Monthly Distribution by App'!$L394)),0,LN('Monthly Distribution by App'!F394/'Monthly Distribution by App'!$L394)*('Monthly Distribution by App'!F394-'Monthly Distribution by App'!$L394))</f>
        <v>5.9953049850812604E-3</v>
      </c>
      <c r="G416" s="392"/>
      <c r="H416" s="392"/>
      <c r="I416" s="392"/>
      <c r="J416" s="392"/>
      <c r="K416" s="392"/>
    </row>
    <row r="417" spans="1:12" s="21" customFormat="1">
      <c r="A417" s="171"/>
      <c r="B417" s="339" t="s">
        <v>276</v>
      </c>
      <c r="C417" s="444"/>
      <c r="D417" s="177">
        <f>IF(ISERROR(LN('Monthly Distribution by App'!D395/'Monthly Distribution by App'!$L395)*('Monthly Distribution by App'!D395-'Monthly Distribution by App'!$L395)),0,LN('Monthly Distribution by App'!D395/'Monthly Distribution by App'!$L395)*('Monthly Distribution by App'!D395-'Monthly Distribution by App'!$L395))</f>
        <v>6.4450142465303942E-4</v>
      </c>
      <c r="E417" s="177">
        <f>IF(ISERROR(LN('Monthly Distribution by App'!E395/'Monthly Distribution by App'!$L395)*('Monthly Distribution by App'!E395-'Monthly Distribution by App'!$L395)),0,LN('Monthly Distribution by App'!E395/'Monthly Distribution by App'!$L395)*('Monthly Distribution by App'!E395-'Monthly Distribution by App'!$L395))</f>
        <v>1.6623607590663763E-3</v>
      </c>
      <c r="F417" s="177">
        <f>IF(ISERROR(LN('Monthly Distribution by App'!F395/'Monthly Distribution by App'!$L395)*('Monthly Distribution by App'!F395-'Monthly Distribution by App'!$L395)),0,LN('Monthly Distribution by App'!F395/'Monthly Distribution by App'!$L395)*('Monthly Distribution by App'!F395-'Monthly Distribution by App'!$L395))</f>
        <v>3.213012015481484E-3</v>
      </c>
      <c r="G417" s="392"/>
      <c r="H417" s="392"/>
      <c r="I417" s="392"/>
      <c r="J417" s="392"/>
      <c r="K417" s="392"/>
    </row>
    <row r="418" spans="1:12" s="21" customFormat="1">
      <c r="A418" s="171"/>
      <c r="B418" s="339" t="s">
        <v>277</v>
      </c>
      <c r="C418" s="444"/>
      <c r="D418" s="177">
        <f>IF(ISERROR(LN('Monthly Distribution by App'!D396/'Monthly Distribution by App'!$L396)*('Monthly Distribution by App'!D396-'Monthly Distribution by App'!$L396)),0,LN('Monthly Distribution by App'!D396/'Monthly Distribution by App'!$L396)*('Monthly Distribution by App'!D396-'Monthly Distribution by App'!$L396))</f>
        <v>1.0983438284734598E-4</v>
      </c>
      <c r="E418" s="177">
        <f>IF(ISERROR(LN('Monthly Distribution by App'!E396/'Monthly Distribution by App'!$L396)*('Monthly Distribution by App'!E396-'Monthly Distribution by App'!$L396)),0,LN('Monthly Distribution by App'!E396/'Monthly Distribution by App'!$L396)*('Monthly Distribution by App'!E396-'Monthly Distribution by App'!$L396))</f>
        <v>5.8164876162727875E-4</v>
      </c>
      <c r="F418" s="177">
        <f>IF(ISERROR(LN('Monthly Distribution by App'!F396/'Monthly Distribution by App'!$L396)*('Monthly Distribution by App'!F396-'Monthly Distribution by App'!$L396)),0,LN('Monthly Distribution by App'!F396/'Monthly Distribution by App'!$L396)*('Monthly Distribution by App'!F396-'Monthly Distribution by App'!$L396))</f>
        <v>9.6420250706814067E-4</v>
      </c>
      <c r="G418" s="392"/>
      <c r="H418" s="392"/>
      <c r="I418" s="392"/>
      <c r="J418" s="392"/>
      <c r="K418" s="392"/>
    </row>
    <row r="419" spans="1:12" s="21" customFormat="1">
      <c r="A419" s="171"/>
      <c r="B419" s="339" t="s">
        <v>278</v>
      </c>
      <c r="C419" s="444"/>
      <c r="D419" s="177">
        <f>IF(ISERROR(LN('Monthly Distribution by App'!D397/'Monthly Distribution by App'!$L397)*('Monthly Distribution by App'!D397-'Monthly Distribution by App'!$L397)),0,LN('Monthly Distribution by App'!D397/'Monthly Distribution by App'!$L397)*('Monthly Distribution by App'!D397-'Monthly Distribution by App'!$L397))</f>
        <v>0</v>
      </c>
      <c r="E419" s="177">
        <f>IF(ISERROR(LN('Monthly Distribution by App'!E397/'Monthly Distribution by App'!$L397)*('Monthly Distribution by App'!E397-'Monthly Distribution by App'!$L397)),0,LN('Monthly Distribution by App'!E397/'Monthly Distribution by App'!$L397)*('Monthly Distribution by App'!E397-'Monthly Distribution by App'!$L397))</f>
        <v>1.6390779198553507E-4</v>
      </c>
      <c r="F419" s="177">
        <f>IF(ISERROR(LN('Monthly Distribution by App'!F397/'Monthly Distribution by App'!$L397)*('Monthly Distribution by App'!F397-'Monthly Distribution by App'!$L397)),0,LN('Monthly Distribution by App'!F397/'Monthly Distribution by App'!$L397)*('Monthly Distribution by App'!F397-'Monthly Distribution by App'!$L397))</f>
        <v>0</v>
      </c>
      <c r="G419" s="392"/>
      <c r="H419" s="392"/>
      <c r="I419" s="392"/>
      <c r="J419" s="392"/>
      <c r="K419" s="392"/>
    </row>
    <row r="420" spans="1:12" s="21" customFormat="1">
      <c r="A420" s="171"/>
      <c r="B420" s="26" t="s">
        <v>1</v>
      </c>
      <c r="C420" s="445"/>
      <c r="D420" s="177">
        <f>SUM(D400:D419)</f>
        <v>9.4985594517479448E-3</v>
      </c>
      <c r="E420" s="177">
        <f>SUM(E400:E419)</f>
        <v>1.9103474188925114E-2</v>
      </c>
      <c r="F420" s="177">
        <f>SUM(F400:F419)</f>
        <v>5.252151157529425E-2</v>
      </c>
      <c r="G420" s="392"/>
      <c r="H420" s="392"/>
      <c r="I420" s="392"/>
      <c r="J420" s="392"/>
      <c r="K420" s="392"/>
    </row>
    <row r="421" spans="1:12" s="21" customFormat="1">
      <c r="A421" s="171"/>
      <c r="B421" s="41"/>
      <c r="C421" s="32"/>
      <c r="D421" s="32"/>
      <c r="E421" s="32"/>
      <c r="F421" s="32"/>
      <c r="G421" s="32"/>
      <c r="H421" s="32"/>
      <c r="I421" s="32"/>
      <c r="J421" s="32"/>
      <c r="K421" s="32"/>
      <c r="L421" s="170"/>
    </row>
    <row r="422" spans="1:12" s="21" customFormat="1">
      <c r="A422" s="171"/>
      <c r="B422" s="423" t="s">
        <v>302</v>
      </c>
      <c r="C422" s="167"/>
      <c r="D422" s="167"/>
      <c r="E422" s="167"/>
      <c r="F422" s="167"/>
      <c r="G422" s="167"/>
      <c r="H422" s="167"/>
      <c r="I422" s="167"/>
      <c r="J422" s="167"/>
      <c r="K422" s="167"/>
      <c r="L422" s="170"/>
    </row>
    <row r="423" spans="1:12">
      <c r="B423" s="413" t="s">
        <v>333</v>
      </c>
      <c r="C423" s="414" t="s">
        <v>335</v>
      </c>
      <c r="D423" s="414">
        <v>202106</v>
      </c>
      <c r="E423" s="414">
        <v>202107</v>
      </c>
      <c r="F423" s="417">
        <v>202108</v>
      </c>
      <c r="G423" s="414">
        <v>202109</v>
      </c>
      <c r="H423" s="414">
        <v>202110</v>
      </c>
      <c r="I423" s="414">
        <v>202111</v>
      </c>
      <c r="J423" s="414">
        <v>202112</v>
      </c>
      <c r="K423" s="415" t="s">
        <v>309</v>
      </c>
      <c r="L423" s="417" t="s">
        <v>17</v>
      </c>
    </row>
    <row r="424" spans="1:12" s="21" customFormat="1">
      <c r="A424" s="171"/>
      <c r="B424" s="24" t="s">
        <v>81</v>
      </c>
      <c r="C424" s="340">
        <v>0</v>
      </c>
      <c r="D424" s="340"/>
      <c r="E424" s="340"/>
      <c r="F424" s="340"/>
      <c r="G424" s="340"/>
      <c r="H424" s="340"/>
      <c r="I424" s="340"/>
      <c r="J424" s="340"/>
      <c r="K424" s="340">
        <f>SUM(C424:F424)</f>
        <v>0</v>
      </c>
      <c r="L424" s="380">
        <f>C424</f>
        <v>0</v>
      </c>
    </row>
    <row r="425" spans="1:12" s="21" customFormat="1">
      <c r="A425" s="171"/>
      <c r="B425" s="24">
        <v>12</v>
      </c>
      <c r="C425" s="340">
        <v>20</v>
      </c>
      <c r="D425" s="340">
        <v>20</v>
      </c>
      <c r="E425" s="340">
        <v>12</v>
      </c>
      <c r="F425" s="340">
        <v>24</v>
      </c>
      <c r="G425" s="340"/>
      <c r="H425" s="340"/>
      <c r="I425" s="340"/>
      <c r="J425" s="340"/>
      <c r="K425" s="340">
        <f t="shared" ref="K425:K429" si="131">SUM(C425:F425)</f>
        <v>76</v>
      </c>
      <c r="L425" s="380">
        <f>C425</f>
        <v>20</v>
      </c>
    </row>
    <row r="426" spans="1:12" s="21" customFormat="1">
      <c r="A426" s="171"/>
      <c r="B426" s="24">
        <v>18</v>
      </c>
      <c r="C426" s="340">
        <v>3</v>
      </c>
      <c r="D426" s="340">
        <v>1</v>
      </c>
      <c r="E426" s="340">
        <v>5</v>
      </c>
      <c r="F426" s="340">
        <v>3</v>
      </c>
      <c r="G426" s="340"/>
      <c r="H426" s="340"/>
      <c r="I426" s="340"/>
      <c r="J426" s="340"/>
      <c r="K426" s="340">
        <f t="shared" si="131"/>
        <v>12</v>
      </c>
      <c r="L426" s="380">
        <f>C426</f>
        <v>3</v>
      </c>
    </row>
    <row r="427" spans="1:12" s="21" customFormat="1">
      <c r="A427" s="171"/>
      <c r="B427" s="24">
        <v>24</v>
      </c>
      <c r="C427" s="340">
        <v>239</v>
      </c>
      <c r="D427" s="340">
        <v>208</v>
      </c>
      <c r="E427" s="340">
        <v>154</v>
      </c>
      <c r="F427" s="340">
        <v>177</v>
      </c>
      <c r="G427" s="340"/>
      <c r="H427" s="340"/>
      <c r="I427" s="340"/>
      <c r="J427" s="340"/>
      <c r="K427" s="340">
        <f t="shared" si="131"/>
        <v>778</v>
      </c>
      <c r="L427" s="380">
        <f>C427</f>
        <v>239</v>
      </c>
    </row>
    <row r="428" spans="1:12" s="21" customFormat="1">
      <c r="A428" s="171"/>
      <c r="B428" s="24">
        <v>36</v>
      </c>
      <c r="C428" s="340">
        <v>4610</v>
      </c>
      <c r="D428" s="340">
        <v>4160</v>
      </c>
      <c r="E428" s="340">
        <v>4500</v>
      </c>
      <c r="F428" s="340">
        <v>2267</v>
      </c>
      <c r="G428" s="340"/>
      <c r="H428" s="340"/>
      <c r="I428" s="340"/>
      <c r="J428" s="340"/>
      <c r="K428" s="340">
        <f t="shared" si="131"/>
        <v>15537</v>
      </c>
      <c r="L428" s="380">
        <f>C428</f>
        <v>4610</v>
      </c>
    </row>
    <row r="429" spans="1:12" s="21" customFormat="1">
      <c r="A429" s="171"/>
      <c r="B429" s="24" t="s">
        <v>1</v>
      </c>
      <c r="C429" s="340">
        <f>SUM(C424:C428)</f>
        <v>4872</v>
      </c>
      <c r="D429" s="340">
        <f>SUM(D424:D428)</f>
        <v>4389</v>
      </c>
      <c r="E429" s="340">
        <f>SUM(E424:E428)</f>
        <v>4671</v>
      </c>
      <c r="F429" s="340">
        <f>SUM(F424:F428)</f>
        <v>2471</v>
      </c>
      <c r="G429" s="340"/>
      <c r="H429" s="340"/>
      <c r="I429" s="340"/>
      <c r="J429" s="340"/>
      <c r="K429" s="340">
        <f t="shared" si="131"/>
        <v>16403</v>
      </c>
      <c r="L429" s="340">
        <f>SUM(L424:L428)</f>
        <v>4872</v>
      </c>
    </row>
    <row r="430" spans="1:12">
      <c r="B430" s="413" t="s">
        <v>334</v>
      </c>
      <c r="C430" s="414" t="s">
        <v>335</v>
      </c>
      <c r="D430" s="414">
        <v>202106</v>
      </c>
      <c r="E430" s="414">
        <v>202107</v>
      </c>
      <c r="F430" s="417">
        <v>202108</v>
      </c>
      <c r="G430" s="414">
        <v>202109</v>
      </c>
      <c r="H430" s="414">
        <v>202110</v>
      </c>
      <c r="I430" s="414">
        <v>202111</v>
      </c>
      <c r="J430" s="414">
        <v>202112</v>
      </c>
      <c r="K430" s="415" t="s">
        <v>309</v>
      </c>
      <c r="L430" s="417" t="s">
        <v>17</v>
      </c>
    </row>
    <row r="431" spans="1:12" s="21" customFormat="1">
      <c r="A431" s="171"/>
      <c r="B431" s="24" t="s">
        <v>81</v>
      </c>
      <c r="C431" s="358">
        <f t="shared" ref="C431:L435" si="132">IF(ISERROR(C424/C$429),0,C424/C$429)</f>
        <v>0</v>
      </c>
      <c r="D431" s="358">
        <f t="shared" si="132"/>
        <v>0</v>
      </c>
      <c r="E431" s="358">
        <f t="shared" si="132"/>
        <v>0</v>
      </c>
      <c r="F431" s="358">
        <f t="shared" si="132"/>
        <v>0</v>
      </c>
      <c r="G431" s="358"/>
      <c r="H431" s="358"/>
      <c r="I431" s="358"/>
      <c r="J431" s="358"/>
      <c r="K431" s="358">
        <f t="shared" si="132"/>
        <v>0</v>
      </c>
      <c r="L431" s="358">
        <f t="shared" si="132"/>
        <v>0</v>
      </c>
    </row>
    <row r="432" spans="1:12" s="21" customFormat="1">
      <c r="A432" s="171"/>
      <c r="B432" s="24" t="s">
        <v>340</v>
      </c>
      <c r="C432" s="358">
        <f t="shared" si="132"/>
        <v>4.1050903119868639E-3</v>
      </c>
      <c r="D432" s="358">
        <f t="shared" si="132"/>
        <v>4.5568466621098199E-3</v>
      </c>
      <c r="E432" s="358">
        <f t="shared" si="132"/>
        <v>2.569043031470777E-3</v>
      </c>
      <c r="F432" s="358">
        <f t="shared" si="132"/>
        <v>9.7126669364629697E-3</v>
      </c>
      <c r="G432" s="358"/>
      <c r="H432" s="358"/>
      <c r="I432" s="358"/>
      <c r="J432" s="358"/>
      <c r="K432" s="358">
        <f t="shared" ref="K432" si="133">IF(ISERROR(K425/K$429),0,K425/K$429)</f>
        <v>4.6332987868072913E-3</v>
      </c>
      <c r="L432" s="358">
        <f t="shared" si="132"/>
        <v>4.1050903119868639E-3</v>
      </c>
    </row>
    <row r="433" spans="1:12" s="21" customFormat="1">
      <c r="A433" s="171"/>
      <c r="B433" s="24" t="s">
        <v>341</v>
      </c>
      <c r="C433" s="358">
        <f t="shared" si="132"/>
        <v>6.1576354679802956E-4</v>
      </c>
      <c r="D433" s="358">
        <f t="shared" si="132"/>
        <v>2.2784233310549099E-4</v>
      </c>
      <c r="E433" s="358">
        <f t="shared" si="132"/>
        <v>1.0704345964461571E-3</v>
      </c>
      <c r="F433" s="358">
        <f t="shared" si="132"/>
        <v>1.2140833670578712E-3</v>
      </c>
      <c r="G433" s="358"/>
      <c r="H433" s="358"/>
      <c r="I433" s="358"/>
      <c r="J433" s="358"/>
      <c r="K433" s="358">
        <f t="shared" ref="K433" si="134">IF(ISERROR(K426/K$429),0,K426/K$429)</f>
        <v>7.315734926537828E-4</v>
      </c>
      <c r="L433" s="358">
        <f t="shared" si="132"/>
        <v>6.1576354679802956E-4</v>
      </c>
    </row>
    <row r="434" spans="1:12" s="21" customFormat="1">
      <c r="A434" s="171"/>
      <c r="B434" s="24" t="s">
        <v>342</v>
      </c>
      <c r="C434" s="358">
        <f t="shared" si="132"/>
        <v>4.9055829228243024E-2</v>
      </c>
      <c r="D434" s="358">
        <f t="shared" si="132"/>
        <v>4.739120528594213E-2</v>
      </c>
      <c r="E434" s="358">
        <f t="shared" si="132"/>
        <v>3.2969385570541639E-2</v>
      </c>
      <c r="F434" s="358">
        <f t="shared" si="132"/>
        <v>7.1630918656414411E-2</v>
      </c>
      <c r="G434" s="358"/>
      <c r="H434" s="358"/>
      <c r="I434" s="358"/>
      <c r="J434" s="358"/>
      <c r="K434" s="358">
        <f t="shared" ref="K434" si="135">IF(ISERROR(K427/K$429),0,K427/K$429)</f>
        <v>4.7430348107053585E-2</v>
      </c>
      <c r="L434" s="358">
        <f t="shared" si="132"/>
        <v>4.9055829228243024E-2</v>
      </c>
    </row>
    <row r="435" spans="1:12" s="21" customFormat="1">
      <c r="A435" s="171"/>
      <c r="B435" s="24" t="s">
        <v>343</v>
      </c>
      <c r="C435" s="358">
        <f t="shared" si="132"/>
        <v>0.94622331691297212</v>
      </c>
      <c r="D435" s="358">
        <f t="shared" si="132"/>
        <v>0.94782410571884257</v>
      </c>
      <c r="E435" s="358">
        <f t="shared" si="132"/>
        <v>0.96339113680154143</v>
      </c>
      <c r="F435" s="358">
        <f t="shared" si="132"/>
        <v>0.91744233104006478</v>
      </c>
      <c r="G435" s="358"/>
      <c r="H435" s="358"/>
      <c r="I435" s="358"/>
      <c r="J435" s="358"/>
      <c r="K435" s="358">
        <f t="shared" ref="K435" si="136">IF(ISERROR(K428/K$429),0,K428/K$429)</f>
        <v>0.94720477961348537</v>
      </c>
      <c r="L435" s="358">
        <f t="shared" si="132"/>
        <v>0.94622331691297212</v>
      </c>
    </row>
    <row r="436" spans="1:12">
      <c r="B436" s="430" t="s">
        <v>79</v>
      </c>
      <c r="C436" s="414" t="s">
        <v>335</v>
      </c>
      <c r="D436" s="414">
        <v>202106</v>
      </c>
      <c r="E436" s="414">
        <v>202107</v>
      </c>
      <c r="F436" s="417">
        <v>202108</v>
      </c>
      <c r="G436" s="414">
        <v>202109</v>
      </c>
      <c r="H436" s="414">
        <v>202110</v>
      </c>
      <c r="I436" s="414">
        <v>202111</v>
      </c>
      <c r="J436" s="414">
        <v>202112</v>
      </c>
      <c r="K436" s="418"/>
      <c r="L436" s="17"/>
    </row>
    <row r="437" spans="1:12" s="21" customFormat="1">
      <c r="A437" s="171"/>
      <c r="B437" s="24" t="s">
        <v>81</v>
      </c>
      <c r="C437" s="443" t="s">
        <v>17</v>
      </c>
      <c r="D437" s="177">
        <f>IF(ISERROR(LN('Monthly Distribution by App'!D431/'Monthly Distribution by App'!$L431)*('Monthly Distribution by App'!D431-'Monthly Distribution by App'!$L431)),0,LN('Monthly Distribution by App'!D431/'Monthly Distribution by App'!$L431)*('Monthly Distribution by App'!D431-'Monthly Distribution by App'!$L431))</f>
        <v>0</v>
      </c>
      <c r="E437" s="177">
        <f>IF(ISERROR(LN('Monthly Distribution by App'!E431/'Monthly Distribution by App'!$L431)*('Monthly Distribution by App'!E431-'Monthly Distribution by App'!$L431)),0,LN('Monthly Distribution by App'!E431/'Monthly Distribution by App'!$L431)*('Monthly Distribution by App'!E431-'Monthly Distribution by App'!$L431))</f>
        <v>0</v>
      </c>
      <c r="F437" s="177">
        <f>IF(ISERROR(LN('Monthly Distribution by App'!F431/'Monthly Distribution by App'!$L431)*('Monthly Distribution by App'!F431-'Monthly Distribution by App'!$L431)),0,LN('Monthly Distribution by App'!F431/'Monthly Distribution by App'!$L431)*('Monthly Distribution by App'!F431-'Monthly Distribution by App'!$L431))</f>
        <v>0</v>
      </c>
      <c r="G437" s="392"/>
      <c r="H437" s="392"/>
      <c r="I437" s="392"/>
      <c r="J437" s="392"/>
      <c r="K437" s="392"/>
    </row>
    <row r="438" spans="1:12" s="21" customFormat="1">
      <c r="A438" s="171"/>
      <c r="B438" s="24">
        <v>12</v>
      </c>
      <c r="C438" s="444"/>
      <c r="D438" s="177">
        <f>IF(ISERROR(LN('Monthly Distribution by App'!D432/'Monthly Distribution by App'!$L432)*('Monthly Distribution by App'!D432-'Monthly Distribution by App'!$L432)),0,LN('Monthly Distribution by App'!D432/'Monthly Distribution by App'!$L432)*('Monthly Distribution by App'!D432-'Monthly Distribution by App'!$L432))</f>
        <v>4.7164772297799257E-5</v>
      </c>
      <c r="E438" s="177">
        <f>IF(ISERROR(LN('Monthly Distribution by App'!E432/'Monthly Distribution by App'!$L432)*('Monthly Distribution by App'!E432-'Monthly Distribution by App'!$L432)),0,LN('Monthly Distribution by App'!E432/'Monthly Distribution by App'!$L432)*('Monthly Distribution by App'!E432-'Monthly Distribution by App'!$L432))</f>
        <v>7.1993656632037321E-4</v>
      </c>
      <c r="F438" s="177">
        <f>IF(ISERROR(LN('Monthly Distribution by App'!F432/'Monthly Distribution by App'!$L432)*('Monthly Distribution by App'!F432-'Monthly Distribution by App'!$L432)),0,LN('Monthly Distribution by App'!F432/'Monthly Distribution by App'!$L432)*('Monthly Distribution by App'!F432-'Monthly Distribution by App'!$L432))</f>
        <v>4.8292627100348668E-3</v>
      </c>
      <c r="G438" s="392"/>
      <c r="H438" s="392"/>
      <c r="I438" s="392"/>
      <c r="J438" s="392"/>
      <c r="K438" s="392"/>
    </row>
    <row r="439" spans="1:12" s="21" customFormat="1">
      <c r="A439" s="171"/>
      <c r="B439" s="24">
        <v>18</v>
      </c>
      <c r="C439" s="444"/>
      <c r="D439" s="177">
        <f>IF(ISERROR(LN('Monthly Distribution by App'!D433/'Monthly Distribution by App'!$L433)*('Monthly Distribution by App'!D433-'Monthly Distribution by App'!$L433)),0,LN('Monthly Distribution by App'!D433/'Monthly Distribution by App'!$L433)*('Monthly Distribution by App'!D433-'Monthly Distribution by App'!$L433))</f>
        <v>3.8567482748977778E-4</v>
      </c>
      <c r="E439" s="177">
        <f>IF(ISERROR(LN('Monthly Distribution by App'!E433/'Monthly Distribution by App'!$L433)*('Monthly Distribution by App'!E433-'Monthly Distribution by App'!$L433)),0,LN('Monthly Distribution by App'!E433/'Monthly Distribution by App'!$L433)*('Monthly Distribution by App'!E433-'Monthly Distribution by App'!$L433))</f>
        <v>2.5141352716667032E-4</v>
      </c>
      <c r="F439" s="177">
        <f>IF(ISERROR(LN('Monthly Distribution by App'!F433/'Monthly Distribution by App'!$L433)*('Monthly Distribution by App'!F433-'Monthly Distribution by App'!$L433)),0,LN('Monthly Distribution by App'!F433/'Monthly Distribution by App'!$L433)*('Monthly Distribution by App'!F433-'Monthly Distribution by App'!$L433))</f>
        <v>4.0618831892467284E-4</v>
      </c>
      <c r="G439" s="392"/>
      <c r="H439" s="392"/>
      <c r="I439" s="392"/>
      <c r="J439" s="392"/>
      <c r="K439" s="392"/>
    </row>
    <row r="440" spans="1:12" s="21" customFormat="1">
      <c r="A440" s="171"/>
      <c r="B440" s="24">
        <v>24</v>
      </c>
      <c r="C440" s="444"/>
      <c r="D440" s="177">
        <f>IF(ISERROR(LN('Monthly Distribution by App'!D434/'Monthly Distribution by App'!$L434)*('Monthly Distribution by App'!D434-'Monthly Distribution by App'!$L434)),0,LN('Monthly Distribution by App'!D434/'Monthly Distribution by App'!$L434)*('Monthly Distribution by App'!D434-'Monthly Distribution by App'!$L434))</f>
        <v>5.7466734563815402E-5</v>
      </c>
      <c r="E440" s="177">
        <f>IF(ISERROR(LN('Monthly Distribution by App'!E434/'Monthly Distribution by App'!$L434)*('Monthly Distribution by App'!E434-'Monthly Distribution by App'!$L434)),0,LN('Monthly Distribution by App'!E434/'Monthly Distribution by App'!$L434)*('Monthly Distribution by App'!E434-'Monthly Distribution by App'!$L434))</f>
        <v>6.3924245562585027E-3</v>
      </c>
      <c r="F440" s="177">
        <f>IF(ISERROR(LN('Monthly Distribution by App'!F434/'Monthly Distribution by App'!$L434)*('Monthly Distribution by App'!F434-'Monthly Distribution by App'!$L434)),0,LN('Monthly Distribution by App'!F434/'Monthly Distribution by App'!$L434)*('Monthly Distribution by App'!F434-'Monthly Distribution by App'!$L434))</f>
        <v>8.546201579405362E-3</v>
      </c>
      <c r="G440" s="392"/>
      <c r="H440" s="392"/>
      <c r="I440" s="392"/>
      <c r="J440" s="392"/>
      <c r="K440" s="392"/>
    </row>
    <row r="441" spans="1:12" s="21" customFormat="1">
      <c r="A441" s="171"/>
      <c r="B441" s="24">
        <v>36</v>
      </c>
      <c r="C441" s="444"/>
      <c r="D441" s="177">
        <f>IF(ISERROR(LN('Monthly Distribution by App'!D435/'Monthly Distribution by App'!$L435)*('Monthly Distribution by App'!D435-'Monthly Distribution by App'!$L435)),0,LN('Monthly Distribution by App'!D435/'Monthly Distribution by App'!$L435)*('Monthly Distribution by App'!D435-'Monthly Distribution by App'!$L435))</f>
        <v>2.7058724935036283E-6</v>
      </c>
      <c r="E441" s="177">
        <f>IF(ISERROR(LN('Monthly Distribution by App'!E435/'Monthly Distribution by App'!$L435)*('Monthly Distribution by App'!E435-'Monthly Distribution by App'!$L435)),0,LN('Monthly Distribution by App'!E435/'Monthly Distribution by App'!$L435)*('Monthly Distribution by App'!E435-'Monthly Distribution by App'!$L435))</f>
        <v>3.0869265787132562E-4</v>
      </c>
      <c r="F441" s="177">
        <f>IF(ISERROR(LN('Monthly Distribution by App'!F435/'Monthly Distribution by App'!$L435)*('Monthly Distribution by App'!F435-'Monthly Distribution by App'!$L435)),0,LN('Monthly Distribution by App'!F435/'Monthly Distribution by App'!$L435)*('Monthly Distribution by App'!F435-'Monthly Distribution by App'!$L435))</f>
        <v>8.8901247883316095E-4</v>
      </c>
      <c r="G441" s="392"/>
      <c r="H441" s="392"/>
      <c r="I441" s="392"/>
      <c r="J441" s="392"/>
      <c r="K441" s="392"/>
    </row>
    <row r="442" spans="1:12" s="21" customFormat="1">
      <c r="A442" s="171"/>
      <c r="B442" s="24" t="s">
        <v>56</v>
      </c>
      <c r="C442" s="445"/>
      <c r="D442" s="177">
        <f>SUM(D437:D441)</f>
        <v>4.9301220684489606E-4</v>
      </c>
      <c r="E442" s="177">
        <f>SUM(E437:E441)</f>
        <v>7.6724673076168717E-3</v>
      </c>
      <c r="F442" s="177">
        <f>SUM(F437:F441)</f>
        <v>1.4670665087198062E-2</v>
      </c>
      <c r="G442" s="392"/>
      <c r="H442" s="392"/>
      <c r="I442" s="392"/>
      <c r="J442" s="392"/>
      <c r="K442" s="392"/>
    </row>
    <row r="443" spans="1:12" s="21" customFormat="1">
      <c r="A443" s="171"/>
      <c r="B443" s="423"/>
      <c r="C443" s="167"/>
      <c r="D443" s="167"/>
      <c r="E443" s="167"/>
      <c r="F443" s="167"/>
      <c r="G443" s="167"/>
      <c r="H443" s="167"/>
      <c r="I443" s="167"/>
      <c r="J443" s="167"/>
      <c r="K443" s="167"/>
      <c r="L443" s="170"/>
    </row>
    <row r="444" spans="1:12" s="21" customFormat="1">
      <c r="A444" s="171"/>
      <c r="B444" s="423" t="s">
        <v>303</v>
      </c>
      <c r="C444" s="167"/>
      <c r="D444" s="167"/>
      <c r="E444" s="167"/>
      <c r="F444" s="167"/>
      <c r="G444" s="167"/>
      <c r="H444" s="167"/>
      <c r="I444" s="167"/>
      <c r="J444" s="167"/>
      <c r="K444" s="167"/>
      <c r="L444" s="170"/>
    </row>
    <row r="445" spans="1:12">
      <c r="B445" s="413" t="s">
        <v>333</v>
      </c>
      <c r="C445" s="414" t="s">
        <v>335</v>
      </c>
      <c r="D445" s="414">
        <v>202106</v>
      </c>
      <c r="E445" s="414">
        <v>202107</v>
      </c>
      <c r="F445" s="417">
        <v>202108</v>
      </c>
      <c r="G445" s="414">
        <v>202109</v>
      </c>
      <c r="H445" s="414">
        <v>202110</v>
      </c>
      <c r="I445" s="414">
        <v>202111</v>
      </c>
      <c r="J445" s="414">
        <v>202112</v>
      </c>
      <c r="K445" s="415" t="s">
        <v>309</v>
      </c>
      <c r="L445" s="417" t="s">
        <v>17</v>
      </c>
    </row>
    <row r="446" spans="1:12" s="21" customFormat="1">
      <c r="A446" s="171"/>
      <c r="B446" s="24" t="s">
        <v>81</v>
      </c>
      <c r="C446" s="340">
        <v>0</v>
      </c>
      <c r="D446" s="340"/>
      <c r="E446" s="340"/>
      <c r="F446" s="340"/>
      <c r="G446" s="340"/>
      <c r="H446" s="340"/>
      <c r="I446" s="340"/>
      <c r="J446" s="340"/>
      <c r="K446" s="340">
        <f>SUM(C446:F446)</f>
        <v>0</v>
      </c>
      <c r="L446" s="380">
        <f>C446</f>
        <v>0</v>
      </c>
    </row>
    <row r="447" spans="1:12" s="21" customFormat="1">
      <c r="A447" s="171"/>
      <c r="B447" s="24" t="s">
        <v>889</v>
      </c>
      <c r="C447" s="340">
        <v>537</v>
      </c>
      <c r="D447" s="340">
        <v>529</v>
      </c>
      <c r="E447" s="340">
        <v>513</v>
      </c>
      <c r="F447" s="340">
        <v>399</v>
      </c>
      <c r="G447" s="340"/>
      <c r="H447" s="340"/>
      <c r="I447" s="340"/>
      <c r="J447" s="340"/>
      <c r="K447" s="340">
        <f t="shared" ref="K447:K451" si="137">SUM(C447:F447)</f>
        <v>1978</v>
      </c>
      <c r="L447" s="380">
        <f>C447</f>
        <v>537</v>
      </c>
    </row>
    <row r="448" spans="1:12" s="21" customFormat="1">
      <c r="A448" s="171"/>
      <c r="B448" s="24" t="s">
        <v>890</v>
      </c>
      <c r="C448" s="340">
        <v>2300</v>
      </c>
      <c r="D448" s="340">
        <v>2010</v>
      </c>
      <c r="E448" s="340">
        <v>2115</v>
      </c>
      <c r="F448" s="340">
        <v>1174</v>
      </c>
      <c r="G448" s="340"/>
      <c r="H448" s="340"/>
      <c r="I448" s="340"/>
      <c r="J448" s="340"/>
      <c r="K448" s="340">
        <f t="shared" si="137"/>
        <v>7599</v>
      </c>
      <c r="L448" s="380">
        <f>C448</f>
        <v>2300</v>
      </c>
    </row>
    <row r="449" spans="1:12" s="21" customFormat="1">
      <c r="A449" s="171"/>
      <c r="B449" s="24" t="s">
        <v>891</v>
      </c>
      <c r="C449" s="340">
        <v>1680</v>
      </c>
      <c r="D449" s="340">
        <v>1516</v>
      </c>
      <c r="E449" s="340">
        <v>1552</v>
      </c>
      <c r="F449" s="340">
        <v>745</v>
      </c>
      <c r="G449" s="340"/>
      <c r="H449" s="340"/>
      <c r="I449" s="340"/>
      <c r="J449" s="340"/>
      <c r="K449" s="340">
        <f t="shared" si="137"/>
        <v>5493</v>
      </c>
      <c r="L449" s="380">
        <f>C449</f>
        <v>1680</v>
      </c>
    </row>
    <row r="450" spans="1:12" s="21" customFormat="1">
      <c r="A450" s="171"/>
      <c r="B450" s="24" t="s">
        <v>892</v>
      </c>
      <c r="C450" s="340">
        <v>355</v>
      </c>
      <c r="D450" s="340">
        <v>334</v>
      </c>
      <c r="E450" s="340">
        <v>491</v>
      </c>
      <c r="F450" s="340">
        <v>153</v>
      </c>
      <c r="G450" s="340"/>
      <c r="H450" s="340"/>
      <c r="I450" s="340"/>
      <c r="J450" s="340"/>
      <c r="K450" s="340">
        <f t="shared" si="137"/>
        <v>1333</v>
      </c>
      <c r="L450" s="380">
        <f>C450</f>
        <v>355</v>
      </c>
    </row>
    <row r="451" spans="1:12" s="21" customFormat="1">
      <c r="A451" s="171"/>
      <c r="B451" s="24" t="s">
        <v>1</v>
      </c>
      <c r="C451" s="340">
        <f>SUM(C446:C450)</f>
        <v>4872</v>
      </c>
      <c r="D451" s="340">
        <f>SUM(D446:D450)</f>
        <v>4389</v>
      </c>
      <c r="E451" s="340">
        <f>SUM(E446:E450)</f>
        <v>4671</v>
      </c>
      <c r="F451" s="340">
        <f>SUM(F446:F450)</f>
        <v>2471</v>
      </c>
      <c r="G451" s="340"/>
      <c r="H451" s="340"/>
      <c r="I451" s="340"/>
      <c r="J451" s="340"/>
      <c r="K451" s="340">
        <f t="shared" si="137"/>
        <v>16403</v>
      </c>
      <c r="L451" s="340">
        <f>SUM(L446:L450)</f>
        <v>4872</v>
      </c>
    </row>
    <row r="452" spans="1:12">
      <c r="B452" s="413" t="s">
        <v>334</v>
      </c>
      <c r="C452" s="414" t="s">
        <v>335</v>
      </c>
      <c r="D452" s="414">
        <v>202106</v>
      </c>
      <c r="E452" s="414">
        <v>202107</v>
      </c>
      <c r="F452" s="417">
        <v>202108</v>
      </c>
      <c r="G452" s="414">
        <v>202109</v>
      </c>
      <c r="H452" s="414">
        <v>202110</v>
      </c>
      <c r="I452" s="414">
        <v>202111</v>
      </c>
      <c r="J452" s="414">
        <v>202112</v>
      </c>
      <c r="K452" s="415" t="s">
        <v>309</v>
      </c>
      <c r="L452" s="417" t="s">
        <v>17</v>
      </c>
    </row>
    <row r="453" spans="1:12" s="21" customFormat="1">
      <c r="A453" s="171"/>
      <c r="B453" s="24" t="s">
        <v>81</v>
      </c>
      <c r="C453" s="358">
        <f t="shared" ref="C453:L457" si="138">IF(ISERROR(C446/C$451),0,C446/C$451)</f>
        <v>0</v>
      </c>
      <c r="D453" s="358">
        <f t="shared" si="138"/>
        <v>0</v>
      </c>
      <c r="E453" s="358">
        <f t="shared" si="138"/>
        <v>0</v>
      </c>
      <c r="F453" s="358">
        <f t="shared" si="138"/>
        <v>0</v>
      </c>
      <c r="G453" s="358"/>
      <c r="H453" s="358"/>
      <c r="I453" s="358"/>
      <c r="J453" s="358"/>
      <c r="K453" s="358">
        <f t="shared" ref="K453" si="139">IF(ISERROR(K446/K$451),0,K446/K$451)</f>
        <v>0</v>
      </c>
      <c r="L453" s="358">
        <f t="shared" si="138"/>
        <v>0</v>
      </c>
    </row>
    <row r="454" spans="1:12" s="21" customFormat="1">
      <c r="A454" s="171"/>
      <c r="B454" s="24" t="s">
        <v>108</v>
      </c>
      <c r="C454" s="358">
        <f t="shared" si="138"/>
        <v>0.11022167487684729</v>
      </c>
      <c r="D454" s="358">
        <f t="shared" si="138"/>
        <v>0.12052859421280473</v>
      </c>
      <c r="E454" s="358">
        <f t="shared" si="138"/>
        <v>0.10982658959537572</v>
      </c>
      <c r="F454" s="358">
        <f t="shared" si="138"/>
        <v>0.16147308781869688</v>
      </c>
      <c r="G454" s="358"/>
      <c r="H454" s="358"/>
      <c r="I454" s="358"/>
      <c r="J454" s="358"/>
      <c r="K454" s="358">
        <f t="shared" ref="K454" si="140">IF(ISERROR(K447/K$451),0,K447/K$451)</f>
        <v>0.12058769737243187</v>
      </c>
      <c r="L454" s="358">
        <f t="shared" si="138"/>
        <v>0.11022167487684729</v>
      </c>
    </row>
    <row r="455" spans="1:12" s="21" customFormat="1">
      <c r="A455" s="171"/>
      <c r="B455" s="24" t="s">
        <v>109</v>
      </c>
      <c r="C455" s="358">
        <f t="shared" si="138"/>
        <v>0.47208538587848931</v>
      </c>
      <c r="D455" s="358">
        <f t="shared" si="138"/>
        <v>0.45796308954203691</v>
      </c>
      <c r="E455" s="358">
        <f t="shared" si="138"/>
        <v>0.45279383429672448</v>
      </c>
      <c r="F455" s="358">
        <f t="shared" si="138"/>
        <v>0.47511129097531363</v>
      </c>
      <c r="G455" s="358"/>
      <c r="H455" s="358"/>
      <c r="I455" s="358"/>
      <c r="J455" s="358"/>
      <c r="K455" s="358">
        <f t="shared" ref="K455" si="141">IF(ISERROR(K448/K$451),0,K448/K$451)</f>
        <v>0.46326891422300798</v>
      </c>
      <c r="L455" s="358">
        <f t="shared" si="138"/>
        <v>0.47208538587848931</v>
      </c>
    </row>
    <row r="456" spans="1:12" s="21" customFormat="1">
      <c r="A456" s="171"/>
      <c r="B456" s="24" t="s">
        <v>110</v>
      </c>
      <c r="C456" s="358">
        <f t="shared" si="138"/>
        <v>0.34482758620689657</v>
      </c>
      <c r="D456" s="358">
        <f t="shared" si="138"/>
        <v>0.34540897698792433</v>
      </c>
      <c r="E456" s="358">
        <f t="shared" si="138"/>
        <v>0.33226289873688719</v>
      </c>
      <c r="F456" s="358">
        <f t="shared" si="138"/>
        <v>0.30149736948603806</v>
      </c>
      <c r="G456" s="358"/>
      <c r="H456" s="358"/>
      <c r="I456" s="358"/>
      <c r="J456" s="358"/>
      <c r="K456" s="358">
        <f t="shared" ref="K456" si="142">IF(ISERROR(K449/K$451),0,K449/K$451)</f>
        <v>0.33487776626226912</v>
      </c>
      <c r="L456" s="358">
        <f t="shared" si="138"/>
        <v>0.34482758620689657</v>
      </c>
    </row>
    <row r="457" spans="1:12" s="21" customFormat="1">
      <c r="A457" s="171"/>
      <c r="B457" s="24" t="s">
        <v>111</v>
      </c>
      <c r="C457" s="358">
        <f t="shared" si="138"/>
        <v>7.2865353037766825E-2</v>
      </c>
      <c r="D457" s="358">
        <f t="shared" si="138"/>
        <v>7.6099339257234E-2</v>
      </c>
      <c r="E457" s="358">
        <f t="shared" si="138"/>
        <v>0.10511667737101263</v>
      </c>
      <c r="F457" s="358">
        <f t="shared" si="138"/>
        <v>6.1918251719951439E-2</v>
      </c>
      <c r="G457" s="358"/>
      <c r="H457" s="358"/>
      <c r="I457" s="358"/>
      <c r="J457" s="358"/>
      <c r="K457" s="358">
        <f t="shared" ref="K457" si="143">IF(ISERROR(K450/K$451),0,K450/K$451)</f>
        <v>8.126562214229105E-2</v>
      </c>
      <c r="L457" s="358">
        <f t="shared" si="138"/>
        <v>7.2865353037766825E-2</v>
      </c>
    </row>
    <row r="458" spans="1:12">
      <c r="B458" s="430" t="s">
        <v>79</v>
      </c>
      <c r="C458" s="414" t="s">
        <v>335</v>
      </c>
      <c r="D458" s="414">
        <v>202106</v>
      </c>
      <c r="E458" s="414">
        <v>202107</v>
      </c>
      <c r="F458" s="417">
        <v>202108</v>
      </c>
      <c r="G458" s="414">
        <v>202109</v>
      </c>
      <c r="H458" s="414">
        <v>202110</v>
      </c>
      <c r="I458" s="414">
        <v>202111</v>
      </c>
      <c r="J458" s="414">
        <v>202112</v>
      </c>
      <c r="K458" s="418"/>
      <c r="L458" s="17"/>
    </row>
    <row r="459" spans="1:12" s="21" customFormat="1">
      <c r="A459" s="171"/>
      <c r="B459" s="24" t="s">
        <v>81</v>
      </c>
      <c r="C459" s="443" t="s">
        <v>17</v>
      </c>
      <c r="D459" s="177">
        <f>IF(ISERROR(LN('Monthly Distribution by App'!D453/'Monthly Distribution by App'!$L453)*('Monthly Distribution by App'!D453-'Monthly Distribution by App'!$L453)),0,LN('Monthly Distribution by App'!D453/'Monthly Distribution by App'!$L453)*('Monthly Distribution by App'!D453-'Monthly Distribution by App'!$L453))</f>
        <v>0</v>
      </c>
      <c r="E459" s="177">
        <f>IF(ISERROR(LN('Monthly Distribution by App'!E453/'Monthly Distribution by App'!$L453)*('Monthly Distribution by App'!E453-'Monthly Distribution by App'!$L453)),0,LN('Monthly Distribution by App'!E453/'Monthly Distribution by App'!$L453)*('Monthly Distribution by App'!E453-'Monthly Distribution by App'!$L453))</f>
        <v>0</v>
      </c>
      <c r="F459" s="177">
        <f>IF(ISERROR(LN('Monthly Distribution by App'!F453/'Monthly Distribution by App'!$L453)*('Monthly Distribution by App'!F453-'Monthly Distribution by App'!$L453)),0,LN('Monthly Distribution by App'!F453/'Monthly Distribution by App'!$L453)*('Monthly Distribution by App'!F453-'Monthly Distribution by App'!$L453))</f>
        <v>0</v>
      </c>
      <c r="G459" s="392"/>
      <c r="H459" s="392"/>
      <c r="I459" s="392"/>
      <c r="J459" s="392"/>
      <c r="K459" s="392"/>
    </row>
    <row r="460" spans="1:12" s="21" customFormat="1">
      <c r="A460" s="171"/>
      <c r="B460" s="24" t="s">
        <v>108</v>
      </c>
      <c r="C460" s="444"/>
      <c r="D460" s="177">
        <f>IF(ISERROR(LN('Monthly Distribution by App'!D454/'Monthly Distribution by App'!$L454)*('Monthly Distribution by App'!D454-'Monthly Distribution by App'!$L454)),0,LN('Monthly Distribution by App'!D454/'Monthly Distribution by App'!$L454)*('Monthly Distribution by App'!D454-'Monthly Distribution by App'!$L454))</f>
        <v>9.2137115098634868E-4</v>
      </c>
      <c r="E460" s="177">
        <f>IF(ISERROR(LN('Monthly Distribution by App'!E454/'Monthly Distribution by App'!$L454)*('Monthly Distribution by App'!E454-'Monthly Distribution by App'!$L454)),0,LN('Monthly Distribution by App'!E454/'Monthly Distribution by App'!$L454)*('Monthly Distribution by App'!E454-'Monthly Distribution by App'!$L454))</f>
        <v>1.4187119152104432E-6</v>
      </c>
      <c r="F460" s="177">
        <f>IF(ISERROR(LN('Monthly Distribution by App'!F454/'Monthly Distribution by App'!$L454)*('Monthly Distribution by App'!F454-'Monthly Distribution by App'!$L454)),0,LN('Monthly Distribution by App'!F454/'Monthly Distribution by App'!$L454)*('Monthly Distribution by App'!F454-'Monthly Distribution by App'!$L454))</f>
        <v>1.9570091971009413E-2</v>
      </c>
      <c r="G460" s="392"/>
      <c r="H460" s="392"/>
      <c r="I460" s="392"/>
      <c r="J460" s="392"/>
      <c r="K460" s="392"/>
    </row>
    <row r="461" spans="1:12" s="21" customFormat="1">
      <c r="A461" s="171"/>
      <c r="B461" s="24" t="s">
        <v>109</v>
      </c>
      <c r="C461" s="444"/>
      <c r="D461" s="177">
        <f>IF(ISERROR(LN('Monthly Distribution by App'!D455/'Monthly Distribution by App'!$L455)*('Monthly Distribution by App'!D455-'Monthly Distribution by App'!$L455)),0,LN('Monthly Distribution by App'!D455/'Monthly Distribution by App'!$L455)*('Monthly Distribution by App'!D455-'Monthly Distribution by App'!$L455))</f>
        <v>4.2891223269624372E-4</v>
      </c>
      <c r="E461" s="177">
        <f>IF(ISERROR(LN('Monthly Distribution by App'!E455/'Monthly Distribution by App'!$L455)*('Monthly Distribution by App'!E455-'Monthly Distribution by App'!$L455)),0,LN('Monthly Distribution by App'!E455/'Monthly Distribution by App'!$L455)*('Monthly Distribution by App'!E455-'Monthly Distribution by App'!$L455))</f>
        <v>8.0490066487111031E-4</v>
      </c>
      <c r="F461" s="177">
        <f>IF(ISERROR(LN('Monthly Distribution by App'!F455/'Monthly Distribution by App'!$L455)*('Monthly Distribution by App'!F455-'Monthly Distribution by App'!$L455)),0,LN('Monthly Distribution by App'!F455/'Monthly Distribution by App'!$L455)*('Monthly Distribution by App'!F455-'Monthly Distribution by App'!$L455))</f>
        <v>1.9333118508893209E-5</v>
      </c>
      <c r="G461" s="392"/>
      <c r="H461" s="392"/>
      <c r="I461" s="392"/>
      <c r="J461" s="392"/>
      <c r="K461" s="392"/>
    </row>
    <row r="462" spans="1:12" s="21" customFormat="1">
      <c r="A462" s="171"/>
      <c r="B462" s="24" t="s">
        <v>110</v>
      </c>
      <c r="C462" s="444"/>
      <c r="D462" s="177">
        <f>IF(ISERROR(LN('Monthly Distribution by App'!D456/'Monthly Distribution by App'!$L456)*('Monthly Distribution by App'!D456-'Monthly Distribution by App'!$L456)),0,LN('Monthly Distribution by App'!D456/'Monthly Distribution by App'!$L456)*('Monthly Distribution by App'!D456-'Monthly Distribution by App'!$L456))</f>
        <v>9.7941876228038503E-7</v>
      </c>
      <c r="E462" s="177">
        <f>IF(ISERROR(LN('Monthly Distribution by App'!E456/'Monthly Distribution by App'!$L456)*('Monthly Distribution by App'!E456-'Monthly Distribution by App'!$L456)),0,LN('Monthly Distribution by App'!E456/'Monthly Distribution by App'!$L456)*('Monthly Distribution by App'!E456-'Monthly Distribution by App'!$L456))</f>
        <v>4.6637635556596242E-4</v>
      </c>
      <c r="F462" s="177">
        <f>IF(ISERROR(LN('Monthly Distribution by App'!F456/'Monthly Distribution by App'!$L456)*('Monthly Distribution by App'!F456-'Monthly Distribution by App'!$L456)),0,LN('Monthly Distribution by App'!F456/'Monthly Distribution by App'!$L456)*('Monthly Distribution by App'!F456-'Monthly Distribution by App'!$L456))</f>
        <v>5.8185223511995976E-3</v>
      </c>
      <c r="G462" s="392"/>
      <c r="H462" s="392"/>
      <c r="I462" s="392"/>
      <c r="J462" s="392"/>
      <c r="K462" s="392"/>
    </row>
    <row r="463" spans="1:12" s="21" customFormat="1">
      <c r="A463" s="171"/>
      <c r="B463" s="24" t="s">
        <v>111</v>
      </c>
      <c r="C463" s="444"/>
      <c r="D463" s="177">
        <f>IF(ISERROR(LN('Monthly Distribution by App'!D457/'Monthly Distribution by App'!$L457)*('Monthly Distribution by App'!D457-'Monthly Distribution by App'!$L457)),0,LN('Monthly Distribution by App'!D457/'Monthly Distribution by App'!$L457)*('Monthly Distribution by App'!D457-'Monthly Distribution by App'!$L457))</f>
        <v>1.4044013079993022E-4</v>
      </c>
      <c r="E463" s="177">
        <f>IF(ISERROR(LN('Monthly Distribution by App'!E457/'Monthly Distribution by App'!$L457)*('Monthly Distribution by App'!E457-'Monthly Distribution by App'!$L457)),0,LN('Monthly Distribution by App'!E457/'Monthly Distribution by App'!$L457)*('Monthly Distribution by App'!E457-'Monthly Distribution by App'!$L457))</f>
        <v>1.1818745724515384E-2</v>
      </c>
      <c r="F463" s="177">
        <f>IF(ISERROR(LN('Monthly Distribution by App'!F457/'Monthly Distribution by App'!$L457)*('Monthly Distribution by App'!F457-'Monthly Distribution by App'!$L457)),0,LN('Monthly Distribution by App'!F457/'Monthly Distribution by App'!$L457)*('Monthly Distribution by App'!F457-'Monthly Distribution by App'!$L457))</f>
        <v>1.782169097836818E-3</v>
      </c>
      <c r="G463" s="392"/>
      <c r="H463" s="392"/>
      <c r="I463" s="392"/>
      <c r="J463" s="392"/>
      <c r="K463" s="392"/>
    </row>
    <row r="464" spans="1:12" s="21" customFormat="1">
      <c r="A464" s="171"/>
      <c r="B464" s="24" t="s">
        <v>1</v>
      </c>
      <c r="C464" s="445"/>
      <c r="D464" s="177">
        <f>SUM(D459:D463)</f>
        <v>1.4917029332448032E-3</v>
      </c>
      <c r="E464" s="177">
        <f>SUM(E459:E463)</f>
        <v>1.3091441456867667E-2</v>
      </c>
      <c r="F464" s="177">
        <f>SUM(F459:F463)</f>
        <v>2.7190116538554722E-2</v>
      </c>
      <c r="G464" s="392"/>
      <c r="H464" s="392"/>
      <c r="I464" s="392"/>
      <c r="J464" s="392"/>
      <c r="K464" s="392"/>
    </row>
    <row r="465" spans="1:12" s="21" customFormat="1">
      <c r="A465" s="171"/>
      <c r="B465" s="423"/>
      <c r="C465" s="167"/>
      <c r="D465" s="167"/>
      <c r="E465" s="167"/>
      <c r="F465" s="167"/>
      <c r="G465" s="167"/>
      <c r="H465" s="167"/>
      <c r="I465" s="167"/>
      <c r="J465" s="167"/>
      <c r="K465" s="167"/>
      <c r="L465" s="170"/>
    </row>
    <row r="466" spans="1:12" s="21" customFormat="1">
      <c r="A466" s="171"/>
      <c r="B466" s="423" t="s">
        <v>304</v>
      </c>
      <c r="C466" s="167"/>
      <c r="D466" s="167"/>
      <c r="E466" s="167"/>
      <c r="F466" s="167"/>
      <c r="G466" s="167"/>
      <c r="H466" s="167"/>
      <c r="I466" s="167"/>
      <c r="J466" s="167"/>
      <c r="K466" s="167"/>
      <c r="L466" s="170"/>
    </row>
    <row r="467" spans="1:12">
      <c r="B467" s="413" t="s">
        <v>333</v>
      </c>
      <c r="C467" s="414" t="s">
        <v>335</v>
      </c>
      <c r="D467" s="414">
        <v>202106</v>
      </c>
      <c r="E467" s="414">
        <v>202107</v>
      </c>
      <c r="F467" s="417">
        <v>202108</v>
      </c>
      <c r="G467" s="414">
        <v>202109</v>
      </c>
      <c r="H467" s="414">
        <v>202110</v>
      </c>
      <c r="I467" s="414">
        <v>202111</v>
      </c>
      <c r="J467" s="414">
        <v>202112</v>
      </c>
      <c r="K467" s="415" t="s">
        <v>309</v>
      </c>
      <c r="L467" s="417" t="s">
        <v>17</v>
      </c>
    </row>
    <row r="468" spans="1:12" s="21" customFormat="1">
      <c r="A468" s="171"/>
      <c r="B468" s="24" t="s">
        <v>115</v>
      </c>
      <c r="C468" s="340">
        <v>1960</v>
      </c>
      <c r="D468" s="340">
        <v>1784</v>
      </c>
      <c r="E468" s="340">
        <v>2022</v>
      </c>
      <c r="F468" s="340">
        <v>971</v>
      </c>
      <c r="G468" s="340"/>
      <c r="H468" s="340"/>
      <c r="I468" s="340"/>
      <c r="J468" s="340"/>
      <c r="K468" s="340">
        <f>SUM(C468:F468)</f>
        <v>6737</v>
      </c>
      <c r="L468" s="380">
        <f>C468</f>
        <v>1960</v>
      </c>
    </row>
    <row r="469" spans="1:12" s="21" customFormat="1">
      <c r="A469" s="171"/>
      <c r="B469" s="24" t="s">
        <v>279</v>
      </c>
      <c r="C469" s="340">
        <v>360</v>
      </c>
      <c r="D469" s="340">
        <v>294</v>
      </c>
      <c r="E469" s="340">
        <v>361</v>
      </c>
      <c r="F469" s="340">
        <v>170</v>
      </c>
      <c r="G469" s="340"/>
      <c r="H469" s="340"/>
      <c r="I469" s="340"/>
      <c r="J469" s="340"/>
      <c r="K469" s="340">
        <f t="shared" ref="K469:K475" si="144">SUM(C469:F469)</f>
        <v>1185</v>
      </c>
      <c r="L469" s="380">
        <f t="shared" ref="L469:L474" si="145">C469</f>
        <v>360</v>
      </c>
    </row>
    <row r="470" spans="1:12" s="21" customFormat="1">
      <c r="A470" s="171"/>
      <c r="B470" s="24" t="s">
        <v>280</v>
      </c>
      <c r="C470" s="340">
        <v>280</v>
      </c>
      <c r="D470" s="340">
        <v>268</v>
      </c>
      <c r="E470" s="340">
        <v>288</v>
      </c>
      <c r="F470" s="340">
        <v>128</v>
      </c>
      <c r="G470" s="340"/>
      <c r="H470" s="340"/>
      <c r="I470" s="340"/>
      <c r="J470" s="340"/>
      <c r="K470" s="340">
        <f t="shared" si="144"/>
        <v>964</v>
      </c>
      <c r="L470" s="380">
        <f t="shared" si="145"/>
        <v>280</v>
      </c>
    </row>
    <row r="471" spans="1:12" s="21" customFormat="1">
      <c r="A471" s="171"/>
      <c r="B471" s="24" t="s">
        <v>116</v>
      </c>
      <c r="C471" s="340">
        <v>83</v>
      </c>
      <c r="D471" s="340">
        <v>102</v>
      </c>
      <c r="E471" s="340">
        <v>82</v>
      </c>
      <c r="F471" s="340">
        <v>91</v>
      </c>
      <c r="G471" s="340"/>
      <c r="H471" s="340"/>
      <c r="I471" s="340"/>
      <c r="J471" s="340"/>
      <c r="K471" s="340">
        <f t="shared" si="144"/>
        <v>358</v>
      </c>
      <c r="L471" s="380">
        <f t="shared" si="145"/>
        <v>83</v>
      </c>
    </row>
    <row r="472" spans="1:12" s="21" customFormat="1">
      <c r="A472" s="171"/>
      <c r="B472" s="24" t="s">
        <v>281</v>
      </c>
      <c r="C472" s="340">
        <v>30</v>
      </c>
      <c r="D472" s="340">
        <v>29</v>
      </c>
      <c r="E472" s="340">
        <v>33</v>
      </c>
      <c r="F472" s="340">
        <v>9</v>
      </c>
      <c r="G472" s="340"/>
      <c r="H472" s="340"/>
      <c r="I472" s="340"/>
      <c r="J472" s="340"/>
      <c r="K472" s="340">
        <f t="shared" si="144"/>
        <v>101</v>
      </c>
      <c r="L472" s="380">
        <f t="shared" si="145"/>
        <v>30</v>
      </c>
    </row>
    <row r="473" spans="1:12" s="21" customFormat="1">
      <c r="A473" s="171"/>
      <c r="B473" s="24" t="s">
        <v>282</v>
      </c>
      <c r="C473" s="340">
        <v>11</v>
      </c>
      <c r="D473" s="340">
        <v>12</v>
      </c>
      <c r="E473" s="340">
        <v>9</v>
      </c>
      <c r="F473" s="340">
        <v>4</v>
      </c>
      <c r="G473" s="340"/>
      <c r="H473" s="340"/>
      <c r="I473" s="340"/>
      <c r="J473" s="340"/>
      <c r="K473" s="340">
        <f t="shared" si="144"/>
        <v>36</v>
      </c>
      <c r="L473" s="380">
        <f t="shared" si="145"/>
        <v>11</v>
      </c>
    </row>
    <row r="474" spans="1:12" s="21" customFormat="1">
      <c r="A474" s="171"/>
      <c r="B474" s="24" t="s">
        <v>84</v>
      </c>
      <c r="C474" s="340">
        <v>2148</v>
      </c>
      <c r="D474" s="340">
        <v>1900</v>
      </c>
      <c r="E474" s="340">
        <v>1876</v>
      </c>
      <c r="F474" s="340">
        <v>1098</v>
      </c>
      <c r="G474" s="340"/>
      <c r="H474" s="340"/>
      <c r="I474" s="340"/>
      <c r="J474" s="340"/>
      <c r="K474" s="340">
        <f t="shared" si="144"/>
        <v>7022</v>
      </c>
      <c r="L474" s="380">
        <f t="shared" si="145"/>
        <v>2148</v>
      </c>
    </row>
    <row r="475" spans="1:12" s="21" customFormat="1">
      <c r="A475" s="171"/>
      <c r="B475" s="25" t="s">
        <v>1</v>
      </c>
      <c r="C475" s="340">
        <f>SUM(C468:C474)</f>
        <v>4872</v>
      </c>
      <c r="D475" s="340">
        <f>SUM(D468:D474)</f>
        <v>4389</v>
      </c>
      <c r="E475" s="340">
        <f>SUM(E468:E474)</f>
        <v>4671</v>
      </c>
      <c r="F475" s="340">
        <f>SUM(F468:F474)</f>
        <v>2471</v>
      </c>
      <c r="G475" s="340"/>
      <c r="H475" s="340"/>
      <c r="I475" s="340"/>
      <c r="J475" s="340"/>
      <c r="K475" s="340">
        <f t="shared" si="144"/>
        <v>16403</v>
      </c>
      <c r="L475" s="340">
        <f>SUM(L468:L474)</f>
        <v>4872</v>
      </c>
    </row>
    <row r="476" spans="1:12">
      <c r="B476" s="413" t="s">
        <v>334</v>
      </c>
      <c r="C476" s="414" t="s">
        <v>335</v>
      </c>
      <c r="D476" s="414">
        <v>202106</v>
      </c>
      <c r="E476" s="414">
        <v>202107</v>
      </c>
      <c r="F476" s="417">
        <v>202108</v>
      </c>
      <c r="G476" s="414">
        <v>202109</v>
      </c>
      <c r="H476" s="414">
        <v>202110</v>
      </c>
      <c r="I476" s="414">
        <v>202111</v>
      </c>
      <c r="J476" s="414">
        <v>202112</v>
      </c>
      <c r="K476" s="415" t="s">
        <v>309</v>
      </c>
      <c r="L476" s="417" t="s">
        <v>17</v>
      </c>
    </row>
    <row r="477" spans="1:12" s="21" customFormat="1">
      <c r="A477" s="171"/>
      <c r="B477" s="24" t="s">
        <v>115</v>
      </c>
      <c r="C477" s="358">
        <f t="shared" ref="C477:F483" si="146">IF(ISERROR(C468/C$475),0,C468/C$475)</f>
        <v>0.40229885057471265</v>
      </c>
      <c r="D477" s="358">
        <f t="shared" si="146"/>
        <v>0.40647072226019593</v>
      </c>
      <c r="E477" s="358">
        <f t="shared" si="146"/>
        <v>0.43288375080282593</v>
      </c>
      <c r="F477" s="358">
        <f t="shared" si="146"/>
        <v>0.39295831647106433</v>
      </c>
      <c r="G477" s="358"/>
      <c r="H477" s="358"/>
      <c r="I477" s="358"/>
      <c r="J477" s="358"/>
      <c r="K477" s="358">
        <f t="shared" ref="K477" si="147">IF(ISERROR(K468/K$475),0,K468/K$475)</f>
        <v>0.41071755166737794</v>
      </c>
      <c r="L477" s="358">
        <f t="shared" ref="L477:L483" si="148">C477</f>
        <v>0.40229885057471265</v>
      </c>
    </row>
    <row r="478" spans="1:12" s="21" customFormat="1">
      <c r="A478" s="171"/>
      <c r="B478" s="339" t="s">
        <v>279</v>
      </c>
      <c r="C478" s="358">
        <f t="shared" si="146"/>
        <v>7.3891625615763554E-2</v>
      </c>
      <c r="D478" s="358">
        <f t="shared" si="146"/>
        <v>6.6985645933014357E-2</v>
      </c>
      <c r="E478" s="358">
        <f t="shared" si="146"/>
        <v>7.7285377863412552E-2</v>
      </c>
      <c r="F478" s="358">
        <f t="shared" si="146"/>
        <v>6.8798057466612703E-2</v>
      </c>
      <c r="G478" s="358"/>
      <c r="H478" s="358"/>
      <c r="I478" s="358"/>
      <c r="J478" s="358"/>
      <c r="K478" s="358">
        <f t="shared" ref="K478" si="149">IF(ISERROR(K469/K$475),0,K469/K$475)</f>
        <v>7.2242882399561059E-2</v>
      </c>
      <c r="L478" s="358">
        <f t="shared" si="148"/>
        <v>7.3891625615763554E-2</v>
      </c>
    </row>
    <row r="479" spans="1:12" s="21" customFormat="1">
      <c r="A479" s="171"/>
      <c r="B479" s="339" t="s">
        <v>280</v>
      </c>
      <c r="C479" s="358">
        <f t="shared" si="146"/>
        <v>5.7471264367816091E-2</v>
      </c>
      <c r="D479" s="358">
        <f t="shared" si="146"/>
        <v>6.1061745272271588E-2</v>
      </c>
      <c r="E479" s="358">
        <f t="shared" si="146"/>
        <v>6.1657032755298651E-2</v>
      </c>
      <c r="F479" s="358">
        <f t="shared" si="146"/>
        <v>5.180089032780251E-2</v>
      </c>
      <c r="G479" s="358"/>
      <c r="H479" s="358"/>
      <c r="I479" s="358"/>
      <c r="J479" s="358"/>
      <c r="K479" s="358">
        <f t="shared" ref="K479" si="150">IF(ISERROR(K470/K$475),0,K470/K$475)</f>
        <v>5.8769737243187223E-2</v>
      </c>
      <c r="L479" s="358">
        <f t="shared" si="148"/>
        <v>5.7471264367816091E-2</v>
      </c>
    </row>
    <row r="480" spans="1:12" s="21" customFormat="1">
      <c r="A480" s="171"/>
      <c r="B480" s="24" t="s">
        <v>116</v>
      </c>
      <c r="C480" s="358">
        <f t="shared" si="146"/>
        <v>1.7036124794745484E-2</v>
      </c>
      <c r="D480" s="358">
        <f t="shared" si="146"/>
        <v>2.3239917976760081E-2</v>
      </c>
      <c r="E480" s="358">
        <f t="shared" si="146"/>
        <v>1.7555127381716978E-2</v>
      </c>
      <c r="F480" s="358">
        <f t="shared" si="146"/>
        <v>3.6827195467422094E-2</v>
      </c>
      <c r="G480" s="358"/>
      <c r="H480" s="358"/>
      <c r="I480" s="358"/>
      <c r="J480" s="358"/>
      <c r="K480" s="358">
        <f t="shared" ref="K480" si="151">IF(ISERROR(K471/K$475),0,K471/K$475)</f>
        <v>2.1825275864171188E-2</v>
      </c>
      <c r="L480" s="358">
        <f t="shared" si="148"/>
        <v>1.7036124794745484E-2</v>
      </c>
    </row>
    <row r="481" spans="1:12" s="21" customFormat="1">
      <c r="A481" s="171"/>
      <c r="B481" s="24" t="s">
        <v>281</v>
      </c>
      <c r="C481" s="358">
        <f t="shared" si="146"/>
        <v>6.1576354679802959E-3</v>
      </c>
      <c r="D481" s="358">
        <f t="shared" si="146"/>
        <v>6.607427660059239E-3</v>
      </c>
      <c r="E481" s="358">
        <f t="shared" si="146"/>
        <v>7.064868336544637E-3</v>
      </c>
      <c r="F481" s="358">
        <f t="shared" si="146"/>
        <v>3.6422501011736138E-3</v>
      </c>
      <c r="G481" s="358"/>
      <c r="H481" s="358"/>
      <c r="I481" s="358"/>
      <c r="J481" s="358"/>
      <c r="K481" s="358">
        <f t="shared" ref="K481" si="152">IF(ISERROR(K472/K$475),0,K472/K$475)</f>
        <v>6.1574102298360056E-3</v>
      </c>
      <c r="L481" s="358">
        <f t="shared" si="148"/>
        <v>6.1576354679802959E-3</v>
      </c>
    </row>
    <row r="482" spans="1:12" s="21" customFormat="1">
      <c r="A482" s="171"/>
      <c r="B482" s="24" t="s">
        <v>282</v>
      </c>
      <c r="C482" s="358">
        <f t="shared" si="146"/>
        <v>2.2577996715927749E-3</v>
      </c>
      <c r="D482" s="358">
        <f t="shared" si="146"/>
        <v>2.7341079972658922E-3</v>
      </c>
      <c r="E482" s="358">
        <f t="shared" si="146"/>
        <v>1.9267822736030828E-3</v>
      </c>
      <c r="F482" s="358">
        <f t="shared" si="146"/>
        <v>1.6187778227438284E-3</v>
      </c>
      <c r="G482" s="358"/>
      <c r="H482" s="358"/>
      <c r="I482" s="358"/>
      <c r="J482" s="358"/>
      <c r="K482" s="358">
        <f t="shared" ref="K482" si="153">IF(ISERROR(K473/K$475),0,K473/K$475)</f>
        <v>2.1947204779613487E-3</v>
      </c>
      <c r="L482" s="358">
        <f t="shared" si="148"/>
        <v>2.2577996715927749E-3</v>
      </c>
    </row>
    <row r="483" spans="1:12" s="21" customFormat="1">
      <c r="A483" s="171"/>
      <c r="B483" s="24" t="s">
        <v>84</v>
      </c>
      <c r="C483" s="358">
        <f t="shared" si="146"/>
        <v>0.44088669950738918</v>
      </c>
      <c r="D483" s="358">
        <f t="shared" si="146"/>
        <v>0.4329004329004329</v>
      </c>
      <c r="E483" s="358">
        <f t="shared" si="146"/>
        <v>0.40162706058659814</v>
      </c>
      <c r="F483" s="358">
        <f t="shared" si="146"/>
        <v>0.44435451234318091</v>
      </c>
      <c r="G483" s="358"/>
      <c r="H483" s="358"/>
      <c r="I483" s="358"/>
      <c r="J483" s="358"/>
      <c r="K483" s="358">
        <f t="shared" ref="K483" si="154">IF(ISERROR(K474/K$475),0,K474/K$475)</f>
        <v>0.42809242211790527</v>
      </c>
      <c r="L483" s="358">
        <f t="shared" si="148"/>
        <v>0.44088669950738918</v>
      </c>
    </row>
    <row r="484" spans="1:12">
      <c r="B484" s="430" t="s">
        <v>79</v>
      </c>
      <c r="C484" s="414" t="s">
        <v>335</v>
      </c>
      <c r="D484" s="414">
        <v>202106</v>
      </c>
      <c r="E484" s="414">
        <v>202107</v>
      </c>
      <c r="F484" s="417">
        <v>202108</v>
      </c>
      <c r="G484" s="414">
        <v>202109</v>
      </c>
      <c r="H484" s="414">
        <v>202110</v>
      </c>
      <c r="I484" s="414">
        <v>202111</v>
      </c>
      <c r="J484" s="414">
        <v>202112</v>
      </c>
      <c r="K484" s="418"/>
      <c r="L484" s="17"/>
    </row>
    <row r="485" spans="1:12" s="21" customFormat="1">
      <c r="A485" s="171"/>
      <c r="B485" s="24" t="s">
        <v>115</v>
      </c>
      <c r="C485" s="443" t="s">
        <v>17</v>
      </c>
      <c r="D485" s="177">
        <f>IF(ISERROR(LN('Monthly Distribution by App'!D477/'Monthly Distribution by App'!$L477)*('Monthly Distribution by App'!D477-'Monthly Distribution by App'!$L477)),0,LN('Monthly Distribution by App'!D477/'Monthly Distribution by App'!$L477)*('Monthly Distribution by App'!D477-'Monthly Distribution by App'!$L477))</f>
        <v>4.3039867753779889E-5</v>
      </c>
      <c r="E485" s="177">
        <f>IF(ISERROR(LN('Monthly Distribution by App'!E477/'Monthly Distribution by App'!$L477)*('Monthly Distribution by App'!E477-'Monthly Distribution by App'!$L477)),0,LN('Monthly Distribution by App'!E477/'Monthly Distribution by App'!$L477)*('Monthly Distribution by App'!E477-'Monthly Distribution by App'!$L477))</f>
        <v>2.2410778644219409E-3</v>
      </c>
      <c r="F485" s="177">
        <f>IF(ISERROR(LN('Monthly Distribution by App'!F477/'Monthly Distribution by App'!$L477)*('Monthly Distribution by App'!F477-'Monthly Distribution by App'!$L477)),0,LN('Monthly Distribution by App'!F477/'Monthly Distribution by App'!$L477)*('Monthly Distribution by App'!F477-'Monthly Distribution by App'!$L477))</f>
        <v>2.1942484316223368E-4</v>
      </c>
      <c r="G485" s="392"/>
      <c r="H485" s="392"/>
      <c r="I485" s="392"/>
      <c r="J485" s="392"/>
      <c r="K485" s="392"/>
    </row>
    <row r="486" spans="1:12" s="21" customFormat="1">
      <c r="A486" s="171"/>
      <c r="B486" s="339" t="s">
        <v>279</v>
      </c>
      <c r="C486" s="444"/>
      <c r="D486" s="177">
        <f>IF(ISERROR(LN('Monthly Distribution by App'!D478/'Monthly Distribution by App'!$L478)*('Monthly Distribution by App'!D478-'Monthly Distribution by App'!$L478)),0,LN('Monthly Distribution by App'!D478/'Monthly Distribution by App'!$L478)*('Monthly Distribution by App'!D478-'Monthly Distribution by App'!$L478))</f>
        <v>6.7762262974338863E-4</v>
      </c>
      <c r="E486" s="177">
        <f>IF(ISERROR(LN('Monthly Distribution by App'!E478/'Monthly Distribution by App'!$L478)*('Monthly Distribution by App'!E478-'Monthly Distribution by App'!$L478)),0,LN('Monthly Distribution by App'!E478/'Monthly Distribution by App'!$L478)*('Monthly Distribution by App'!E478-'Monthly Distribution by App'!$L478))</f>
        <v>1.5239738057692411E-4</v>
      </c>
      <c r="F486" s="177">
        <f>IF(ISERROR(LN('Monthly Distribution by App'!F478/'Monthly Distribution by App'!$L478)*('Monthly Distribution by App'!F478-'Monthly Distribution by App'!$L478)),0,LN('Monthly Distribution by App'!F478/'Monthly Distribution by App'!$L478)*('Monthly Distribution by App'!F478-'Monthly Distribution by App'!$L478))</f>
        <v>3.6380296563657828E-4</v>
      </c>
      <c r="G486" s="392"/>
      <c r="H486" s="392"/>
      <c r="I486" s="392"/>
      <c r="J486" s="392"/>
      <c r="K486" s="392"/>
    </row>
    <row r="487" spans="1:12" s="21" customFormat="1">
      <c r="A487" s="171"/>
      <c r="B487" s="339" t="s">
        <v>280</v>
      </c>
      <c r="C487" s="444"/>
      <c r="D487" s="177">
        <f>IF(ISERROR(LN('Monthly Distribution by App'!D479/'Monthly Distribution by App'!$L479)*('Monthly Distribution by App'!D479-'Monthly Distribution by App'!$L479)),0,LN('Monthly Distribution by App'!D479/'Monthly Distribution by App'!$L479)*('Monthly Distribution by App'!D479-'Monthly Distribution by App'!$L479))</f>
        <v>2.1758492743378414E-4</v>
      </c>
      <c r="E487" s="177">
        <f>IF(ISERROR(LN('Monthly Distribution by App'!E479/'Monthly Distribution by App'!$L479)*('Monthly Distribution by App'!E479-'Monthly Distribution by App'!$L479)),0,LN('Monthly Distribution by App'!E479/'Monthly Distribution by App'!$L479)*('Monthly Distribution by App'!E479-'Monthly Distribution by App'!$L479))</f>
        <v>2.9426883455067659E-4</v>
      </c>
      <c r="F487" s="177">
        <f>IF(ISERROR(LN('Monthly Distribution by App'!F479/'Monthly Distribution by App'!$L479)*('Monthly Distribution by App'!F479-'Monthly Distribution by App'!$L479)),0,LN('Monthly Distribution by App'!F479/'Monthly Distribution by App'!$L479)*('Monthly Distribution by App'!F479-'Monthly Distribution by App'!$L479))</f>
        <v>5.8902561669077654E-4</v>
      </c>
      <c r="G487" s="392"/>
      <c r="H487" s="392"/>
      <c r="I487" s="392"/>
      <c r="J487" s="392"/>
      <c r="K487" s="392"/>
    </row>
    <row r="488" spans="1:12" s="21" customFormat="1">
      <c r="A488" s="171"/>
      <c r="B488" s="24" t="s">
        <v>116</v>
      </c>
      <c r="C488" s="444"/>
      <c r="D488" s="177">
        <f>IF(ISERROR(LN('Monthly Distribution by App'!D480/'Monthly Distribution by App'!$L480)*('Monthly Distribution by App'!D480-'Monthly Distribution by App'!$L480)),0,LN('Monthly Distribution by App'!D480/'Monthly Distribution by App'!$L480)*('Monthly Distribution by App'!D480-'Monthly Distribution by App'!$L480))</f>
        <v>1.9264969331832713E-3</v>
      </c>
      <c r="E488" s="177">
        <f>IF(ISERROR(LN('Monthly Distribution by App'!E480/'Monthly Distribution by App'!$L480)*('Monthly Distribution by App'!E480-'Monthly Distribution by App'!$L480)),0,LN('Monthly Distribution by App'!E480/'Monthly Distribution by App'!$L480)*('Monthly Distribution by App'!E480-'Monthly Distribution by App'!$L480))</f>
        <v>1.5575261591374839E-5</v>
      </c>
      <c r="F488" s="177">
        <f>IF(ISERROR(LN('Monthly Distribution by App'!F480/'Monthly Distribution by App'!$L480)*('Monthly Distribution by App'!F480-'Monthly Distribution by App'!$L480)),0,LN('Monthly Distribution by App'!F480/'Monthly Distribution by App'!$L480)*('Monthly Distribution by App'!F480-'Monthly Distribution by App'!$L480))</f>
        <v>1.5256946319086017E-2</v>
      </c>
      <c r="G488" s="392"/>
      <c r="H488" s="392"/>
      <c r="I488" s="392"/>
      <c r="J488" s="392"/>
      <c r="K488" s="392"/>
    </row>
    <row r="489" spans="1:12" s="21" customFormat="1">
      <c r="A489" s="171"/>
      <c r="B489" s="24" t="s">
        <v>281</v>
      </c>
      <c r="C489" s="444"/>
      <c r="D489" s="177">
        <f>IF(ISERROR(LN('Monthly Distribution by App'!D481/'Monthly Distribution by App'!$L481)*('Monthly Distribution by App'!D481-'Monthly Distribution by App'!$L481)),0,LN('Monthly Distribution by App'!D481/'Monthly Distribution by App'!$L481)*('Monthly Distribution by App'!D481-'Monthly Distribution by App'!$L481))</f>
        <v>3.1711054827335206E-5</v>
      </c>
      <c r="E489" s="177">
        <f>IF(ISERROR(LN('Monthly Distribution by App'!E481/'Monthly Distribution by App'!$L481)*('Monthly Distribution by App'!E481-'Monthly Distribution by App'!$L481)),0,LN('Monthly Distribution by App'!E481/'Monthly Distribution by App'!$L481)*('Monthly Distribution by App'!E481-'Monthly Distribution by App'!$L481))</f>
        <v>1.2469147233506566E-4</v>
      </c>
      <c r="F489" s="177">
        <f>IF(ISERROR(LN('Monthly Distribution by App'!F481/'Monthly Distribution by App'!$L481)*('Monthly Distribution by App'!F481-'Monthly Distribution by App'!$L481)),0,LN('Monthly Distribution by App'!F481/'Monthly Distribution by App'!$L481)*('Monthly Distribution by App'!F481-'Monthly Distribution by App'!$L481))</f>
        <v>1.3208067230452223E-3</v>
      </c>
      <c r="G489" s="392"/>
      <c r="H489" s="392"/>
      <c r="I489" s="392"/>
      <c r="J489" s="392"/>
      <c r="K489" s="392"/>
    </row>
    <row r="490" spans="1:12" s="21" customFormat="1">
      <c r="A490" s="171"/>
      <c r="B490" s="24" t="s">
        <v>282</v>
      </c>
      <c r="C490" s="444"/>
      <c r="D490" s="177">
        <f>IF(ISERROR(LN('Monthly Distribution by App'!D482/'Monthly Distribution by App'!$L482)*('Monthly Distribution by App'!D482-'Monthly Distribution by App'!$L482)),0,LN('Monthly Distribution by App'!D482/'Monthly Distribution by App'!$L482)*('Monthly Distribution by App'!D482-'Monthly Distribution by App'!$L482))</f>
        <v>9.1172318428514026E-5</v>
      </c>
      <c r="E490" s="177">
        <f>IF(ISERROR(LN('Monthly Distribution by App'!E482/'Monthly Distribution by App'!$L482)*('Monthly Distribution by App'!E482-'Monthly Distribution by App'!$L482)),0,LN('Monthly Distribution by App'!E482/'Monthly Distribution by App'!$L482)*('Monthly Distribution by App'!E482-'Monthly Distribution by App'!$L482))</f>
        <v>5.2479281982085668E-5</v>
      </c>
      <c r="F490" s="177">
        <f>IF(ISERROR(LN('Monthly Distribution by App'!F482/'Monthly Distribution by App'!$L482)*('Monthly Distribution by App'!F482-'Monthly Distribution by App'!$L482)),0,LN('Monthly Distribution by App'!F482/'Monthly Distribution by App'!$L482)*('Monthly Distribution by App'!F482-'Monthly Distribution by App'!$L482))</f>
        <v>2.1261490752313918E-4</v>
      </c>
      <c r="G490" s="392"/>
      <c r="H490" s="392"/>
      <c r="I490" s="392"/>
      <c r="J490" s="392"/>
      <c r="K490" s="392"/>
    </row>
    <row r="491" spans="1:12" s="21" customFormat="1">
      <c r="A491" s="171"/>
      <c r="B491" s="24" t="s">
        <v>84</v>
      </c>
      <c r="C491" s="444"/>
      <c r="D491" s="177">
        <f>IF(ISERROR(LN('Monthly Distribution by App'!D483/'Monthly Distribution by App'!$L483)*('Monthly Distribution by App'!D483-'Monthly Distribution by App'!$L483)),0,LN('Monthly Distribution by App'!D483/'Monthly Distribution by App'!$L483)*('Monthly Distribution by App'!D483-'Monthly Distribution by App'!$L483))</f>
        <v>1.4599031741166881E-4</v>
      </c>
      <c r="E491" s="177">
        <f>IF(ISERROR(LN('Monthly Distribution by App'!E483/'Monthly Distribution by App'!$L483)*('Monthly Distribution by App'!E483-'Monthly Distribution by App'!$L483)),0,LN('Monthly Distribution by App'!E483/'Monthly Distribution by App'!$L483)*('Monthly Distribution by App'!E483-'Monthly Distribution by App'!$L483))</f>
        <v>3.6615100682058448E-3</v>
      </c>
      <c r="F491" s="177">
        <f>IF(ISERROR(LN('Monthly Distribution by App'!F483/'Monthly Distribution by App'!$L483)*('Monthly Distribution by App'!F483-'Monthly Distribution by App'!$L483)),0,LN('Monthly Distribution by App'!F483/'Monthly Distribution by App'!$L483)*('Monthly Distribution by App'!F483-'Monthly Distribution by App'!$L483))</f>
        <v>2.7169515423019139E-5</v>
      </c>
      <c r="G491" s="392"/>
      <c r="H491" s="392"/>
      <c r="I491" s="392"/>
      <c r="J491" s="392"/>
      <c r="K491" s="392"/>
    </row>
    <row r="492" spans="1:12" s="21" customFormat="1">
      <c r="A492" s="171"/>
      <c r="B492" s="24" t="s">
        <v>1</v>
      </c>
      <c r="C492" s="445"/>
      <c r="D492" s="177">
        <f>SUM(D485:D491)</f>
        <v>3.133618048781742E-3</v>
      </c>
      <c r="E492" s="177">
        <f>SUM(E485:E491)</f>
        <v>6.5420001636639124E-3</v>
      </c>
      <c r="F492" s="177">
        <f>SUM(F485:F491)</f>
        <v>1.7989790890566987E-2</v>
      </c>
      <c r="G492" s="392"/>
      <c r="H492" s="392"/>
      <c r="I492" s="392"/>
      <c r="J492" s="392"/>
      <c r="K492" s="392"/>
    </row>
    <row r="493" spans="1:12" s="21" customFormat="1">
      <c r="A493" s="171"/>
      <c r="B493" s="41"/>
      <c r="C493" s="32"/>
      <c r="D493" s="32"/>
      <c r="E493" s="32"/>
      <c r="F493" s="32"/>
      <c r="G493" s="32"/>
      <c r="H493" s="32"/>
      <c r="I493" s="32"/>
      <c r="J493" s="32"/>
      <c r="K493" s="32"/>
      <c r="L493" s="32"/>
    </row>
    <row r="494" spans="1:12" s="21" customFormat="1">
      <c r="A494" s="171"/>
      <c r="B494" s="423" t="s">
        <v>305</v>
      </c>
      <c r="C494" s="167"/>
      <c r="D494" s="167"/>
      <c r="E494" s="167"/>
      <c r="F494" s="167"/>
      <c r="G494" s="167"/>
      <c r="H494" s="167"/>
      <c r="I494" s="167"/>
      <c r="J494" s="167"/>
      <c r="K494" s="167"/>
      <c r="L494" s="170"/>
    </row>
    <row r="495" spans="1:12">
      <c r="B495" s="413" t="s">
        <v>333</v>
      </c>
      <c r="C495" s="414" t="s">
        <v>335</v>
      </c>
      <c r="D495" s="414">
        <v>202106</v>
      </c>
      <c r="E495" s="414">
        <v>202107</v>
      </c>
      <c r="F495" s="417">
        <v>202108</v>
      </c>
      <c r="G495" s="414">
        <v>202109</v>
      </c>
      <c r="H495" s="414">
        <v>202110</v>
      </c>
      <c r="I495" s="414">
        <v>202111</v>
      </c>
      <c r="J495" s="414">
        <v>202112</v>
      </c>
      <c r="K495" s="415" t="s">
        <v>309</v>
      </c>
      <c r="L495" s="417" t="s">
        <v>17</v>
      </c>
    </row>
    <row r="496" spans="1:12" s="21" customFormat="1">
      <c r="A496" s="171"/>
      <c r="B496" s="24" t="s">
        <v>81</v>
      </c>
      <c r="C496" s="340">
        <v>0</v>
      </c>
      <c r="D496" s="340"/>
      <c r="E496" s="340"/>
      <c r="F496" s="340"/>
      <c r="G496" s="340"/>
      <c r="H496" s="340"/>
      <c r="I496" s="340"/>
      <c r="J496" s="340"/>
      <c r="K496" s="340">
        <f>SUM(C496:F496)</f>
        <v>0</v>
      </c>
      <c r="L496" s="380">
        <f t="shared" ref="L496:L502" si="155">C496</f>
        <v>0</v>
      </c>
    </row>
    <row r="497" spans="1:13" s="21" customFormat="1">
      <c r="A497" s="171"/>
      <c r="B497" s="24" t="s">
        <v>794</v>
      </c>
      <c r="C497" s="340">
        <v>218</v>
      </c>
      <c r="D497" s="340">
        <v>261</v>
      </c>
      <c r="E497" s="340">
        <v>361</v>
      </c>
      <c r="F497" s="340">
        <v>78</v>
      </c>
      <c r="G497" s="340"/>
      <c r="H497" s="340"/>
      <c r="I497" s="340"/>
      <c r="J497" s="340"/>
      <c r="K497" s="340">
        <f t="shared" ref="K497:K503" si="156">SUM(C497:F497)</f>
        <v>918</v>
      </c>
      <c r="L497" s="380">
        <f t="shared" si="155"/>
        <v>218</v>
      </c>
    </row>
    <row r="498" spans="1:13" s="21" customFormat="1">
      <c r="A498" s="171"/>
      <c r="B498" s="24" t="s">
        <v>795</v>
      </c>
      <c r="C498" s="340">
        <v>1189</v>
      </c>
      <c r="D498" s="340">
        <v>1157</v>
      </c>
      <c r="E498" s="340">
        <v>1467</v>
      </c>
      <c r="F498" s="340">
        <v>417</v>
      </c>
      <c r="G498" s="340"/>
      <c r="H498" s="340"/>
      <c r="I498" s="340"/>
      <c r="J498" s="340"/>
      <c r="K498" s="340">
        <f t="shared" si="156"/>
        <v>4230</v>
      </c>
      <c r="L498" s="380">
        <f t="shared" si="155"/>
        <v>1189</v>
      </c>
    </row>
    <row r="499" spans="1:13" s="21" customFormat="1">
      <c r="A499" s="171"/>
      <c r="B499" s="24" t="s">
        <v>796</v>
      </c>
      <c r="C499" s="340">
        <v>1081</v>
      </c>
      <c r="D499" s="340">
        <v>1077</v>
      </c>
      <c r="E499" s="340">
        <v>1269</v>
      </c>
      <c r="F499" s="340">
        <v>407</v>
      </c>
      <c r="G499" s="340"/>
      <c r="H499" s="340"/>
      <c r="I499" s="340"/>
      <c r="J499" s="340"/>
      <c r="K499" s="340">
        <f t="shared" si="156"/>
        <v>3834</v>
      </c>
      <c r="L499" s="380">
        <f t="shared" si="155"/>
        <v>1081</v>
      </c>
    </row>
    <row r="500" spans="1:13" s="21" customFormat="1">
      <c r="A500" s="171"/>
      <c r="B500" s="24" t="s">
        <v>797</v>
      </c>
      <c r="C500" s="340">
        <v>900</v>
      </c>
      <c r="D500" s="340">
        <v>752</v>
      </c>
      <c r="E500" s="340">
        <v>704</v>
      </c>
      <c r="F500" s="340">
        <v>440</v>
      </c>
      <c r="G500" s="340"/>
      <c r="H500" s="340"/>
      <c r="I500" s="340"/>
      <c r="J500" s="340"/>
      <c r="K500" s="340">
        <f t="shared" si="156"/>
        <v>2796</v>
      </c>
      <c r="L500" s="380">
        <f t="shared" si="155"/>
        <v>900</v>
      </c>
    </row>
    <row r="501" spans="1:13" s="21" customFormat="1">
      <c r="A501" s="171"/>
      <c r="B501" s="24" t="s">
        <v>798</v>
      </c>
      <c r="C501" s="340">
        <v>744</v>
      </c>
      <c r="D501" s="340">
        <v>598</v>
      </c>
      <c r="E501" s="340">
        <v>399</v>
      </c>
      <c r="F501" s="340">
        <v>551</v>
      </c>
      <c r="G501" s="340"/>
      <c r="H501" s="340"/>
      <c r="I501" s="340"/>
      <c r="J501" s="340"/>
      <c r="K501" s="340">
        <f t="shared" si="156"/>
        <v>2292</v>
      </c>
      <c r="L501" s="380">
        <f t="shared" si="155"/>
        <v>744</v>
      </c>
    </row>
    <row r="502" spans="1:13" s="21" customFormat="1">
      <c r="A502" s="171"/>
      <c r="B502" s="24" t="s">
        <v>799</v>
      </c>
      <c r="C502" s="340">
        <v>740</v>
      </c>
      <c r="D502" s="340">
        <v>544</v>
      </c>
      <c r="E502" s="340">
        <v>471</v>
      </c>
      <c r="F502" s="340">
        <v>578</v>
      </c>
      <c r="G502" s="340"/>
      <c r="H502" s="340"/>
      <c r="I502" s="340"/>
      <c r="J502" s="340"/>
      <c r="K502" s="340">
        <f t="shared" si="156"/>
        <v>2333</v>
      </c>
      <c r="L502" s="380">
        <f t="shared" si="155"/>
        <v>740</v>
      </c>
    </row>
    <row r="503" spans="1:13" s="21" customFormat="1">
      <c r="A503" s="171"/>
      <c r="B503" s="25" t="s">
        <v>1</v>
      </c>
      <c r="C503" s="340">
        <f>SUM(C496:C502)</f>
        <v>4872</v>
      </c>
      <c r="D503" s="340">
        <f>SUM(D496:D502)</f>
        <v>4389</v>
      </c>
      <c r="E503" s="340">
        <f>SUM(E496:E502)</f>
        <v>4671</v>
      </c>
      <c r="F503" s="340">
        <f>SUM(F496:F502)</f>
        <v>2471</v>
      </c>
      <c r="G503" s="340"/>
      <c r="H503" s="340"/>
      <c r="I503" s="340"/>
      <c r="J503" s="340"/>
      <c r="K503" s="340">
        <f t="shared" si="156"/>
        <v>16403</v>
      </c>
      <c r="L503" s="340">
        <f>SUM(L496:L502)</f>
        <v>4872</v>
      </c>
    </row>
    <row r="504" spans="1:13">
      <c r="B504" s="413" t="s">
        <v>334</v>
      </c>
      <c r="C504" s="414" t="s">
        <v>335</v>
      </c>
      <c r="D504" s="414">
        <v>202106</v>
      </c>
      <c r="E504" s="414">
        <v>202107</v>
      </c>
      <c r="F504" s="417">
        <v>202108</v>
      </c>
      <c r="G504" s="414">
        <v>202109</v>
      </c>
      <c r="H504" s="414">
        <v>202110</v>
      </c>
      <c r="I504" s="414">
        <v>202111</v>
      </c>
      <c r="J504" s="414">
        <v>202112</v>
      </c>
      <c r="K504" s="415" t="s">
        <v>309</v>
      </c>
      <c r="L504" s="417" t="s">
        <v>17</v>
      </c>
    </row>
    <row r="505" spans="1:13" s="21" customFormat="1">
      <c r="A505" s="171"/>
      <c r="B505" s="24" t="s">
        <v>81</v>
      </c>
      <c r="C505" s="358">
        <f t="shared" ref="C505:F511" si="157">IF(ISERROR(C496/C$503),0,C496/C$503)</f>
        <v>0</v>
      </c>
      <c r="D505" s="358">
        <f t="shared" si="157"/>
        <v>0</v>
      </c>
      <c r="E505" s="358">
        <f t="shared" si="157"/>
        <v>0</v>
      </c>
      <c r="F505" s="358">
        <f t="shared" si="157"/>
        <v>0</v>
      </c>
      <c r="G505" s="358"/>
      <c r="H505" s="358"/>
      <c r="I505" s="358"/>
      <c r="J505" s="358"/>
      <c r="K505" s="358">
        <f t="shared" ref="K505:K511" si="158">IF(ISERROR(K496/K$503),0,K496/K$503)</f>
        <v>0</v>
      </c>
      <c r="L505" s="358">
        <f t="shared" ref="L505:L511" si="159">C505</f>
        <v>0</v>
      </c>
      <c r="M505" s="178"/>
    </row>
    <row r="506" spans="1:13" s="21" customFormat="1">
      <c r="A506" s="171"/>
      <c r="B506" s="24" t="s">
        <v>794</v>
      </c>
      <c r="C506" s="358">
        <f t="shared" si="157"/>
        <v>4.4745484400656815E-2</v>
      </c>
      <c r="D506" s="358">
        <f t="shared" si="157"/>
        <v>5.9466848940533154E-2</v>
      </c>
      <c r="E506" s="358">
        <f t="shared" si="157"/>
        <v>7.7285377863412552E-2</v>
      </c>
      <c r="F506" s="358">
        <f t="shared" si="157"/>
        <v>3.1566167543504657E-2</v>
      </c>
      <c r="G506" s="358"/>
      <c r="H506" s="358"/>
      <c r="I506" s="358"/>
      <c r="J506" s="358"/>
      <c r="K506" s="358">
        <f t="shared" si="158"/>
        <v>5.5965372188014388E-2</v>
      </c>
      <c r="L506" s="358">
        <f t="shared" si="159"/>
        <v>4.4745484400656815E-2</v>
      </c>
      <c r="M506" s="178"/>
    </row>
    <row r="507" spans="1:13" s="21" customFormat="1">
      <c r="A507" s="171"/>
      <c r="B507" s="24" t="s">
        <v>795</v>
      </c>
      <c r="C507" s="358">
        <f t="shared" si="157"/>
        <v>0.24404761904761904</v>
      </c>
      <c r="D507" s="358">
        <f t="shared" si="157"/>
        <v>0.26361357940305308</v>
      </c>
      <c r="E507" s="358">
        <f t="shared" si="157"/>
        <v>0.31406551059730248</v>
      </c>
      <c r="F507" s="388">
        <f t="shared" si="157"/>
        <v>0.16875758802104412</v>
      </c>
      <c r="G507" s="358"/>
      <c r="H507" s="358"/>
      <c r="I507" s="358"/>
      <c r="J507" s="358"/>
      <c r="K507" s="358">
        <f t="shared" si="158"/>
        <v>0.25787965616045844</v>
      </c>
      <c r="L507" s="358">
        <f t="shared" si="159"/>
        <v>0.24404761904761904</v>
      </c>
      <c r="M507" s="178"/>
    </row>
    <row r="508" spans="1:13" s="21" customFormat="1">
      <c r="A508" s="171"/>
      <c r="B508" s="24" t="s">
        <v>796</v>
      </c>
      <c r="C508" s="358">
        <f t="shared" si="157"/>
        <v>0.22188013136288998</v>
      </c>
      <c r="D508" s="358">
        <f t="shared" si="157"/>
        <v>0.24538619275461382</v>
      </c>
      <c r="E508" s="358">
        <f t="shared" si="157"/>
        <v>0.27167630057803466</v>
      </c>
      <c r="F508" s="388">
        <f t="shared" si="157"/>
        <v>0.16471064346418454</v>
      </c>
      <c r="G508" s="358"/>
      <c r="H508" s="358"/>
      <c r="I508" s="358"/>
      <c r="J508" s="358"/>
      <c r="K508" s="358">
        <f t="shared" si="158"/>
        <v>0.23373773090288361</v>
      </c>
      <c r="L508" s="358">
        <f t="shared" si="159"/>
        <v>0.22188013136288998</v>
      </c>
      <c r="M508" s="178"/>
    </row>
    <row r="509" spans="1:13" s="21" customFormat="1">
      <c r="A509" s="171"/>
      <c r="B509" s="24" t="s">
        <v>797</v>
      </c>
      <c r="C509" s="358">
        <f t="shared" si="157"/>
        <v>0.18472906403940886</v>
      </c>
      <c r="D509" s="358">
        <f t="shared" si="157"/>
        <v>0.17133743449532923</v>
      </c>
      <c r="E509" s="358">
        <f t="shared" si="157"/>
        <v>0.15071719117961893</v>
      </c>
      <c r="F509" s="358">
        <f t="shared" si="157"/>
        <v>0.17806556050182112</v>
      </c>
      <c r="G509" s="358"/>
      <c r="H509" s="358"/>
      <c r="I509" s="358"/>
      <c r="J509" s="358"/>
      <c r="K509" s="358">
        <f t="shared" si="158"/>
        <v>0.1704566237883314</v>
      </c>
      <c r="L509" s="358">
        <f t="shared" si="159"/>
        <v>0.18472906403940886</v>
      </c>
      <c r="M509" s="178"/>
    </row>
    <row r="510" spans="1:13" s="21" customFormat="1">
      <c r="A510" s="171"/>
      <c r="B510" s="24" t="s">
        <v>798</v>
      </c>
      <c r="C510" s="358">
        <f t="shared" si="157"/>
        <v>0.15270935960591134</v>
      </c>
      <c r="D510" s="358">
        <f t="shared" si="157"/>
        <v>0.13624971519708362</v>
      </c>
      <c r="E510" s="358">
        <f t="shared" si="157"/>
        <v>8.5420680796403345E-2</v>
      </c>
      <c r="F510" s="358">
        <f t="shared" si="157"/>
        <v>0.22298664508296237</v>
      </c>
      <c r="G510" s="358"/>
      <c r="H510" s="358"/>
      <c r="I510" s="358"/>
      <c r="J510" s="358"/>
      <c r="K510" s="358">
        <f t="shared" si="158"/>
        <v>0.13973053709687253</v>
      </c>
      <c r="L510" s="358">
        <f t="shared" si="159"/>
        <v>0.15270935960591134</v>
      </c>
      <c r="M510" s="178"/>
    </row>
    <row r="511" spans="1:13" s="21" customFormat="1">
      <c r="A511" s="171"/>
      <c r="B511" s="24" t="s">
        <v>799</v>
      </c>
      <c r="C511" s="358">
        <f t="shared" si="157"/>
        <v>0.15188834154351397</v>
      </c>
      <c r="D511" s="358">
        <f t="shared" si="157"/>
        <v>0.12394622920938711</v>
      </c>
      <c r="E511" s="358">
        <f t="shared" si="157"/>
        <v>0.10083493898522801</v>
      </c>
      <c r="F511" s="358">
        <f t="shared" si="157"/>
        <v>0.2339133953864832</v>
      </c>
      <c r="G511" s="358"/>
      <c r="H511" s="358"/>
      <c r="I511" s="358"/>
      <c r="J511" s="358"/>
      <c r="K511" s="358">
        <f t="shared" si="158"/>
        <v>0.14223007986343961</v>
      </c>
      <c r="L511" s="358">
        <f t="shared" si="159"/>
        <v>0.15188834154351397</v>
      </c>
      <c r="M511" s="178"/>
    </row>
    <row r="512" spans="1:13">
      <c r="B512" s="430" t="s">
        <v>79</v>
      </c>
      <c r="C512" s="414" t="s">
        <v>335</v>
      </c>
      <c r="D512" s="414">
        <v>202106</v>
      </c>
      <c r="E512" s="414">
        <v>202107</v>
      </c>
      <c r="F512" s="417">
        <v>202108</v>
      </c>
      <c r="G512" s="414">
        <v>202109</v>
      </c>
      <c r="H512" s="414">
        <v>202110</v>
      </c>
      <c r="I512" s="414">
        <v>202111</v>
      </c>
      <c r="J512" s="414">
        <v>202112</v>
      </c>
      <c r="K512" s="418"/>
      <c r="L512" s="17"/>
    </row>
    <row r="513" spans="1:12" s="21" customFormat="1">
      <c r="A513" s="171"/>
      <c r="B513" s="24" t="s">
        <v>81</v>
      </c>
      <c r="C513" s="443" t="s">
        <v>17</v>
      </c>
      <c r="D513" s="177">
        <f>IF(ISERROR(LN('Monthly Distribution by App'!D505/'Monthly Distribution by App'!$L505)*('Monthly Distribution by App'!D505-'Monthly Distribution by App'!$L505)),0,LN('Monthly Distribution by App'!D505/'Monthly Distribution by App'!$L505)*('Monthly Distribution by App'!D505-'Monthly Distribution by App'!$L505))</f>
        <v>0</v>
      </c>
      <c r="E513" s="177">
        <f>IF(ISERROR(LN('Monthly Distribution by App'!E505/'Monthly Distribution by App'!$L505)*('Monthly Distribution by App'!E505-'Monthly Distribution by App'!$L505)),0,LN('Monthly Distribution by App'!E505/'Monthly Distribution by App'!$L505)*('Monthly Distribution by App'!E505-'Monthly Distribution by App'!$L505))</f>
        <v>0</v>
      </c>
      <c r="F513" s="177">
        <f>IF(ISERROR(LN('Monthly Distribution by App'!F505/'Monthly Distribution by App'!$L505)*('Monthly Distribution by App'!F505-'Monthly Distribution by App'!$L505)),0,LN('Monthly Distribution by App'!F505/'Monthly Distribution by App'!$L505)*('Monthly Distribution by App'!F505-'Monthly Distribution by App'!$L505))</f>
        <v>0</v>
      </c>
      <c r="G513" s="392"/>
      <c r="H513" s="392"/>
      <c r="I513" s="392"/>
      <c r="J513" s="392"/>
      <c r="K513" s="392"/>
    </row>
    <row r="514" spans="1:12" s="21" customFormat="1">
      <c r="A514" s="171"/>
      <c r="B514" s="24" t="s">
        <v>794</v>
      </c>
      <c r="C514" s="444"/>
      <c r="D514" s="177">
        <f>IF(ISERROR(LN('Monthly Distribution by App'!D506/'Monthly Distribution by App'!$L506)*('Monthly Distribution by App'!D506-'Monthly Distribution by App'!$L506)),0,LN('Monthly Distribution by App'!D506/'Monthly Distribution by App'!$L506)*('Monthly Distribution by App'!D506-'Monthly Distribution by App'!$L506))</f>
        <v>4.1871751075221357E-3</v>
      </c>
      <c r="E514" s="177">
        <f>IF(ISERROR(LN('Monthly Distribution by App'!E506/'Monthly Distribution by App'!$L506)*('Monthly Distribution by App'!E506-'Monthly Distribution by App'!$L506)),0,LN('Monthly Distribution by App'!E506/'Monthly Distribution by App'!$L506)*('Monthly Distribution by App'!E506-'Monthly Distribution by App'!$L506))</f>
        <v>1.7783515289676755E-2</v>
      </c>
      <c r="F514" s="177">
        <f>IF(ISERROR(LN('Monthly Distribution by App'!F506/'Monthly Distribution by App'!$L506)*('Monthly Distribution by App'!F506-'Monthly Distribution by App'!$L506)),0,LN('Monthly Distribution by App'!F506/'Monthly Distribution by App'!$L506)*('Monthly Distribution by App'!F506-'Monthly Distribution by App'!$L506))</f>
        <v>4.598324707260168E-3</v>
      </c>
      <c r="G514" s="392"/>
      <c r="H514" s="392"/>
      <c r="I514" s="392"/>
      <c r="J514" s="392"/>
      <c r="K514" s="392"/>
    </row>
    <row r="515" spans="1:12" s="21" customFormat="1">
      <c r="A515" s="171"/>
      <c r="B515" s="24" t="s">
        <v>795</v>
      </c>
      <c r="C515" s="444"/>
      <c r="D515" s="177">
        <f>IF(ISERROR(LN('Monthly Distribution by App'!D507/'Monthly Distribution by App'!$L507)*('Monthly Distribution by App'!D507-'Monthly Distribution by App'!$L507)),0,LN('Monthly Distribution by App'!D507/'Monthly Distribution by App'!$L507)*('Monthly Distribution by App'!D507-'Monthly Distribution by App'!$L507))</f>
        <v>1.5089454542725688E-3</v>
      </c>
      <c r="E515" s="177">
        <f>IF(ISERROR(LN('Monthly Distribution by App'!E507/'Monthly Distribution by App'!$L507)*('Monthly Distribution by App'!E507-'Monthly Distribution by App'!$L507)),0,LN('Monthly Distribution by App'!E507/'Monthly Distribution by App'!$L507)*('Monthly Distribution by App'!E507-'Monthly Distribution by App'!$L507))</f>
        <v>1.7661189056617923E-2</v>
      </c>
      <c r="F515" s="177">
        <f>IF(ISERROR(LN('Monthly Distribution by App'!F507/'Monthly Distribution by App'!$L507)*('Monthly Distribution by App'!F507-'Monthly Distribution by App'!$L507)),0,LN('Monthly Distribution by App'!F507/'Monthly Distribution by App'!$L507)*('Monthly Distribution by App'!F507-'Monthly Distribution by App'!$L507))</f>
        <v>2.7774497828252354E-2</v>
      </c>
      <c r="G515" s="392"/>
      <c r="H515" s="392"/>
      <c r="I515" s="392"/>
      <c r="J515" s="392"/>
      <c r="K515" s="392"/>
    </row>
    <row r="516" spans="1:12" s="21" customFormat="1">
      <c r="A516" s="171"/>
      <c r="B516" s="24" t="s">
        <v>796</v>
      </c>
      <c r="C516" s="444"/>
      <c r="D516" s="177">
        <f>IF(ISERROR(LN('Monthly Distribution by App'!D508/'Monthly Distribution by App'!$L508)*('Monthly Distribution by App'!D508-'Monthly Distribution by App'!$L508)),0,LN('Monthly Distribution by App'!D508/'Monthly Distribution by App'!$L508)*('Monthly Distribution by App'!D508-'Monthly Distribution by App'!$L508))</f>
        <v>2.366965869414026E-3</v>
      </c>
      <c r="E516" s="177">
        <f>IF(ISERROR(LN('Monthly Distribution by App'!E508/'Monthly Distribution by App'!$L508)*('Monthly Distribution by App'!E508-'Monthly Distribution by App'!$L508)),0,LN('Monthly Distribution by App'!E508/'Monthly Distribution by App'!$L508)*('Monthly Distribution by App'!E508-'Monthly Distribution by App'!$L508))</f>
        <v>1.0082429514018828E-2</v>
      </c>
      <c r="F516" s="177">
        <f>IF(ISERROR(LN('Monthly Distribution by App'!F508/'Monthly Distribution by App'!$L508)*('Monthly Distribution by App'!F508-'Monthly Distribution by App'!$L508)),0,LN('Monthly Distribution by App'!F508/'Monthly Distribution by App'!$L508)*('Monthly Distribution by App'!F508-'Monthly Distribution by App'!$L508))</f>
        <v>1.703347905717903E-2</v>
      </c>
      <c r="G516" s="392"/>
      <c r="H516" s="392"/>
      <c r="I516" s="392"/>
      <c r="J516" s="392"/>
      <c r="K516" s="392"/>
    </row>
    <row r="517" spans="1:12" s="21" customFormat="1">
      <c r="A517" s="171"/>
      <c r="B517" s="24" t="s">
        <v>797</v>
      </c>
      <c r="C517" s="444"/>
      <c r="D517" s="177">
        <f>IF(ISERROR(LN('Monthly Distribution by App'!D509/'Monthly Distribution by App'!$L509)*('Monthly Distribution by App'!D509-'Monthly Distribution by App'!$L509)),0,LN('Monthly Distribution by App'!D509/'Monthly Distribution by App'!$L509)*('Monthly Distribution by App'!D509-'Monthly Distribution by App'!$L509))</f>
        <v>1.0077913622817281E-3</v>
      </c>
      <c r="E517" s="177">
        <f>IF(ISERROR(LN('Monthly Distribution by App'!E509/'Monthly Distribution by App'!$L509)*('Monthly Distribution by App'!E509-'Monthly Distribution by App'!$L509)),0,LN('Monthly Distribution by App'!E509/'Monthly Distribution by App'!$L509)*('Monthly Distribution by App'!E509-'Monthly Distribution by App'!$L509))</f>
        <v>6.9209079310401629E-3</v>
      </c>
      <c r="F517" s="177">
        <f>IF(ISERROR(LN('Monthly Distribution by App'!F509/'Monthly Distribution by App'!$L509)*('Monthly Distribution by App'!F509-'Monthly Distribution by App'!$L509)),0,LN('Monthly Distribution by App'!F509/'Monthly Distribution by App'!$L509)*('Monthly Distribution by App'!F509-'Monthly Distribution by App'!$L509))</f>
        <v>2.4480667833343556E-4</v>
      </c>
      <c r="G517" s="392"/>
      <c r="H517" s="392"/>
      <c r="I517" s="392"/>
      <c r="J517" s="392"/>
      <c r="K517" s="392"/>
    </row>
    <row r="518" spans="1:12" s="21" customFormat="1">
      <c r="A518" s="171"/>
      <c r="B518" s="24" t="s">
        <v>798</v>
      </c>
      <c r="C518" s="444"/>
      <c r="D518" s="177">
        <f>IF(ISERROR(LN('Monthly Distribution by App'!D510/'Monthly Distribution by App'!$L510)*('Monthly Distribution by App'!D510-'Monthly Distribution by App'!$L510)),0,LN('Monthly Distribution by App'!D510/'Monthly Distribution by App'!$L510)*('Monthly Distribution by App'!D510-'Monthly Distribution by App'!$L510))</f>
        <v>1.8771757188748811E-3</v>
      </c>
      <c r="E518" s="177">
        <f>IF(ISERROR(LN('Monthly Distribution by App'!E510/'Monthly Distribution by App'!$L510)*('Monthly Distribution by App'!E510-'Monthly Distribution by App'!$L510)),0,LN('Monthly Distribution by App'!E510/'Monthly Distribution by App'!$L510)*('Monthly Distribution by App'!E510-'Monthly Distribution by App'!$L510))</f>
        <v>3.909124148142213E-2</v>
      </c>
      <c r="F518" s="177">
        <f>IF(ISERROR(LN('Monthly Distribution by App'!F510/'Monthly Distribution by App'!$L510)*('Monthly Distribution by App'!F510-'Monthly Distribution by App'!$L510)),0,LN('Monthly Distribution by App'!F510/'Monthly Distribution by App'!$L510)*('Monthly Distribution by App'!F510-'Monthly Distribution by App'!$L510))</f>
        <v>2.6605249894677316E-2</v>
      </c>
      <c r="G518" s="392"/>
      <c r="H518" s="392"/>
      <c r="I518" s="392"/>
      <c r="J518" s="392"/>
      <c r="K518" s="392"/>
    </row>
    <row r="519" spans="1:12" s="21" customFormat="1">
      <c r="A519" s="171"/>
      <c r="B519" s="24" t="s">
        <v>799</v>
      </c>
      <c r="C519" s="444"/>
      <c r="D519" s="177">
        <f>IF(ISERROR(LN('Monthly Distribution by App'!D511/'Monthly Distribution by App'!$L511)*('Monthly Distribution by App'!D511-'Monthly Distribution by App'!$L511)),0,LN('Monthly Distribution by App'!D511/'Monthly Distribution by App'!$L511)*('Monthly Distribution by App'!D511-'Monthly Distribution by App'!$L511))</f>
        <v>5.6805705136855648E-3</v>
      </c>
      <c r="E519" s="177">
        <f>IF(ISERROR(LN('Monthly Distribution by App'!E511/'Monthly Distribution by App'!$L511)*('Monthly Distribution by App'!E511-'Monthly Distribution by App'!$L511)),0,LN('Monthly Distribution by App'!E511/'Monthly Distribution by App'!$L511)*('Monthly Distribution by App'!E511-'Monthly Distribution by App'!$L511))</f>
        <v>2.0914574839724046E-2</v>
      </c>
      <c r="F519" s="177">
        <f>IF(ISERROR(LN('Monthly Distribution by App'!F511/'Monthly Distribution by App'!$L511)*('Monthly Distribution by App'!F511-'Monthly Distribution by App'!$L511)),0,LN('Monthly Distribution by App'!F511/'Monthly Distribution by App'!$L511)*('Monthly Distribution by App'!F511-'Monthly Distribution by App'!$L511))</f>
        <v>3.5418851823598968E-2</v>
      </c>
      <c r="G519" s="392"/>
      <c r="H519" s="392"/>
      <c r="I519" s="392"/>
      <c r="J519" s="392"/>
      <c r="K519" s="392"/>
    </row>
    <row r="520" spans="1:12" s="21" customFormat="1">
      <c r="A520" s="171"/>
      <c r="B520" s="24" t="s">
        <v>1</v>
      </c>
      <c r="C520" s="445"/>
      <c r="D520" s="179">
        <f>SUM(D513:D519)</f>
        <v>1.6628624026050906E-2</v>
      </c>
      <c r="E520" s="395">
        <f>SUM(E513:E519)</f>
        <v>0.11245385811249985</v>
      </c>
      <c r="F520" s="395">
        <f>SUM(F513:F519)</f>
        <v>0.11167520998930128</v>
      </c>
      <c r="G520" s="406"/>
      <c r="H520" s="406"/>
      <c r="I520" s="406"/>
      <c r="J520" s="406"/>
      <c r="K520" s="406"/>
    </row>
    <row r="521" spans="1:12">
      <c r="B521" s="21"/>
      <c r="C521" s="171"/>
      <c r="D521" s="171"/>
      <c r="E521" s="171"/>
      <c r="F521" s="171"/>
      <c r="G521" s="171"/>
      <c r="H521" s="171"/>
      <c r="I521" s="171"/>
      <c r="J521" s="171"/>
      <c r="K521" s="171"/>
    </row>
    <row r="522" spans="1:12" s="21" customFormat="1">
      <c r="A522" s="171"/>
      <c r="B522" s="423" t="s">
        <v>306</v>
      </c>
      <c r="C522" s="167"/>
      <c r="D522" s="167"/>
      <c r="E522" s="167"/>
      <c r="F522" s="167"/>
      <c r="G522" s="167"/>
      <c r="H522" s="167"/>
      <c r="I522" s="167"/>
      <c r="J522" s="167"/>
      <c r="K522" s="167"/>
      <c r="L522" s="170"/>
    </row>
    <row r="523" spans="1:12">
      <c r="B523" s="413" t="s">
        <v>333</v>
      </c>
      <c r="C523" s="414" t="s">
        <v>335</v>
      </c>
      <c r="D523" s="414">
        <v>202106</v>
      </c>
      <c r="E523" s="414">
        <v>202107</v>
      </c>
      <c r="F523" s="417">
        <v>202108</v>
      </c>
      <c r="G523" s="414">
        <v>202109</v>
      </c>
      <c r="H523" s="414">
        <v>202110</v>
      </c>
      <c r="I523" s="414">
        <v>202111</v>
      </c>
      <c r="J523" s="414">
        <v>202112</v>
      </c>
      <c r="K523" s="415" t="s">
        <v>309</v>
      </c>
      <c r="L523" s="417" t="s">
        <v>17</v>
      </c>
    </row>
    <row r="524" spans="1:12" s="21" customFormat="1">
      <c r="A524" s="171"/>
      <c r="B524" s="24" t="s">
        <v>81</v>
      </c>
      <c r="C524" s="340">
        <v>0</v>
      </c>
      <c r="D524" s="340"/>
      <c r="E524" s="340"/>
      <c r="F524" s="340"/>
      <c r="G524" s="340"/>
      <c r="H524" s="340"/>
      <c r="I524" s="340"/>
      <c r="J524" s="340"/>
      <c r="K524" s="340">
        <f>SUM(C524:F524)</f>
        <v>0</v>
      </c>
      <c r="L524" s="380">
        <f>C524</f>
        <v>0</v>
      </c>
    </row>
    <row r="525" spans="1:12" s="21" customFormat="1">
      <c r="A525" s="171"/>
      <c r="B525" s="24" t="s">
        <v>288</v>
      </c>
      <c r="C525" s="340">
        <v>245</v>
      </c>
      <c r="D525" s="340">
        <v>179</v>
      </c>
      <c r="E525" s="340">
        <v>246</v>
      </c>
      <c r="F525" s="340">
        <v>77</v>
      </c>
      <c r="G525" s="340"/>
      <c r="H525" s="340"/>
      <c r="I525" s="340"/>
      <c r="J525" s="340"/>
      <c r="K525" s="340">
        <f>SUM(C525:F525)</f>
        <v>747</v>
      </c>
      <c r="L525" s="380">
        <f>C525</f>
        <v>245</v>
      </c>
    </row>
    <row r="526" spans="1:12" s="21" customFormat="1">
      <c r="A526" s="171"/>
      <c r="B526" s="24" t="s">
        <v>290</v>
      </c>
      <c r="C526" s="340">
        <v>1302</v>
      </c>
      <c r="D526" s="340">
        <v>1181</v>
      </c>
      <c r="E526" s="340">
        <v>1271</v>
      </c>
      <c r="F526" s="340">
        <v>572</v>
      </c>
      <c r="G526" s="340"/>
      <c r="H526" s="340"/>
      <c r="I526" s="340"/>
      <c r="J526" s="340"/>
      <c r="K526" s="340">
        <f>SUM(C526:F526)</f>
        <v>4326</v>
      </c>
      <c r="L526" s="380">
        <f>C526</f>
        <v>1302</v>
      </c>
    </row>
    <row r="527" spans="1:12" s="21" customFormat="1">
      <c r="A527" s="171"/>
      <c r="B527" s="24" t="s">
        <v>291</v>
      </c>
      <c r="C527" s="340">
        <v>1355</v>
      </c>
      <c r="D527" s="340">
        <v>1193</v>
      </c>
      <c r="E527" s="340">
        <v>1261</v>
      </c>
      <c r="F527" s="340">
        <v>620</v>
      </c>
      <c r="G527" s="340"/>
      <c r="H527" s="340"/>
      <c r="I527" s="340"/>
      <c r="J527" s="340"/>
      <c r="K527" s="340">
        <f>SUM(C527:F527)</f>
        <v>4429</v>
      </c>
      <c r="L527" s="380">
        <f>C527</f>
        <v>1355</v>
      </c>
    </row>
    <row r="528" spans="1:12" s="21" customFormat="1">
      <c r="A528" s="171"/>
      <c r="B528" s="24" t="s">
        <v>289</v>
      </c>
      <c r="C528" s="340">
        <v>1970</v>
      </c>
      <c r="D528" s="340">
        <v>1836</v>
      </c>
      <c r="E528" s="340">
        <v>1893</v>
      </c>
      <c r="F528" s="340">
        <v>1202</v>
      </c>
      <c r="G528" s="340"/>
      <c r="H528" s="340"/>
      <c r="I528" s="340"/>
      <c r="J528" s="340"/>
      <c r="K528" s="340">
        <f>SUM(C528:F528)</f>
        <v>6901</v>
      </c>
      <c r="L528" s="380">
        <f>C528</f>
        <v>1970</v>
      </c>
    </row>
    <row r="529" spans="1:13" s="21" customFormat="1">
      <c r="A529" s="171"/>
      <c r="B529" s="25" t="s">
        <v>1</v>
      </c>
      <c r="C529" s="340">
        <f>SUM(C524:C528)</f>
        <v>4872</v>
      </c>
      <c r="D529" s="340">
        <f t="shared" ref="D529:L529" si="160">SUM(D524:D528)</f>
        <v>4389</v>
      </c>
      <c r="E529" s="340">
        <f t="shared" si="160"/>
        <v>4671</v>
      </c>
      <c r="F529" s="340">
        <f t="shared" si="160"/>
        <v>2471</v>
      </c>
      <c r="G529" s="340"/>
      <c r="H529" s="340"/>
      <c r="I529" s="340"/>
      <c r="J529" s="340"/>
      <c r="K529" s="340">
        <f t="shared" si="160"/>
        <v>16403</v>
      </c>
      <c r="L529" s="340">
        <f t="shared" si="160"/>
        <v>4872</v>
      </c>
    </row>
    <row r="530" spans="1:13">
      <c r="B530" s="413" t="s">
        <v>334</v>
      </c>
      <c r="C530" s="414" t="s">
        <v>335</v>
      </c>
      <c r="D530" s="414">
        <v>202106</v>
      </c>
      <c r="E530" s="414">
        <v>202107</v>
      </c>
      <c r="F530" s="417">
        <v>202108</v>
      </c>
      <c r="G530" s="414">
        <v>202109</v>
      </c>
      <c r="H530" s="414">
        <v>202110</v>
      </c>
      <c r="I530" s="414">
        <v>202111</v>
      </c>
      <c r="J530" s="414">
        <v>202112</v>
      </c>
      <c r="K530" s="415" t="s">
        <v>309</v>
      </c>
      <c r="L530" s="417" t="s">
        <v>17</v>
      </c>
    </row>
    <row r="531" spans="1:13" s="21" customFormat="1">
      <c r="A531" s="171"/>
      <c r="B531" s="24" t="s">
        <v>81</v>
      </c>
      <c r="C531" s="358">
        <f>IF(ISERROR(C524/C$529),0,C524/C$529)</f>
        <v>0</v>
      </c>
      <c r="D531" s="358">
        <f t="shared" ref="D531:K531" si="161">IF(ISERROR(D524/D$529),0,D524/D$529)</f>
        <v>0</v>
      </c>
      <c r="E531" s="358">
        <f t="shared" si="161"/>
        <v>0</v>
      </c>
      <c r="F531" s="358">
        <f t="shared" si="161"/>
        <v>0</v>
      </c>
      <c r="G531" s="358"/>
      <c r="H531" s="358"/>
      <c r="I531" s="358"/>
      <c r="J531" s="358"/>
      <c r="K531" s="358">
        <f t="shared" si="161"/>
        <v>0</v>
      </c>
      <c r="L531" s="358">
        <f>C531</f>
        <v>0</v>
      </c>
      <c r="M531" s="178"/>
    </row>
    <row r="532" spans="1:13" s="21" customFormat="1">
      <c r="A532" s="171"/>
      <c r="B532" s="24" t="s">
        <v>288</v>
      </c>
      <c r="C532" s="358">
        <f t="shared" ref="C532:K535" si="162">IF(ISERROR(C525/C$529),0,C525/C$529)</f>
        <v>5.0287356321839081E-2</v>
      </c>
      <c r="D532" s="358">
        <f t="shared" si="162"/>
        <v>4.0783777625882887E-2</v>
      </c>
      <c r="E532" s="358">
        <f t="shared" si="162"/>
        <v>5.266538214515093E-2</v>
      </c>
      <c r="F532" s="358">
        <f t="shared" si="162"/>
        <v>3.1161473087818695E-2</v>
      </c>
      <c r="G532" s="358"/>
      <c r="H532" s="358"/>
      <c r="I532" s="358"/>
      <c r="J532" s="358"/>
      <c r="K532" s="358">
        <f t="shared" si="162"/>
        <v>4.5540449917697984E-2</v>
      </c>
      <c r="L532" s="358">
        <f>C532</f>
        <v>5.0287356321839081E-2</v>
      </c>
      <c r="M532" s="178"/>
    </row>
    <row r="533" spans="1:13" s="21" customFormat="1">
      <c r="A533" s="171"/>
      <c r="B533" s="24" t="s">
        <v>290</v>
      </c>
      <c r="C533" s="358">
        <f t="shared" si="162"/>
        <v>0.26724137931034481</v>
      </c>
      <c r="D533" s="358">
        <f t="shared" si="162"/>
        <v>0.26908179539758487</v>
      </c>
      <c r="E533" s="358">
        <f t="shared" si="162"/>
        <v>0.27210447441661312</v>
      </c>
      <c r="F533" s="358">
        <f t="shared" si="162"/>
        <v>0.23148522865236745</v>
      </c>
      <c r="G533" s="358"/>
      <c r="H533" s="358"/>
      <c r="I533" s="358"/>
      <c r="J533" s="358"/>
      <c r="K533" s="358">
        <f t="shared" si="162"/>
        <v>0.26373224410168872</v>
      </c>
      <c r="L533" s="358">
        <f>C533</f>
        <v>0.26724137931034481</v>
      </c>
      <c r="M533" s="178"/>
    </row>
    <row r="534" spans="1:13" s="21" customFormat="1">
      <c r="A534" s="171"/>
      <c r="B534" s="24" t="s">
        <v>291</v>
      </c>
      <c r="C534" s="358">
        <f t="shared" si="162"/>
        <v>0.27811986863711002</v>
      </c>
      <c r="D534" s="358">
        <f t="shared" si="162"/>
        <v>0.27181590339485079</v>
      </c>
      <c r="E534" s="358">
        <f t="shared" si="162"/>
        <v>0.26996360522372082</v>
      </c>
      <c r="F534" s="358">
        <f t="shared" si="162"/>
        <v>0.25091056252529342</v>
      </c>
      <c r="G534" s="358"/>
      <c r="H534" s="358"/>
      <c r="I534" s="358"/>
      <c r="J534" s="358"/>
      <c r="K534" s="358">
        <f t="shared" si="162"/>
        <v>0.270011583246967</v>
      </c>
      <c r="L534" s="358">
        <f>C534</f>
        <v>0.27811986863711002</v>
      </c>
      <c r="M534" s="178"/>
    </row>
    <row r="535" spans="1:13" s="21" customFormat="1">
      <c r="A535" s="171"/>
      <c r="B535" s="24" t="s">
        <v>289</v>
      </c>
      <c r="C535" s="358">
        <f t="shared" si="162"/>
        <v>0.40435139573070605</v>
      </c>
      <c r="D535" s="358">
        <f t="shared" si="162"/>
        <v>0.41831852358168148</v>
      </c>
      <c r="E535" s="358">
        <f t="shared" si="162"/>
        <v>0.40526653821451508</v>
      </c>
      <c r="F535" s="358">
        <f t="shared" si="162"/>
        <v>0.48644273573452046</v>
      </c>
      <c r="G535" s="358"/>
      <c r="H535" s="358"/>
      <c r="I535" s="358"/>
      <c r="J535" s="358"/>
      <c r="K535" s="358">
        <f t="shared" si="162"/>
        <v>0.42071572273364627</v>
      </c>
      <c r="L535" s="358">
        <f>C535</f>
        <v>0.40435139573070605</v>
      </c>
      <c r="M535" s="178"/>
    </row>
    <row r="536" spans="1:13">
      <c r="B536" s="430" t="s">
        <v>79</v>
      </c>
      <c r="C536" s="414" t="s">
        <v>335</v>
      </c>
      <c r="D536" s="414">
        <v>202106</v>
      </c>
      <c r="E536" s="414">
        <v>202107</v>
      </c>
      <c r="F536" s="417">
        <v>202108</v>
      </c>
      <c r="G536" s="414">
        <v>202109</v>
      </c>
      <c r="H536" s="414">
        <v>202110</v>
      </c>
      <c r="I536" s="414">
        <v>202111</v>
      </c>
      <c r="J536" s="414">
        <v>202112</v>
      </c>
      <c r="K536" s="418"/>
      <c r="L536" s="17"/>
    </row>
    <row r="537" spans="1:13" s="21" customFormat="1">
      <c r="A537" s="171"/>
      <c r="B537" s="24" t="s">
        <v>81</v>
      </c>
      <c r="C537" s="443" t="s">
        <v>17</v>
      </c>
      <c r="D537" s="177">
        <f>IF(ISERROR(LN('Monthly Distribution by App'!D531/'Monthly Distribution by App'!$L531)*('Monthly Distribution by App'!D531-'Monthly Distribution by App'!$L531)),0,LN('Monthly Distribution by App'!D531/'Monthly Distribution by App'!$L531)*('Monthly Distribution by App'!D531-'Monthly Distribution by App'!$L531))</f>
        <v>0</v>
      </c>
      <c r="E537" s="177">
        <f>IF(ISERROR(LN('Monthly Distribution by App'!E531/'Monthly Distribution by App'!$L531)*('Monthly Distribution by App'!E531-'Monthly Distribution by App'!$L531)),0,LN('Monthly Distribution by App'!E531/'Monthly Distribution by App'!$L531)*('Monthly Distribution by App'!E531-'Monthly Distribution by App'!$L531))</f>
        <v>0</v>
      </c>
      <c r="F537" s="177">
        <f>IF(ISERROR(LN('Monthly Distribution by App'!F531/'Monthly Distribution by App'!$L531)*('Monthly Distribution by App'!F531-'Monthly Distribution by App'!$L531)),0,LN('Monthly Distribution by App'!F531/'Monthly Distribution by App'!$L531)*('Monthly Distribution by App'!F531-'Monthly Distribution by App'!$L531))</f>
        <v>0</v>
      </c>
      <c r="G537" s="392"/>
      <c r="H537" s="392"/>
      <c r="I537" s="392"/>
      <c r="J537" s="392"/>
      <c r="K537" s="392"/>
    </row>
    <row r="538" spans="1:13" s="21" customFormat="1">
      <c r="A538" s="171"/>
      <c r="B538" s="24" t="s">
        <v>893</v>
      </c>
      <c r="C538" s="444"/>
      <c r="D538" s="177">
        <f>IF(ISERROR(LN('Monthly Distribution by App'!D532/'Monthly Distribution by App'!$L532)*('Monthly Distribution by App'!D532-'Monthly Distribution by App'!$L532)),0,LN('Monthly Distribution by App'!D532/'Monthly Distribution by App'!$L532)*('Monthly Distribution by App'!D532-'Monthly Distribution by App'!$L532))</f>
        <v>1.99070783440668E-3</v>
      </c>
      <c r="E538" s="177">
        <f>IF(ISERROR(LN('Monthly Distribution by App'!E532/'Monthly Distribution by App'!$L532)*('Monthly Distribution by App'!E532-'Monthly Distribution by App'!$L532)),0,LN('Monthly Distribution by App'!E532/'Monthly Distribution by App'!$L532)*('Monthly Distribution by App'!E532-'Monthly Distribution by App'!$L532))</f>
        <v>1.0987590858428251E-4</v>
      </c>
      <c r="F538" s="177">
        <f>IF(ISERROR(LN('Monthly Distribution by App'!F532/'Monthly Distribution by App'!$L532)*('Monthly Distribution by App'!F532-'Monthly Distribution by App'!$L532)),0,LN('Monthly Distribution by App'!F532/'Monthly Distribution by App'!$L532)*('Monthly Distribution by App'!F532-'Monthly Distribution by App'!$L532))</f>
        <v>9.1530966090217492E-3</v>
      </c>
      <c r="G538" s="392"/>
      <c r="H538" s="392"/>
      <c r="I538" s="392"/>
      <c r="J538" s="392"/>
      <c r="K538" s="392"/>
    </row>
    <row r="539" spans="1:13" s="21" customFormat="1">
      <c r="A539" s="171"/>
      <c r="B539" s="24" t="s">
        <v>894</v>
      </c>
      <c r="C539" s="444"/>
      <c r="D539" s="177">
        <f>IF(ISERROR(LN('Monthly Distribution by App'!D533/'Monthly Distribution by App'!$L533)*('Monthly Distribution by App'!D533-'Monthly Distribution by App'!$L533)),0,LN('Monthly Distribution by App'!D533/'Monthly Distribution by App'!$L533)*('Monthly Distribution by App'!D533-'Monthly Distribution by App'!$L533))</f>
        <v>1.2630983813638673E-5</v>
      </c>
      <c r="E539" s="177">
        <f>IF(ISERROR(LN('Monthly Distribution by App'!E533/'Monthly Distribution by App'!$L533)*('Monthly Distribution by App'!E533-'Monthly Distribution by App'!$L533)),0,LN('Monthly Distribution by App'!E533/'Monthly Distribution by App'!$L533)*('Monthly Distribution by App'!E533-'Monthly Distribution by App'!$L533))</f>
        <v>8.7700071438714513E-5</v>
      </c>
      <c r="F539" s="177">
        <f>IF(ISERROR(LN('Monthly Distribution by App'!F533/'Monthly Distribution by App'!$L533)*('Monthly Distribution by App'!F533-'Monthly Distribution by App'!$L533)),0,LN('Monthly Distribution by App'!F533/'Monthly Distribution by App'!$L533)*('Monthly Distribution by App'!F533-'Monthly Distribution by App'!$L533))</f>
        <v>5.1358786078679851E-3</v>
      </c>
      <c r="G539" s="392"/>
      <c r="H539" s="392"/>
      <c r="I539" s="392"/>
      <c r="J539" s="392"/>
      <c r="K539" s="392"/>
    </row>
    <row r="540" spans="1:13" s="21" customFormat="1">
      <c r="A540" s="171"/>
      <c r="B540" s="24" t="s">
        <v>895</v>
      </c>
      <c r="C540" s="444"/>
      <c r="D540" s="177">
        <f>IF(ISERROR(LN('Monthly Distribution by App'!D534/'Monthly Distribution by App'!$L534)*('Monthly Distribution by App'!D534-'Monthly Distribution by App'!$L534)),0,LN('Monthly Distribution by App'!D534/'Monthly Distribution by App'!$L534)*('Monthly Distribution by App'!D534-'Monthly Distribution by App'!$L534))</f>
        <v>1.4453221840931099E-4</v>
      </c>
      <c r="E540" s="177">
        <f>IF(ISERROR(LN('Monthly Distribution by App'!E534/'Monthly Distribution by App'!$L534)*('Monthly Distribution by App'!E534-'Monthly Distribution by App'!$L534)),0,LN('Monthly Distribution by App'!E534/'Monthly Distribution by App'!$L534)*('Monthly Distribution by App'!E534-'Monthly Distribution by App'!$L534))</f>
        <v>2.4277157576230635E-4</v>
      </c>
      <c r="F540" s="177">
        <f>IF(ISERROR(LN('Monthly Distribution by App'!F534/'Monthly Distribution by App'!$L534)*('Monthly Distribution by App'!F534-'Monthly Distribution by App'!$L534)),0,LN('Monthly Distribution by App'!F534/'Monthly Distribution by App'!$L534)*('Monthly Distribution by App'!F534-'Monthly Distribution by App'!$L534))</f>
        <v>2.8013518477688027E-3</v>
      </c>
      <c r="G540" s="392"/>
      <c r="H540" s="392"/>
      <c r="I540" s="392"/>
      <c r="J540" s="392"/>
      <c r="K540" s="392"/>
    </row>
    <row r="541" spans="1:13" s="21" customFormat="1">
      <c r="A541" s="171"/>
      <c r="B541" s="24" t="s">
        <v>896</v>
      </c>
      <c r="C541" s="444"/>
      <c r="D541" s="177">
        <f>IF(ISERROR(LN('Monthly Distribution by App'!D535/'Monthly Distribution by App'!$L535)*('Monthly Distribution by App'!D535-'Monthly Distribution by App'!$L535)),0,LN('Monthly Distribution by App'!D535/'Monthly Distribution by App'!$L535)*('Monthly Distribution by App'!D535-'Monthly Distribution by App'!$L535))</f>
        <v>4.7430786709120682E-4</v>
      </c>
      <c r="E541" s="177">
        <f>IF(ISERROR(LN('Monthly Distribution by App'!E535/'Monthly Distribution by App'!$L535)*('Monthly Distribution by App'!E535-'Monthly Distribution by App'!$L535)),0,LN('Monthly Distribution by App'!E535/'Monthly Distribution by App'!$L535)*('Monthly Distribution by App'!E535-'Monthly Distribution by App'!$L535))</f>
        <v>2.0688428139603945E-6</v>
      </c>
      <c r="F541" s="177">
        <f>IF(ISERROR(LN('Monthly Distribution by App'!F535/'Monthly Distribution by App'!$L535)*('Monthly Distribution by App'!F535-'Monthly Distribution by App'!$L535)),0,LN('Monthly Distribution by App'!F535/'Monthly Distribution by App'!$L535)*('Monthly Distribution by App'!F535-'Monthly Distribution by App'!$L535))</f>
        <v>1.5173344354843297E-2</v>
      </c>
      <c r="G541" s="392"/>
      <c r="H541" s="392"/>
      <c r="I541" s="392"/>
      <c r="J541" s="392"/>
      <c r="K541" s="392"/>
    </row>
    <row r="542" spans="1:13" s="21" customFormat="1">
      <c r="A542" s="171"/>
      <c r="B542" s="24" t="s">
        <v>1</v>
      </c>
      <c r="C542" s="445"/>
      <c r="D542" s="179">
        <f>SUM(D537:D541)</f>
        <v>2.6221789037208366E-3</v>
      </c>
      <c r="E542" s="179">
        <f>SUM(E537:E541)</f>
        <v>4.4241639859926379E-4</v>
      </c>
      <c r="F542" s="179">
        <f>SUM(F537:F541)</f>
        <v>3.2263671419501837E-2</v>
      </c>
      <c r="G542" s="406"/>
      <c r="H542" s="406"/>
      <c r="I542" s="406"/>
      <c r="J542" s="406"/>
      <c r="K542" s="406"/>
    </row>
    <row r="543" spans="1:13">
      <c r="B543" s="21"/>
      <c r="C543" s="171"/>
      <c r="D543" s="171"/>
      <c r="E543" s="171"/>
      <c r="F543" s="171"/>
      <c r="G543" s="171"/>
      <c r="H543" s="171"/>
      <c r="I543" s="171"/>
      <c r="J543" s="171"/>
      <c r="K543" s="171"/>
    </row>
    <row r="544" spans="1:13" s="21" customFormat="1">
      <c r="A544" s="171"/>
      <c r="B544" s="423" t="s">
        <v>307</v>
      </c>
      <c r="C544" s="167"/>
      <c r="D544" s="167"/>
      <c r="E544" s="167"/>
      <c r="F544" s="167"/>
      <c r="G544" s="167"/>
      <c r="H544" s="167"/>
      <c r="I544" s="167"/>
      <c r="J544" s="167"/>
      <c r="K544" s="167"/>
      <c r="L544" s="170"/>
    </row>
    <row r="545" spans="1:13">
      <c r="B545" s="413" t="s">
        <v>333</v>
      </c>
      <c r="C545" s="414" t="s">
        <v>335</v>
      </c>
      <c r="D545" s="414">
        <v>202106</v>
      </c>
      <c r="E545" s="414">
        <v>202107</v>
      </c>
      <c r="F545" s="417">
        <v>202108</v>
      </c>
      <c r="G545" s="414">
        <v>202109</v>
      </c>
      <c r="H545" s="414">
        <v>202110</v>
      </c>
      <c r="I545" s="414">
        <v>202111</v>
      </c>
      <c r="J545" s="414">
        <v>202112</v>
      </c>
      <c r="K545" s="415" t="s">
        <v>309</v>
      </c>
      <c r="L545" s="417" t="s">
        <v>17</v>
      </c>
    </row>
    <row r="546" spans="1:13" s="21" customFormat="1">
      <c r="A546" s="171"/>
      <c r="B546" s="24" t="s">
        <v>81</v>
      </c>
      <c r="C546" s="340">
        <v>0</v>
      </c>
      <c r="D546" s="340"/>
      <c r="E546" s="340"/>
      <c r="F546" s="340"/>
      <c r="G546" s="340"/>
      <c r="H546" s="340"/>
      <c r="I546" s="340"/>
      <c r="J546" s="340"/>
      <c r="K546" s="340">
        <f>SUM(C546:F546)</f>
        <v>0</v>
      </c>
      <c r="L546" s="380">
        <f>C546</f>
        <v>0</v>
      </c>
    </row>
    <row r="547" spans="1:13" s="21" customFormat="1">
      <c r="A547" s="171"/>
      <c r="B547" s="24" t="s">
        <v>292</v>
      </c>
      <c r="C547" s="340">
        <v>1153</v>
      </c>
      <c r="D547" s="340">
        <v>977</v>
      </c>
      <c r="E547" s="340">
        <v>1207</v>
      </c>
      <c r="F547" s="340">
        <v>486</v>
      </c>
      <c r="G547" s="340"/>
      <c r="H547" s="340"/>
      <c r="I547" s="340"/>
      <c r="J547" s="340"/>
      <c r="K547" s="340">
        <f t="shared" ref="K547:K551" si="163">SUM(C547:F547)</f>
        <v>3823</v>
      </c>
      <c r="L547" s="380">
        <f>C547</f>
        <v>1153</v>
      </c>
    </row>
    <row r="548" spans="1:13" s="21" customFormat="1">
      <c r="A548" s="171"/>
      <c r="B548" s="24" t="s">
        <v>293</v>
      </c>
      <c r="C548" s="340">
        <v>768</v>
      </c>
      <c r="D548" s="340">
        <v>658</v>
      </c>
      <c r="E548" s="340">
        <v>774</v>
      </c>
      <c r="F548" s="340">
        <v>353</v>
      </c>
      <c r="G548" s="340"/>
      <c r="H548" s="340"/>
      <c r="I548" s="340"/>
      <c r="J548" s="340"/>
      <c r="K548" s="340">
        <f t="shared" si="163"/>
        <v>2553</v>
      </c>
      <c r="L548" s="380">
        <f>C548</f>
        <v>768</v>
      </c>
    </row>
    <row r="549" spans="1:13" s="21" customFormat="1">
      <c r="A549" s="171"/>
      <c r="B549" s="24" t="s">
        <v>294</v>
      </c>
      <c r="C549" s="340">
        <v>2041</v>
      </c>
      <c r="D549" s="340">
        <v>1949</v>
      </c>
      <c r="E549" s="340">
        <v>1986</v>
      </c>
      <c r="F549" s="340">
        <v>1136</v>
      </c>
      <c r="G549" s="340"/>
      <c r="H549" s="340"/>
      <c r="I549" s="340"/>
      <c r="J549" s="340"/>
      <c r="K549" s="340">
        <f t="shared" si="163"/>
        <v>7112</v>
      </c>
      <c r="L549" s="380">
        <f>C549</f>
        <v>2041</v>
      </c>
    </row>
    <row r="550" spans="1:13" s="21" customFormat="1">
      <c r="A550" s="171"/>
      <c r="B550" s="24" t="s">
        <v>84</v>
      </c>
      <c r="C550" s="340">
        <v>910</v>
      </c>
      <c r="D550" s="340">
        <v>805</v>
      </c>
      <c r="E550" s="340">
        <v>704</v>
      </c>
      <c r="F550" s="340">
        <v>496</v>
      </c>
      <c r="G550" s="340"/>
      <c r="H550" s="340"/>
      <c r="I550" s="340"/>
      <c r="J550" s="340"/>
      <c r="K550" s="340">
        <f t="shared" si="163"/>
        <v>2915</v>
      </c>
      <c r="L550" s="380">
        <f>C550</f>
        <v>910</v>
      </c>
    </row>
    <row r="551" spans="1:13" s="21" customFormat="1">
      <c r="A551" s="171"/>
      <c r="B551" s="25" t="s">
        <v>1</v>
      </c>
      <c r="C551" s="340">
        <f>SUM(C546:C550)</f>
        <v>4872</v>
      </c>
      <c r="D551" s="340">
        <f>SUM(D546:D550)</f>
        <v>4389</v>
      </c>
      <c r="E551" s="340">
        <f>SUM(E546:E550)</f>
        <v>4671</v>
      </c>
      <c r="F551" s="340">
        <f>SUM(F546:F550)</f>
        <v>2471</v>
      </c>
      <c r="G551" s="340"/>
      <c r="H551" s="340"/>
      <c r="I551" s="340"/>
      <c r="J551" s="340"/>
      <c r="K551" s="340">
        <f t="shared" si="163"/>
        <v>16403</v>
      </c>
      <c r="L551" s="340">
        <f>SUM(L546:L550)</f>
        <v>4872</v>
      </c>
    </row>
    <row r="552" spans="1:13">
      <c r="B552" s="413" t="s">
        <v>334</v>
      </c>
      <c r="C552" s="414" t="s">
        <v>335</v>
      </c>
      <c r="D552" s="414">
        <v>202106</v>
      </c>
      <c r="E552" s="414">
        <v>202107</v>
      </c>
      <c r="F552" s="417">
        <v>202108</v>
      </c>
      <c r="G552" s="414">
        <v>202109</v>
      </c>
      <c r="H552" s="414">
        <v>202110</v>
      </c>
      <c r="I552" s="414">
        <v>202111</v>
      </c>
      <c r="J552" s="414">
        <v>202112</v>
      </c>
      <c r="K552" s="415" t="s">
        <v>309</v>
      </c>
      <c r="L552" s="417" t="s">
        <v>17</v>
      </c>
    </row>
    <row r="553" spans="1:13" s="21" customFormat="1">
      <c r="A553" s="171"/>
      <c r="B553" s="24" t="s">
        <v>81</v>
      </c>
      <c r="C553" s="358">
        <f>IF(ISERROR(C546/C$551),0,C546/C$551)</f>
        <v>0</v>
      </c>
      <c r="D553" s="358">
        <f t="shared" ref="D553:K553" si="164">IF(ISERROR(D546/D$551),0,D546/D$551)</f>
        <v>0</v>
      </c>
      <c r="E553" s="358">
        <f t="shared" si="164"/>
        <v>0</v>
      </c>
      <c r="F553" s="358">
        <f t="shared" si="164"/>
        <v>0</v>
      </c>
      <c r="G553" s="358"/>
      <c r="H553" s="358"/>
      <c r="I553" s="358"/>
      <c r="J553" s="358"/>
      <c r="K553" s="358">
        <f t="shared" si="164"/>
        <v>0</v>
      </c>
      <c r="L553" s="358">
        <f>C553</f>
        <v>0</v>
      </c>
      <c r="M553" s="178"/>
    </row>
    <row r="554" spans="1:13" s="21" customFormat="1">
      <c r="A554" s="171"/>
      <c r="B554" s="24" t="s">
        <v>292</v>
      </c>
      <c r="C554" s="358">
        <f t="shared" ref="C554:K557" si="165">IF(ISERROR(C547/C$551),0,C547/C$551)</f>
        <v>0.2366584564860427</v>
      </c>
      <c r="D554" s="358">
        <f t="shared" si="165"/>
        <v>0.22260195944406472</v>
      </c>
      <c r="E554" s="358">
        <f t="shared" si="165"/>
        <v>0.25840291158210232</v>
      </c>
      <c r="F554" s="358">
        <f t="shared" si="165"/>
        <v>0.19668150546337515</v>
      </c>
      <c r="G554" s="358"/>
      <c r="H554" s="358"/>
      <c r="I554" s="358"/>
      <c r="J554" s="358"/>
      <c r="K554" s="358">
        <f t="shared" si="165"/>
        <v>0.23306712186795098</v>
      </c>
      <c r="L554" s="358">
        <f>C554</f>
        <v>0.2366584564860427</v>
      </c>
      <c r="M554" s="178"/>
    </row>
    <row r="555" spans="1:13" s="21" customFormat="1">
      <c r="A555" s="171"/>
      <c r="B555" s="24" t="s">
        <v>293</v>
      </c>
      <c r="C555" s="358">
        <f t="shared" si="165"/>
        <v>0.15763546798029557</v>
      </c>
      <c r="D555" s="358">
        <f t="shared" si="165"/>
        <v>0.14992025518341306</v>
      </c>
      <c r="E555" s="358">
        <f t="shared" si="165"/>
        <v>0.16570327552986513</v>
      </c>
      <c r="F555" s="358">
        <f t="shared" si="165"/>
        <v>0.14285714285714285</v>
      </c>
      <c r="G555" s="358"/>
      <c r="H555" s="358"/>
      <c r="I555" s="358"/>
      <c r="J555" s="358"/>
      <c r="K555" s="358">
        <f t="shared" si="165"/>
        <v>0.15564226056209229</v>
      </c>
      <c r="L555" s="358">
        <f>C555</f>
        <v>0.15763546798029557</v>
      </c>
      <c r="M555" s="178"/>
    </row>
    <row r="556" spans="1:13" s="21" customFormat="1">
      <c r="A556" s="171"/>
      <c r="B556" s="24" t="s">
        <v>294</v>
      </c>
      <c r="C556" s="358">
        <f t="shared" si="165"/>
        <v>0.41892446633825942</v>
      </c>
      <c r="D556" s="358">
        <f t="shared" si="165"/>
        <v>0.44406470722260194</v>
      </c>
      <c r="E556" s="358">
        <f t="shared" si="165"/>
        <v>0.42517662170841364</v>
      </c>
      <c r="F556" s="358">
        <f t="shared" si="165"/>
        <v>0.4597329016592473</v>
      </c>
      <c r="G556" s="358"/>
      <c r="H556" s="358"/>
      <c r="I556" s="358"/>
      <c r="J556" s="358"/>
      <c r="K556" s="358">
        <f t="shared" si="165"/>
        <v>0.43357922331280863</v>
      </c>
      <c r="L556" s="358">
        <f>C556</f>
        <v>0.41892446633825942</v>
      </c>
      <c r="M556" s="178"/>
    </row>
    <row r="557" spans="1:13" s="21" customFormat="1">
      <c r="A557" s="171"/>
      <c r="B557" s="24" t="s">
        <v>84</v>
      </c>
      <c r="C557" s="358">
        <f t="shared" si="165"/>
        <v>0.18678160919540229</v>
      </c>
      <c r="D557" s="358">
        <f t="shared" si="165"/>
        <v>0.18341307814992025</v>
      </c>
      <c r="E557" s="358">
        <f t="shared" si="165"/>
        <v>0.15071719117961893</v>
      </c>
      <c r="F557" s="358">
        <f t="shared" si="165"/>
        <v>0.20072845002023473</v>
      </c>
      <c r="G557" s="358"/>
      <c r="H557" s="358"/>
      <c r="I557" s="358"/>
      <c r="J557" s="358"/>
      <c r="K557" s="358">
        <f t="shared" si="165"/>
        <v>0.17771139425714808</v>
      </c>
      <c r="L557" s="358">
        <f>C557</f>
        <v>0.18678160919540229</v>
      </c>
      <c r="M557" s="178"/>
    </row>
    <row r="558" spans="1:13">
      <c r="B558" s="430" t="s">
        <v>79</v>
      </c>
      <c r="C558" s="414" t="s">
        <v>335</v>
      </c>
      <c r="D558" s="414">
        <v>202106</v>
      </c>
      <c r="E558" s="414">
        <v>202107</v>
      </c>
      <c r="F558" s="417">
        <v>202108</v>
      </c>
      <c r="G558" s="414">
        <v>202109</v>
      </c>
      <c r="H558" s="414">
        <v>202110</v>
      </c>
      <c r="I558" s="414">
        <v>202111</v>
      </c>
      <c r="J558" s="414">
        <v>202112</v>
      </c>
      <c r="K558" s="418"/>
      <c r="L558" s="17"/>
    </row>
    <row r="559" spans="1:13" s="21" customFormat="1">
      <c r="A559" s="171"/>
      <c r="B559" s="24" t="s">
        <v>81</v>
      </c>
      <c r="C559" s="443" t="s">
        <v>17</v>
      </c>
      <c r="D559" s="177">
        <f>IF(ISERROR(LN('Monthly Distribution by App'!D553/'Monthly Distribution by App'!$L553)*('Monthly Distribution by App'!D553-'Monthly Distribution by App'!$L553)),0,LN('Monthly Distribution by App'!D553/'Monthly Distribution by App'!$L553)*('Monthly Distribution by App'!D553-'Monthly Distribution by App'!$L553))</f>
        <v>0</v>
      </c>
      <c r="E559" s="177">
        <f>IF(ISERROR(LN('Monthly Distribution by App'!E553/'Monthly Distribution by App'!$L553)*('Monthly Distribution by App'!E553-'Monthly Distribution by App'!$L553)),0,LN('Monthly Distribution by App'!E553/'Monthly Distribution by App'!$L553)*('Monthly Distribution by App'!E553-'Monthly Distribution by App'!$L553))</f>
        <v>0</v>
      </c>
      <c r="F559" s="177">
        <f>IF(ISERROR(LN('Monthly Distribution by App'!F553/'Monthly Distribution by App'!$L553)*('Monthly Distribution by App'!F553-'Monthly Distribution by App'!$L553)),0,LN('Monthly Distribution by App'!F553/'Monthly Distribution by App'!$L553)*('Monthly Distribution by App'!F553-'Monthly Distribution by App'!$L553))</f>
        <v>0</v>
      </c>
      <c r="G559" s="392"/>
      <c r="H559" s="392"/>
      <c r="I559" s="392"/>
      <c r="J559" s="392"/>
      <c r="K559" s="392"/>
    </row>
    <row r="560" spans="1:13" s="21" customFormat="1">
      <c r="A560" s="171"/>
      <c r="B560" s="24" t="s">
        <v>292</v>
      </c>
      <c r="C560" s="444"/>
      <c r="D560" s="177">
        <f>IF(ISERROR(LN('Monthly Distribution by App'!D554/'Monthly Distribution by App'!$L554)*('Monthly Distribution by App'!D554-'Monthly Distribution by App'!$L554)),0,LN('Monthly Distribution by App'!D554/'Monthly Distribution by App'!$L554)*('Monthly Distribution by App'!D554-'Monthly Distribution by App'!$L554))</f>
        <v>8.6071794851071365E-4</v>
      </c>
      <c r="E560" s="177">
        <f>IF(ISERROR(LN('Monthly Distribution by App'!E554/'Monthly Distribution by App'!$L554)*('Monthly Distribution by App'!E554-'Monthly Distribution by App'!$L554)),0,LN('Monthly Distribution by App'!E554/'Monthly Distribution by App'!$L554)*('Monthly Distribution by App'!E554-'Monthly Distribution by App'!$L554))</f>
        <v>1.9113821729032788E-3</v>
      </c>
      <c r="F560" s="177">
        <f>IF(ISERROR(LN('Monthly Distribution by App'!F554/'Monthly Distribution by App'!$L554)*('Monthly Distribution by App'!F554-'Monthly Distribution by App'!$L554)),0,LN('Monthly Distribution by App'!F554/'Monthly Distribution by App'!$L554)*('Monthly Distribution by App'!F554-'Monthly Distribution by App'!$L554))</f>
        <v>7.3970269135713151E-3</v>
      </c>
      <c r="G560" s="392"/>
      <c r="H560" s="392"/>
      <c r="I560" s="392"/>
      <c r="J560" s="392"/>
      <c r="K560" s="392"/>
    </row>
    <row r="561" spans="1:12" s="21" customFormat="1">
      <c r="A561" s="171"/>
      <c r="B561" s="24" t="s">
        <v>293</v>
      </c>
      <c r="C561" s="444"/>
      <c r="D561" s="177">
        <f>IF(ISERROR(LN('Monthly Distribution by App'!D555/'Monthly Distribution by App'!$L555)*('Monthly Distribution by App'!D555-'Monthly Distribution by App'!$L555)),0,LN('Monthly Distribution by App'!D555/'Monthly Distribution by App'!$L555)*('Monthly Distribution by App'!D555-'Monthly Distribution by App'!$L555))</f>
        <v>3.8716235606791872E-4</v>
      </c>
      <c r="E561" s="177">
        <f>IF(ISERROR(LN('Monthly Distribution by App'!E555/'Monthly Distribution by App'!$L555)*('Monthly Distribution by App'!E555-'Monthly Distribution by App'!$L555)),0,LN('Monthly Distribution by App'!E555/'Monthly Distribution by App'!$L555)*('Monthly Distribution by App'!E555-'Monthly Distribution by App'!$L555))</f>
        <v>4.0269242603935246E-4</v>
      </c>
      <c r="F561" s="177">
        <f>IF(ISERROR(LN('Monthly Distribution by App'!F555/'Monthly Distribution by App'!$L555)*('Monthly Distribution by App'!F555-'Monthly Distribution by App'!$L555)),0,LN('Monthly Distribution by App'!F555/'Monthly Distribution by App'!$L555)*('Monthly Distribution by App'!F555-'Monthly Distribution by App'!$L555))</f>
        <v>1.4547794011810745E-3</v>
      </c>
      <c r="G561" s="392"/>
      <c r="H561" s="392"/>
      <c r="I561" s="392"/>
      <c r="J561" s="392"/>
      <c r="K561" s="392"/>
    </row>
    <row r="562" spans="1:12" s="21" customFormat="1">
      <c r="A562" s="171"/>
      <c r="B562" s="24" t="s">
        <v>294</v>
      </c>
      <c r="C562" s="444"/>
      <c r="D562" s="177">
        <f>IF(ISERROR(LN('Monthly Distribution by App'!D556/'Monthly Distribution by App'!$L556)*('Monthly Distribution by App'!D556-'Monthly Distribution by App'!$L556)),0,LN('Monthly Distribution by App'!D556/'Monthly Distribution by App'!$L556)*('Monthly Distribution by App'!D556-'Monthly Distribution by App'!$L556))</f>
        <v>1.4651646005329779E-3</v>
      </c>
      <c r="E562" s="177">
        <f>IF(ISERROR(LN('Monthly Distribution by App'!E556/'Monthly Distribution by App'!$L556)*('Monthly Distribution by App'!E556-'Monthly Distribution by App'!$L556)),0,LN('Monthly Distribution by App'!E556/'Monthly Distribution by App'!$L556)*('Monthly Distribution by App'!E556-'Monthly Distribution by App'!$L556))</f>
        <v>9.2619621487711462E-5</v>
      </c>
      <c r="F562" s="177">
        <f>IF(ISERROR(LN('Monthly Distribution by App'!F556/'Monthly Distribution by App'!$L556)*('Monthly Distribution by App'!F556-'Monthly Distribution by App'!$L556)),0,LN('Monthly Distribution by App'!F556/'Monthly Distribution by App'!$L556)*('Monthly Distribution by App'!F556-'Monthly Distribution by App'!$L556))</f>
        <v>3.7933497323916583E-3</v>
      </c>
      <c r="G562" s="392"/>
      <c r="H562" s="392"/>
      <c r="I562" s="392"/>
      <c r="J562" s="392"/>
      <c r="K562" s="392"/>
    </row>
    <row r="563" spans="1:12" s="21" customFormat="1">
      <c r="A563" s="171"/>
      <c r="B563" s="24" t="s">
        <v>84</v>
      </c>
      <c r="C563" s="444"/>
      <c r="D563" s="177">
        <f>IF(ISERROR(LN('Monthly Distribution by App'!D557/'Monthly Distribution by App'!$L557)*('Monthly Distribution by App'!D557-'Monthly Distribution by App'!$L557)),0,LN('Monthly Distribution by App'!D557/'Monthly Distribution by App'!$L557)*('Monthly Distribution by App'!D557-'Monthly Distribution by App'!$L557))</f>
        <v>6.1304578256533363E-5</v>
      </c>
      <c r="E563" s="177">
        <f>IF(ISERROR(LN('Monthly Distribution by App'!E557/'Monthly Distribution by App'!$L557)*('Monthly Distribution by App'!E557-'Monthly Distribution by App'!$L557)),0,LN('Monthly Distribution by App'!E557/'Monthly Distribution by App'!$L557)*('Monthly Distribution by App'!E557-'Monthly Distribution by App'!$L557))</f>
        <v>7.7370761129659628E-3</v>
      </c>
      <c r="F563" s="177">
        <f>IF(ISERROR(LN('Monthly Distribution by App'!F557/'Monthly Distribution by App'!$L557)*('Monthly Distribution by App'!F557-'Monthly Distribution by App'!$L557)),0,LN('Monthly Distribution by App'!F557/'Monthly Distribution by App'!$L557)*('Monthly Distribution by App'!F557-'Monthly Distribution by App'!$L557))</f>
        <v>1.0043528806192668E-3</v>
      </c>
      <c r="G563" s="392"/>
      <c r="H563" s="392"/>
      <c r="I563" s="392"/>
      <c r="J563" s="392"/>
      <c r="K563" s="392"/>
    </row>
    <row r="564" spans="1:12" s="21" customFormat="1">
      <c r="A564" s="171"/>
      <c r="B564" s="24" t="s">
        <v>1</v>
      </c>
      <c r="C564" s="445"/>
      <c r="D564" s="179">
        <f>SUM(D559:D563)</f>
        <v>2.7743494833681434E-3</v>
      </c>
      <c r="E564" s="179">
        <f>SUM(E559:E563)</f>
        <v>1.0143770333396305E-2</v>
      </c>
      <c r="F564" s="179">
        <f>SUM(F559:F563)</f>
        <v>1.3649508927763314E-2</v>
      </c>
      <c r="G564" s="406"/>
      <c r="H564" s="406"/>
      <c r="I564" s="406"/>
      <c r="J564" s="406"/>
      <c r="K564" s="406"/>
    </row>
    <row r="565" spans="1:12">
      <c r="B565" s="21"/>
      <c r="C565" s="171"/>
      <c r="D565" s="171"/>
      <c r="E565" s="171"/>
      <c r="F565" s="171"/>
      <c r="G565" s="171"/>
      <c r="H565" s="171"/>
      <c r="I565" s="171"/>
      <c r="J565" s="171"/>
      <c r="K565" s="171"/>
    </row>
    <row r="566" spans="1:12" s="427" customFormat="1" ht="15" customHeight="1">
      <c r="A566" s="390"/>
      <c r="B566" s="387"/>
      <c r="C566" s="387"/>
      <c r="D566" s="387"/>
      <c r="E566" s="390"/>
      <c r="F566" s="387"/>
      <c r="G566" s="387"/>
      <c r="H566" s="387"/>
      <c r="I566" s="387"/>
      <c r="J566" s="387"/>
      <c r="K566" s="387"/>
      <c r="L566" s="387"/>
    </row>
    <row r="567" spans="1:12" s="427" customFormat="1" ht="15" customHeight="1">
      <c r="A567" s="390"/>
      <c r="B567" s="387"/>
      <c r="C567" s="387"/>
      <c r="D567" s="387"/>
      <c r="E567" s="390"/>
      <c r="F567" s="387"/>
      <c r="G567" s="387"/>
      <c r="H567" s="387"/>
      <c r="I567" s="387"/>
      <c r="J567" s="387"/>
      <c r="K567" s="387"/>
      <c r="L567" s="387"/>
    </row>
    <row r="568" spans="1:12" s="427" customFormat="1" ht="15" customHeight="1">
      <c r="A568" s="428"/>
      <c r="E568" s="390"/>
      <c r="F568" s="387"/>
      <c r="G568" s="387"/>
      <c r="H568" s="387"/>
      <c r="I568" s="387"/>
      <c r="J568" s="387"/>
      <c r="K568" s="387"/>
      <c r="L568" s="387"/>
    </row>
    <row r="569" spans="1:12" s="427" customFormat="1" ht="15" customHeight="1">
      <c r="A569" s="428"/>
      <c r="E569" s="390"/>
      <c r="F569" s="387"/>
      <c r="G569" s="387"/>
      <c r="H569" s="387"/>
      <c r="I569" s="387"/>
      <c r="J569" s="387"/>
      <c r="K569" s="387"/>
      <c r="L569" s="387"/>
    </row>
    <row r="570" spans="1:12" s="427" customFormat="1" ht="15" customHeight="1">
      <c r="A570" s="428"/>
      <c r="E570" s="390"/>
      <c r="F570" s="387"/>
      <c r="G570" s="387"/>
      <c r="H570" s="387"/>
      <c r="I570" s="387"/>
      <c r="J570" s="387"/>
      <c r="K570" s="387"/>
      <c r="L570" s="387"/>
    </row>
    <row r="571" spans="1:12" s="427" customFormat="1" ht="15" customHeight="1">
      <c r="A571" s="428"/>
      <c r="E571" s="390"/>
      <c r="F571" s="387"/>
      <c r="G571" s="387"/>
      <c r="H571" s="387"/>
      <c r="I571" s="387"/>
      <c r="J571" s="387"/>
      <c r="K571" s="387"/>
      <c r="L571" s="387"/>
    </row>
    <row r="572" spans="1:12" s="427" customFormat="1" ht="15" customHeight="1">
      <c r="A572" s="390"/>
      <c r="B572" s="390"/>
      <c r="C572" s="391"/>
      <c r="D572" s="391"/>
      <c r="E572" s="390"/>
      <c r="F572" s="387"/>
      <c r="G572" s="387"/>
      <c r="H572" s="387"/>
      <c r="I572" s="387"/>
      <c r="J572" s="387"/>
      <c r="K572" s="387"/>
      <c r="L572" s="387"/>
    </row>
    <row r="573" spans="1:12" s="427" customFormat="1" ht="15" customHeight="1">
      <c r="A573" s="390"/>
      <c r="E573" s="428"/>
      <c r="L573" s="387"/>
    </row>
    <row r="574" spans="1:12" s="427" customFormat="1" ht="15" customHeight="1">
      <c r="A574" s="390"/>
      <c r="E574" s="428"/>
      <c r="L574" s="387"/>
    </row>
  </sheetData>
  <mergeCells count="18">
    <mergeCell ref="C58:C70"/>
    <mergeCell ref="C160:C164"/>
    <mergeCell ref="C179:C183"/>
    <mergeCell ref="C513:C520"/>
    <mergeCell ref="C204:C211"/>
    <mergeCell ref="C228:C233"/>
    <mergeCell ref="C250:C255"/>
    <mergeCell ref="C400:C420"/>
    <mergeCell ref="C437:C442"/>
    <mergeCell ref="C459:C464"/>
    <mergeCell ref="C485:C492"/>
    <mergeCell ref="C268:C271"/>
    <mergeCell ref="C286:C290"/>
    <mergeCell ref="C314:C323"/>
    <mergeCell ref="C344:C351"/>
    <mergeCell ref="C559:C564"/>
    <mergeCell ref="C537:C542"/>
    <mergeCell ref="C141:C145"/>
  </mergeCells>
  <phoneticPr fontId="35" type="noConversion"/>
  <pageMargins left="0.19685039370078741" right="0.19685039370078741" top="0.59055118110236227" bottom="0.39370078740157483" header="0.51181102362204722" footer="0.51181102362204722"/>
  <pageSetup scale="71" orientation="portrait" horizontalDpi="300" verticalDpi="300" r:id="rId1"/>
  <headerFooter alignWithMargins="0">
    <oddHeader>&amp;C&amp;P</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O22"/>
  <sheetViews>
    <sheetView view="pageBreakPreview" zoomScale="78" zoomScaleNormal="100" zoomScaleSheetLayoutView="78" workbookViewId="0">
      <selection activeCell="D11" sqref="D11"/>
    </sheetView>
  </sheetViews>
  <sheetFormatPr defaultColWidth="9" defaultRowHeight="15.6"/>
  <cols>
    <col min="1" max="1" width="23.77734375" style="245" customWidth="1"/>
    <col min="2" max="2" width="7.6640625" style="245" customWidth="1"/>
    <col min="3" max="3" width="23.44140625" style="245" customWidth="1"/>
    <col min="4" max="4" width="20.6640625" style="245" customWidth="1"/>
    <col min="5" max="5" width="11.44140625" style="245" bestFit="1" customWidth="1"/>
    <col min="6" max="7" width="9" style="245"/>
    <col min="8" max="8" width="11" style="245" customWidth="1"/>
    <col min="9" max="16384" width="9" style="245"/>
  </cols>
  <sheetData>
    <row r="1" spans="1:15" s="273" customFormat="1" ht="25.8">
      <c r="A1" s="450" t="s">
        <v>57</v>
      </c>
      <c r="B1" s="450"/>
      <c r="C1" s="450"/>
      <c r="D1" s="450"/>
      <c r="E1" s="450"/>
      <c r="F1" s="450"/>
      <c r="G1" s="450"/>
      <c r="H1" s="450"/>
      <c r="I1" s="450"/>
      <c r="J1" s="272"/>
      <c r="K1" s="272"/>
      <c r="L1" s="272"/>
      <c r="M1" s="272"/>
      <c r="N1" s="272"/>
      <c r="O1" s="272"/>
    </row>
    <row r="2" spans="1:15" s="273" customFormat="1" ht="25.2" thickBot="1">
      <c r="A2" s="451"/>
      <c r="B2" s="451"/>
      <c r="C2" s="451"/>
      <c r="D2" s="451"/>
      <c r="E2" s="451"/>
      <c r="F2" s="451"/>
      <c r="G2" s="451"/>
      <c r="H2" s="451"/>
      <c r="I2" s="451"/>
      <c r="J2" s="272"/>
      <c r="K2" s="272"/>
      <c r="L2" s="272"/>
      <c r="M2" s="272"/>
      <c r="N2" s="272"/>
      <c r="O2" s="272"/>
    </row>
    <row r="3" spans="1:15" ht="21.75" customHeight="1">
      <c r="A3" s="271" t="s">
        <v>130</v>
      </c>
      <c r="B3" s="271"/>
      <c r="C3" s="271"/>
      <c r="D3" s="271"/>
      <c r="E3" s="271"/>
      <c r="F3" s="271"/>
      <c r="G3" s="271"/>
      <c r="H3" s="271"/>
      <c r="I3" s="271"/>
    </row>
    <row r="4" spans="1:15" ht="130.05000000000001" customHeight="1">
      <c r="A4" s="264"/>
      <c r="B4" s="456" t="s">
        <v>174</v>
      </c>
      <c r="C4" s="456"/>
      <c r="D4" s="456"/>
      <c r="E4" s="456"/>
      <c r="F4" s="456"/>
      <c r="G4" s="456"/>
      <c r="H4" s="456"/>
      <c r="I4" s="265"/>
    </row>
    <row r="5" spans="1:15" ht="34.950000000000003" customHeight="1">
      <c r="A5" s="266"/>
      <c r="B5" s="457" t="s">
        <v>173</v>
      </c>
      <c r="C5" s="457"/>
      <c r="D5" s="457"/>
      <c r="E5" s="457"/>
      <c r="F5" s="457"/>
      <c r="G5" s="457"/>
      <c r="H5" s="457"/>
      <c r="I5" s="267"/>
    </row>
    <row r="6" spans="1:15" ht="16.2">
      <c r="A6" s="266"/>
      <c r="B6" s="267"/>
      <c r="C6" s="267"/>
      <c r="D6" s="267"/>
      <c r="E6" s="267"/>
      <c r="F6" s="267"/>
      <c r="G6" s="267"/>
      <c r="H6" s="267"/>
      <c r="I6" s="267"/>
    </row>
    <row r="7" spans="1:15" ht="25.05" customHeight="1">
      <c r="A7" s="266"/>
      <c r="B7" s="457" t="s">
        <v>172</v>
      </c>
      <c r="C7" s="457"/>
      <c r="D7" s="457"/>
      <c r="E7" s="457"/>
      <c r="F7" s="457"/>
      <c r="G7" s="457"/>
      <c r="H7" s="457"/>
      <c r="I7" s="267"/>
    </row>
    <row r="8" spans="1:15" ht="17.25" customHeight="1">
      <c r="A8" s="266"/>
      <c r="B8" s="267"/>
      <c r="C8" s="267"/>
      <c r="D8" s="267"/>
      <c r="E8" s="267"/>
      <c r="F8" s="267"/>
      <c r="G8" s="267"/>
      <c r="H8" s="267"/>
      <c r="I8" s="267"/>
    </row>
    <row r="9" spans="1:15" ht="63" customHeight="1">
      <c r="A9" s="268"/>
      <c r="B9" s="457" t="s">
        <v>171</v>
      </c>
      <c r="C9" s="457"/>
      <c r="D9" s="457"/>
      <c r="E9" s="457"/>
      <c r="F9" s="457"/>
      <c r="G9" s="457"/>
      <c r="H9" s="457"/>
    </row>
    <row r="10" spans="1:15" ht="16.8" thickBot="1">
      <c r="A10" s="270"/>
      <c r="B10" s="269"/>
      <c r="C10" s="269"/>
      <c r="D10" s="269"/>
      <c r="E10" s="269"/>
      <c r="F10" s="267"/>
      <c r="G10" s="267"/>
      <c r="H10" s="267"/>
      <c r="I10" s="267"/>
    </row>
    <row r="11" spans="1:15" s="249" customFormat="1" ht="32.4">
      <c r="A11" s="271" t="s">
        <v>124</v>
      </c>
      <c r="B11" s="271"/>
      <c r="C11" s="271"/>
      <c r="D11" s="364"/>
      <c r="E11" s="271"/>
      <c r="F11" s="271"/>
      <c r="G11" s="271"/>
      <c r="H11" s="271"/>
      <c r="I11" s="271"/>
    </row>
    <row r="12" spans="1:15" s="249" customFormat="1">
      <c r="A12" s="266"/>
      <c r="B12" s="266"/>
      <c r="C12" s="266"/>
      <c r="D12" s="266"/>
      <c r="E12" s="266"/>
      <c r="F12" s="266"/>
      <c r="G12" s="266"/>
      <c r="H12" s="266"/>
      <c r="I12" s="266"/>
    </row>
    <row r="13" spans="1:15" ht="16.2">
      <c r="A13" s="266"/>
      <c r="B13" s="452" t="s">
        <v>44</v>
      </c>
      <c r="C13" s="453"/>
      <c r="D13" s="459" t="s">
        <v>125</v>
      </c>
      <c r="E13" s="459"/>
      <c r="F13" s="459"/>
      <c r="G13" s="459"/>
      <c r="H13" s="248"/>
      <c r="I13" s="248"/>
    </row>
    <row r="14" spans="1:15" ht="16.5" customHeight="1">
      <c r="A14" s="266"/>
      <c r="B14" s="454" t="s">
        <v>45</v>
      </c>
      <c r="C14" s="455"/>
      <c r="D14" s="458" t="s">
        <v>126</v>
      </c>
      <c r="E14" s="458"/>
      <c r="F14" s="458"/>
      <c r="G14" s="458"/>
      <c r="H14" s="248"/>
      <c r="I14" s="248"/>
    </row>
    <row r="15" spans="1:15" ht="16.5" customHeight="1">
      <c r="A15" s="266"/>
      <c r="B15" s="454" t="s">
        <v>46</v>
      </c>
      <c r="C15" s="455"/>
      <c r="D15" s="458" t="s">
        <v>127</v>
      </c>
      <c r="E15" s="458"/>
      <c r="F15" s="458"/>
      <c r="G15" s="458"/>
      <c r="H15" s="248"/>
      <c r="I15" s="248"/>
    </row>
    <row r="16" spans="1:15" ht="16.5" customHeight="1">
      <c r="A16" s="266"/>
      <c r="B16" s="454" t="s">
        <v>47</v>
      </c>
      <c r="C16" s="455"/>
      <c r="D16" s="458" t="s">
        <v>128</v>
      </c>
      <c r="E16" s="458"/>
      <c r="F16" s="458"/>
      <c r="G16" s="458"/>
      <c r="H16" s="248"/>
      <c r="I16" s="248"/>
    </row>
    <row r="17" spans="1:9" ht="16.5" customHeight="1">
      <c r="A17" s="266"/>
      <c r="B17" s="454" t="s">
        <v>48</v>
      </c>
      <c r="C17" s="455"/>
      <c r="D17" s="454" t="s">
        <v>129</v>
      </c>
      <c r="E17" s="460"/>
      <c r="F17" s="460"/>
      <c r="G17" s="455"/>
      <c r="H17" s="248"/>
      <c r="I17" s="248"/>
    </row>
    <row r="18" spans="1:9" ht="16.2">
      <c r="A18" s="266"/>
      <c r="B18" s="247"/>
      <c r="C18" s="247"/>
      <c r="D18" s="247"/>
      <c r="E18" s="247"/>
      <c r="F18" s="248"/>
      <c r="G18" s="248"/>
      <c r="H18" s="248"/>
      <c r="I18" s="248"/>
    </row>
    <row r="19" spans="1:9" ht="16.2">
      <c r="A19" s="245" t="s">
        <v>12</v>
      </c>
      <c r="B19" s="247"/>
      <c r="C19" s="247"/>
      <c r="D19" s="247"/>
      <c r="E19" s="247"/>
      <c r="F19" s="248"/>
      <c r="G19" s="248"/>
      <c r="H19" s="248"/>
      <c r="I19" s="248"/>
    </row>
    <row r="20" spans="1:9">
      <c r="A20" s="245" t="s">
        <v>12</v>
      </c>
    </row>
    <row r="21" spans="1:9">
      <c r="A21" s="246"/>
    </row>
    <row r="22" spans="1:9">
      <c r="A22" s="250"/>
    </row>
  </sheetData>
  <mergeCells count="16">
    <mergeCell ref="B17:C17"/>
    <mergeCell ref="D14:G14"/>
    <mergeCell ref="D15:G15"/>
    <mergeCell ref="D16:G16"/>
    <mergeCell ref="D13:G13"/>
    <mergeCell ref="D17:G17"/>
    <mergeCell ref="B16:C16"/>
    <mergeCell ref="A1:I1"/>
    <mergeCell ref="A2:I2"/>
    <mergeCell ref="B13:C13"/>
    <mergeCell ref="B14:C14"/>
    <mergeCell ref="B15:C15"/>
    <mergeCell ref="B4:H4"/>
    <mergeCell ref="B5:H5"/>
    <mergeCell ref="B7:H7"/>
    <mergeCell ref="B9:H9"/>
  </mergeCells>
  <phoneticPr fontId="6" type="noConversion"/>
  <printOptions horizontalCentered="1"/>
  <pageMargins left="0.74803149606299213" right="0.74803149606299213" top="0.98425196850393704" bottom="0.98425196850393704" header="0.51181102362204722" footer="0.51181102362204722"/>
  <pageSetup scale="96" orientation="landscape" r:id="rId1"/>
  <headerFooter alignWithMargins="0">
    <oddFooter>&amp;L&amp;F / &amp;A&amp;R&amp;P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Y106"/>
  <sheetViews>
    <sheetView view="pageBreakPreview" topLeftCell="B1" zoomScale="70" zoomScaleNormal="80" zoomScaleSheetLayoutView="70" workbookViewId="0">
      <pane xSplit="1" topLeftCell="C1" activePane="topRight" state="frozen"/>
      <selection activeCell="D11" sqref="D11"/>
      <selection pane="topRight" activeCell="D11" sqref="D11"/>
    </sheetView>
  </sheetViews>
  <sheetFormatPr defaultColWidth="9" defaultRowHeight="17.399999999999999"/>
  <cols>
    <col min="1" max="1" width="3.109375" style="45" hidden="1" customWidth="1"/>
    <col min="2" max="2" width="57.77734375" style="68" customWidth="1"/>
    <col min="3" max="3" width="11.88671875" style="69" customWidth="1"/>
    <col min="4" max="4" width="10.6640625" style="69" customWidth="1"/>
    <col min="5" max="5" width="8.88671875" style="69" customWidth="1"/>
    <col min="6" max="9" width="8.88671875" style="45" customWidth="1"/>
    <col min="10" max="18" width="8.88671875" style="45" hidden="1" customWidth="1"/>
    <col min="19" max="19" width="12.6640625" style="45" customWidth="1"/>
    <col min="20" max="20" width="11.88671875" style="45" customWidth="1"/>
    <col min="21" max="21" width="10.109375" style="234" customWidth="1"/>
    <col min="22" max="23" width="5" style="45" customWidth="1"/>
    <col min="24" max="16384" width="9" style="45"/>
  </cols>
  <sheetData>
    <row r="1" spans="1:25" ht="25.8">
      <c r="B1" s="238" t="s">
        <v>8</v>
      </c>
      <c r="C1" s="46"/>
      <c r="D1" s="46"/>
      <c r="E1" s="46"/>
      <c r="F1" s="47"/>
      <c r="G1" s="47"/>
      <c r="H1" s="47"/>
      <c r="I1" s="47"/>
      <c r="J1" s="47"/>
      <c r="K1" s="47"/>
      <c r="L1" s="47"/>
      <c r="M1" s="47"/>
      <c r="N1" s="47"/>
      <c r="O1" s="47"/>
      <c r="P1" s="47"/>
      <c r="Q1" s="47"/>
      <c r="R1" s="47"/>
      <c r="S1" s="47"/>
      <c r="T1" s="47"/>
    </row>
    <row r="2" spans="1:25" ht="24.6">
      <c r="B2" s="239"/>
      <c r="C2" s="46"/>
      <c r="D2" s="46"/>
      <c r="E2" s="46"/>
      <c r="F2" s="47"/>
      <c r="G2" s="47"/>
      <c r="H2" s="47"/>
      <c r="I2" s="47"/>
      <c r="J2" s="47"/>
      <c r="K2" s="47"/>
      <c r="L2" s="47"/>
      <c r="M2" s="47"/>
      <c r="N2" s="47"/>
      <c r="O2" s="47"/>
      <c r="P2" s="47"/>
      <c r="Q2" s="47"/>
      <c r="R2" s="47"/>
      <c r="S2" s="301"/>
      <c r="T2" s="300"/>
      <c r="U2" s="302"/>
    </row>
    <row r="3" spans="1:25">
      <c r="B3" s="47"/>
      <c r="C3" s="46"/>
      <c r="D3" s="46"/>
      <c r="E3" s="46"/>
      <c r="F3" s="47"/>
      <c r="G3" s="47"/>
      <c r="H3" s="47"/>
      <c r="I3" s="47"/>
      <c r="J3" s="47"/>
      <c r="K3" s="47"/>
      <c r="L3" s="47"/>
      <c r="M3" s="47"/>
      <c r="N3" s="47"/>
      <c r="O3" s="47"/>
      <c r="P3" s="47"/>
      <c r="Q3" s="47"/>
      <c r="R3" s="47"/>
      <c r="S3" s="301"/>
      <c r="T3" s="303"/>
      <c r="U3" s="302"/>
    </row>
    <row r="4" spans="1:25">
      <c r="B4" s="48"/>
      <c r="C4" s="49"/>
      <c r="D4" s="49"/>
      <c r="E4" s="49"/>
      <c r="F4" s="48"/>
      <c r="G4" s="48"/>
      <c r="I4" s="48"/>
      <c r="J4" s="48"/>
      <c r="K4" s="48"/>
      <c r="L4" s="48"/>
      <c r="M4" s="48"/>
      <c r="N4" s="48"/>
      <c r="O4" s="48"/>
      <c r="P4" s="48"/>
      <c r="Q4" s="48"/>
      <c r="R4" s="48"/>
      <c r="S4" s="48"/>
      <c r="T4" s="50"/>
    </row>
    <row r="5" spans="1:25" ht="18" thickBot="1">
      <c r="B5" s="51" t="s">
        <v>131</v>
      </c>
      <c r="C5" s="52"/>
      <c r="D5" s="52"/>
      <c r="E5" s="52"/>
      <c r="F5" s="48"/>
      <c r="G5" s="48"/>
      <c r="H5" s="48"/>
      <c r="I5" s="48"/>
      <c r="J5" s="48"/>
      <c r="K5" s="48"/>
      <c r="L5" s="48"/>
      <c r="M5" s="48"/>
      <c r="N5" s="48"/>
      <c r="O5" s="48"/>
      <c r="P5" s="48"/>
      <c r="Q5" s="48"/>
      <c r="R5" s="48"/>
      <c r="S5" s="48"/>
      <c r="T5" s="53"/>
    </row>
    <row r="6" spans="1:25" ht="18" thickBot="1">
      <c r="A6" s="45" t="s">
        <v>13</v>
      </c>
      <c r="B6" s="119" t="s">
        <v>132</v>
      </c>
      <c r="C6" s="290" t="e">
        <f>#REF!</f>
        <v>#REF!</v>
      </c>
      <c r="D6" s="254" t="e">
        <f>#REF!</f>
        <v>#REF!</v>
      </c>
      <c r="E6" s="254" t="e">
        <f>#REF!</f>
        <v>#REF!</v>
      </c>
      <c r="F6" s="254" t="e">
        <f>#REF!</f>
        <v>#REF!</v>
      </c>
      <c r="G6" s="254" t="e">
        <f>#REF!</f>
        <v>#REF!</v>
      </c>
      <c r="H6" s="254" t="e">
        <f>#REF!</f>
        <v>#REF!</v>
      </c>
      <c r="I6" s="254" t="e">
        <f>#REF!</f>
        <v>#REF!</v>
      </c>
      <c r="J6" s="254" t="e">
        <f>#REF!</f>
        <v>#REF!</v>
      </c>
      <c r="K6" s="254" t="e">
        <f>#REF!</f>
        <v>#REF!</v>
      </c>
      <c r="L6" s="254" t="e">
        <f>#REF!</f>
        <v>#REF!</v>
      </c>
      <c r="M6" s="254" t="e">
        <f>#REF!</f>
        <v>#REF!</v>
      </c>
      <c r="N6" s="254" t="e">
        <f>#REF!</f>
        <v>#REF!</v>
      </c>
      <c r="O6" s="254" t="e">
        <f>#REF!</f>
        <v>#REF!</v>
      </c>
      <c r="P6" s="254" t="e">
        <f>#REF!</f>
        <v>#REF!</v>
      </c>
      <c r="Q6" s="254" t="e">
        <f>#REF!</f>
        <v>#REF!</v>
      </c>
      <c r="R6" s="254" t="e">
        <f>#REF!</f>
        <v>#REF!</v>
      </c>
      <c r="S6" s="289" t="e">
        <f>#REF!</f>
        <v>#REF!</v>
      </c>
      <c r="T6" s="288" t="e">
        <f>#REF!</f>
        <v>#REF!</v>
      </c>
      <c r="U6" s="291" t="e">
        <f>#REF!</f>
        <v>#REF!</v>
      </c>
      <c r="V6" s="54"/>
      <c r="W6" s="54"/>
      <c r="X6" s="54"/>
      <c r="Y6" s="54"/>
    </row>
    <row r="7" spans="1:25" ht="18" thickBot="1">
      <c r="A7" s="45" t="s">
        <v>13</v>
      </c>
      <c r="B7" s="123" t="s">
        <v>133</v>
      </c>
      <c r="C7" s="256" t="e">
        <f>SUM(C8:C9)</f>
        <v>#REF!</v>
      </c>
      <c r="D7" s="55" t="e">
        <f t="shared" ref="D7:T7" si="0">SUM(D8:D9)</f>
        <v>#REF!</v>
      </c>
      <c r="E7" s="55" t="e">
        <f t="shared" si="0"/>
        <v>#REF!</v>
      </c>
      <c r="F7" s="55" t="e">
        <f t="shared" si="0"/>
        <v>#REF!</v>
      </c>
      <c r="G7" s="55" t="e">
        <f t="shared" si="0"/>
        <v>#REF!</v>
      </c>
      <c r="H7" s="55" t="e">
        <f t="shared" si="0"/>
        <v>#REF!</v>
      </c>
      <c r="I7" s="55" t="e">
        <f t="shared" si="0"/>
        <v>#REF!</v>
      </c>
      <c r="J7" s="55" t="e">
        <f t="shared" si="0"/>
        <v>#REF!</v>
      </c>
      <c r="K7" s="55" t="e">
        <f t="shared" si="0"/>
        <v>#REF!</v>
      </c>
      <c r="L7" s="55" t="e">
        <f t="shared" si="0"/>
        <v>#REF!</v>
      </c>
      <c r="M7" s="55" t="e">
        <f t="shared" si="0"/>
        <v>#REF!</v>
      </c>
      <c r="N7" s="55" t="e">
        <f t="shared" si="0"/>
        <v>#REF!</v>
      </c>
      <c r="O7" s="55" t="e">
        <f t="shared" si="0"/>
        <v>#REF!</v>
      </c>
      <c r="P7" s="55" t="e">
        <f t="shared" si="0"/>
        <v>#REF!</v>
      </c>
      <c r="Q7" s="55" t="e">
        <f t="shared" si="0"/>
        <v>#REF!</v>
      </c>
      <c r="R7" s="251" t="e">
        <f t="shared" si="0"/>
        <v>#REF!</v>
      </c>
      <c r="S7" s="251" t="e">
        <f>SUM(S8:S9)</f>
        <v>#REF!</v>
      </c>
      <c r="T7" s="257" t="e">
        <f t="shared" si="0"/>
        <v>#REF!</v>
      </c>
      <c r="U7" s="294" t="e">
        <f>SUM(U8:U9)</f>
        <v>#REF!</v>
      </c>
      <c r="V7" s="54"/>
      <c r="W7" s="54"/>
      <c r="X7" s="54"/>
      <c r="Y7" s="54"/>
    </row>
    <row r="8" spans="1:25">
      <c r="B8" s="124" t="s">
        <v>60</v>
      </c>
      <c r="C8" s="121" t="e">
        <f>#REF!</f>
        <v>#REF!</v>
      </c>
      <c r="D8" s="56" t="e">
        <f>#REF!</f>
        <v>#REF!</v>
      </c>
      <c r="E8" s="56" t="e">
        <f>#REF!</f>
        <v>#REF!</v>
      </c>
      <c r="F8" s="56" t="e">
        <f>#REF!</f>
        <v>#REF!</v>
      </c>
      <c r="G8" s="56" t="e">
        <f>#REF!</f>
        <v>#REF!</v>
      </c>
      <c r="H8" s="56" t="e">
        <f>#REF!</f>
        <v>#REF!</v>
      </c>
      <c r="I8" s="56" t="e">
        <f>#REF!</f>
        <v>#REF!</v>
      </c>
      <c r="J8" s="56" t="e">
        <f>#REF!</f>
        <v>#REF!</v>
      </c>
      <c r="K8" s="56" t="e">
        <f>#REF!</f>
        <v>#REF!</v>
      </c>
      <c r="L8" s="56" t="e">
        <f>#REF!</f>
        <v>#REF!</v>
      </c>
      <c r="M8" s="56" t="e">
        <f>#REF!</f>
        <v>#REF!</v>
      </c>
      <c r="N8" s="56" t="e">
        <f>#REF!</f>
        <v>#REF!</v>
      </c>
      <c r="O8" s="56" t="e">
        <f>#REF!</f>
        <v>#REF!</v>
      </c>
      <c r="P8" s="56" t="e">
        <f>#REF!</f>
        <v>#REF!</v>
      </c>
      <c r="Q8" s="56" t="e">
        <f>#REF!</f>
        <v>#REF!</v>
      </c>
      <c r="R8" s="252" t="e">
        <f>#REF!</f>
        <v>#REF!</v>
      </c>
      <c r="S8" s="252" t="e">
        <f>#REF!</f>
        <v>#REF!</v>
      </c>
      <c r="T8" s="255" t="e">
        <f>#REF!</f>
        <v>#REF!</v>
      </c>
      <c r="U8" s="295" t="e">
        <f>#REF!</f>
        <v>#REF!</v>
      </c>
      <c r="V8" s="54"/>
      <c r="W8" s="54"/>
      <c r="X8" s="54"/>
      <c r="Y8" s="54"/>
    </row>
    <row r="9" spans="1:25" ht="18" thickBot="1">
      <c r="B9" s="258" t="s">
        <v>62</v>
      </c>
      <c r="C9" s="259" t="e">
        <f>#REF!</f>
        <v>#REF!</v>
      </c>
      <c r="D9" s="260" t="e">
        <f>#REF!</f>
        <v>#REF!</v>
      </c>
      <c r="E9" s="260" t="e">
        <f>#REF!</f>
        <v>#REF!</v>
      </c>
      <c r="F9" s="260" t="e">
        <f>#REF!</f>
        <v>#REF!</v>
      </c>
      <c r="G9" s="260" t="e">
        <f>#REF!</f>
        <v>#REF!</v>
      </c>
      <c r="H9" s="260" t="e">
        <f>#REF!</f>
        <v>#REF!</v>
      </c>
      <c r="I9" s="260" t="e">
        <f>#REF!</f>
        <v>#REF!</v>
      </c>
      <c r="J9" s="260" t="e">
        <f>#REF!</f>
        <v>#REF!</v>
      </c>
      <c r="K9" s="260" t="e">
        <f>#REF!</f>
        <v>#REF!</v>
      </c>
      <c r="L9" s="260" t="e">
        <f>#REF!</f>
        <v>#REF!</v>
      </c>
      <c r="M9" s="260" t="e">
        <f>#REF!</f>
        <v>#REF!</v>
      </c>
      <c r="N9" s="260" t="e">
        <f>#REF!</f>
        <v>#REF!</v>
      </c>
      <c r="O9" s="260" t="e">
        <f>#REF!</f>
        <v>#REF!</v>
      </c>
      <c r="P9" s="260" t="e">
        <f>#REF!</f>
        <v>#REF!</v>
      </c>
      <c r="Q9" s="260" t="e">
        <f>#REF!</f>
        <v>#REF!</v>
      </c>
      <c r="R9" s="261" t="e">
        <f>#REF!</f>
        <v>#REF!</v>
      </c>
      <c r="S9" s="261" t="e">
        <f>#REF!</f>
        <v>#REF!</v>
      </c>
      <c r="T9" s="262" t="e">
        <f>#REF!</f>
        <v>#REF!</v>
      </c>
      <c r="U9" s="296" t="e">
        <f>#REF!</f>
        <v>#REF!</v>
      </c>
      <c r="V9" s="54"/>
      <c r="W9" s="54"/>
      <c r="X9" s="54"/>
      <c r="Y9" s="54"/>
    </row>
    <row r="10" spans="1:25" ht="18" thickBot="1">
      <c r="A10" s="45" t="s">
        <v>13</v>
      </c>
      <c r="B10" s="123" t="s">
        <v>64</v>
      </c>
      <c r="C10" s="122">
        <f>IF(ISERROR(C8/C7),0,C8/C7)</f>
        <v>0</v>
      </c>
      <c r="D10" s="59">
        <f t="shared" ref="D10:T10" si="1">IF(ISERROR(D8/D7),0,D8/D7)</f>
        <v>0</v>
      </c>
      <c r="E10" s="59">
        <f t="shared" si="1"/>
        <v>0</v>
      </c>
      <c r="F10" s="59">
        <f t="shared" si="1"/>
        <v>0</v>
      </c>
      <c r="G10" s="59">
        <f t="shared" si="1"/>
        <v>0</v>
      </c>
      <c r="H10" s="59">
        <f t="shared" si="1"/>
        <v>0</v>
      </c>
      <c r="I10" s="59">
        <f t="shared" si="1"/>
        <v>0</v>
      </c>
      <c r="J10" s="59">
        <f t="shared" si="1"/>
        <v>0</v>
      </c>
      <c r="K10" s="59">
        <f t="shared" si="1"/>
        <v>0</v>
      </c>
      <c r="L10" s="59">
        <f t="shared" si="1"/>
        <v>0</v>
      </c>
      <c r="M10" s="59">
        <f t="shared" si="1"/>
        <v>0</v>
      </c>
      <c r="N10" s="59">
        <f t="shared" si="1"/>
        <v>0</v>
      </c>
      <c r="O10" s="59">
        <f t="shared" si="1"/>
        <v>0</v>
      </c>
      <c r="P10" s="59">
        <f t="shared" si="1"/>
        <v>0</v>
      </c>
      <c r="Q10" s="59">
        <f t="shared" si="1"/>
        <v>0</v>
      </c>
      <c r="R10" s="253">
        <f t="shared" si="1"/>
        <v>0</v>
      </c>
      <c r="S10" s="253">
        <f>IF(ISERROR(S8/S7),0,S8/S7)</f>
        <v>0</v>
      </c>
      <c r="T10" s="263">
        <f t="shared" si="1"/>
        <v>0</v>
      </c>
      <c r="U10" s="297">
        <f>IF(ISERROR(U8/U7),0,U8/U7)</f>
        <v>0</v>
      </c>
    </row>
    <row r="11" spans="1:25">
      <c r="B11" s="117"/>
      <c r="C11" s="118"/>
      <c r="D11" s="363"/>
      <c r="E11" s="118"/>
      <c r="F11" s="118"/>
      <c r="G11" s="118"/>
      <c r="H11" s="118"/>
      <c r="I11" s="118"/>
      <c r="J11" s="118"/>
      <c r="K11" s="118"/>
      <c r="L11" s="118"/>
      <c r="M11" s="118"/>
      <c r="N11" s="118"/>
      <c r="O11" s="118"/>
      <c r="P11" s="118"/>
      <c r="Q11" s="118"/>
      <c r="R11" s="118"/>
      <c r="S11" s="118"/>
      <c r="T11" s="118"/>
    </row>
    <row r="12" spans="1:25">
      <c r="A12" s="45" t="s">
        <v>13</v>
      </c>
      <c r="B12" s="57"/>
      <c r="C12" s="58"/>
      <c r="D12" s="58"/>
      <c r="E12" s="58"/>
      <c r="F12" s="60"/>
      <c r="G12" s="60"/>
      <c r="H12" s="60"/>
      <c r="I12" s="60"/>
      <c r="J12" s="60"/>
      <c r="K12" s="60"/>
      <c r="L12" s="60"/>
      <c r="M12" s="60"/>
      <c r="N12" s="60"/>
      <c r="O12" s="60"/>
      <c r="P12" s="60"/>
      <c r="Q12" s="60"/>
      <c r="R12" s="60"/>
      <c r="S12" s="60"/>
      <c r="T12" s="60"/>
    </row>
    <row r="13" spans="1:25" ht="18" thickBot="1">
      <c r="A13" s="45" t="s">
        <v>13</v>
      </c>
      <c r="B13" s="61" t="s">
        <v>2</v>
      </c>
      <c r="C13" s="62"/>
      <c r="D13" s="62"/>
      <c r="E13" s="62"/>
      <c r="F13" s="60"/>
      <c r="G13" s="60"/>
      <c r="H13" s="60"/>
      <c r="I13" s="60"/>
      <c r="J13" s="60"/>
      <c r="K13" s="60"/>
      <c r="L13" s="60"/>
      <c r="M13" s="60"/>
      <c r="N13" s="60"/>
      <c r="O13" s="60"/>
      <c r="P13" s="60"/>
      <c r="Q13" s="60"/>
      <c r="R13" s="60"/>
      <c r="S13" s="60"/>
      <c r="T13" s="60"/>
      <c r="V13" s="54"/>
      <c r="W13" s="54"/>
      <c r="X13" s="54"/>
      <c r="Y13" s="54"/>
    </row>
    <row r="14" spans="1:25" ht="18" thickBot="1">
      <c r="A14" s="45" t="s">
        <v>13</v>
      </c>
      <c r="B14" s="119" t="s">
        <v>37</v>
      </c>
      <c r="C14" s="290" t="e">
        <f>#REF!</f>
        <v>#REF!</v>
      </c>
      <c r="D14" s="305" t="e">
        <f>#REF!</f>
        <v>#REF!</v>
      </c>
      <c r="E14" s="305" t="e">
        <f>#REF!</f>
        <v>#REF!</v>
      </c>
      <c r="F14" s="305" t="e">
        <f>#REF!</f>
        <v>#REF!</v>
      </c>
      <c r="G14" s="305" t="e">
        <f>#REF!</f>
        <v>#REF!</v>
      </c>
      <c r="H14" s="305" t="e">
        <f>#REF!</f>
        <v>#REF!</v>
      </c>
      <c r="I14" s="305" t="e">
        <f>#REF!</f>
        <v>#REF!</v>
      </c>
      <c r="J14" s="305" t="e">
        <f>#REF!</f>
        <v>#REF!</v>
      </c>
      <c r="K14" s="305" t="e">
        <f>#REF!</f>
        <v>#REF!</v>
      </c>
      <c r="L14" s="305" t="e">
        <f>#REF!</f>
        <v>#REF!</v>
      </c>
      <c r="M14" s="305" t="e">
        <f>#REF!</f>
        <v>#REF!</v>
      </c>
      <c r="N14" s="305" t="e">
        <f>#REF!</f>
        <v>#REF!</v>
      </c>
      <c r="O14" s="305" t="e">
        <f>#REF!</f>
        <v>#REF!</v>
      </c>
      <c r="P14" s="305" t="e">
        <f>#REF!</f>
        <v>#REF!</v>
      </c>
      <c r="Q14" s="305" t="e">
        <f>#REF!</f>
        <v>#REF!</v>
      </c>
      <c r="R14" s="306" t="e">
        <f>#REF!</f>
        <v>#REF!</v>
      </c>
      <c r="S14" s="307" t="e">
        <f>#REF!</f>
        <v>#REF!</v>
      </c>
      <c r="T14" s="308" t="e">
        <f>#REF!</f>
        <v>#REF!</v>
      </c>
      <c r="U14" s="309" t="e">
        <f>#REF!</f>
        <v>#REF!</v>
      </c>
      <c r="V14" s="54"/>
      <c r="W14" s="54"/>
      <c r="X14" s="54"/>
      <c r="Y14" s="54"/>
    </row>
    <row r="15" spans="1:25">
      <c r="A15" s="45" t="s">
        <v>13</v>
      </c>
      <c r="B15" s="310" t="s">
        <v>136</v>
      </c>
      <c r="C15" s="318" t="e">
        <f>SUM(#REF!)</f>
        <v>#REF!</v>
      </c>
      <c r="D15" s="318" t="e">
        <f>SUM(#REF!)</f>
        <v>#REF!</v>
      </c>
      <c r="E15" s="318" t="e">
        <f>SUM(#REF!)</f>
        <v>#REF!</v>
      </c>
      <c r="F15" s="318" t="e">
        <f>SUM(#REF!)</f>
        <v>#REF!</v>
      </c>
      <c r="G15" s="318" t="e">
        <f>SUM(#REF!)</f>
        <v>#REF!</v>
      </c>
      <c r="H15" s="318" t="e">
        <f>SUM(#REF!)</f>
        <v>#REF!</v>
      </c>
      <c r="I15" s="318" t="e">
        <f>SUM(#REF!)</f>
        <v>#REF!</v>
      </c>
      <c r="J15" s="318" t="e">
        <f>SUM(#REF!)</f>
        <v>#REF!</v>
      </c>
      <c r="K15" s="318" t="e">
        <f>SUM(#REF!)</f>
        <v>#REF!</v>
      </c>
      <c r="L15" s="318" t="e">
        <f>SUM(#REF!)</f>
        <v>#REF!</v>
      </c>
      <c r="M15" s="318" t="e">
        <f>SUM(#REF!)</f>
        <v>#REF!</v>
      </c>
      <c r="N15" s="318" t="e">
        <f>SUM(#REF!)</f>
        <v>#REF!</v>
      </c>
      <c r="O15" s="318" t="e">
        <f>SUM(#REF!)</f>
        <v>#REF!</v>
      </c>
      <c r="P15" s="318" t="e">
        <f>SUM(#REF!)</f>
        <v>#REF!</v>
      </c>
      <c r="Q15" s="318" t="e">
        <f>SUM(#REF!)</f>
        <v>#REF!</v>
      </c>
      <c r="R15" s="318" t="e">
        <f>SUM(#REF!)</f>
        <v>#REF!</v>
      </c>
      <c r="S15" s="318" t="e">
        <f>SUM(#REF!)</f>
        <v>#REF!</v>
      </c>
      <c r="T15" s="318" t="e">
        <f>SUM(#REF!)</f>
        <v>#REF!</v>
      </c>
      <c r="U15" s="321" t="e">
        <f>SUM(#REF!)</f>
        <v>#REF!</v>
      </c>
      <c r="V15" s="54"/>
      <c r="W15" s="54"/>
      <c r="X15" s="54"/>
      <c r="Y15" s="54"/>
    </row>
    <row r="16" spans="1:25">
      <c r="B16" s="311" t="s">
        <v>138</v>
      </c>
      <c r="C16" s="319" t="e">
        <f>SUM(#REF!)</f>
        <v>#REF!</v>
      </c>
      <c r="D16" s="319" t="e">
        <f>SUM(#REF!)</f>
        <v>#REF!</v>
      </c>
      <c r="E16" s="319" t="e">
        <f>SUM(#REF!)</f>
        <v>#REF!</v>
      </c>
      <c r="F16" s="319" t="e">
        <f>SUM(#REF!)</f>
        <v>#REF!</v>
      </c>
      <c r="G16" s="319" t="e">
        <f>SUM(#REF!)</f>
        <v>#REF!</v>
      </c>
      <c r="H16" s="319" t="e">
        <f>SUM(#REF!)</f>
        <v>#REF!</v>
      </c>
      <c r="I16" s="319" t="e">
        <f>SUM(#REF!)</f>
        <v>#REF!</v>
      </c>
      <c r="J16" s="319" t="e">
        <f>SUM(#REF!)</f>
        <v>#REF!</v>
      </c>
      <c r="K16" s="319" t="e">
        <f>SUM(#REF!)</f>
        <v>#REF!</v>
      </c>
      <c r="L16" s="319" t="e">
        <f>SUM(#REF!)</f>
        <v>#REF!</v>
      </c>
      <c r="M16" s="319" t="e">
        <f>SUM(#REF!)</f>
        <v>#REF!</v>
      </c>
      <c r="N16" s="319" t="e">
        <f>SUM(#REF!)</f>
        <v>#REF!</v>
      </c>
      <c r="O16" s="319" t="e">
        <f>SUM(#REF!)</f>
        <v>#REF!</v>
      </c>
      <c r="P16" s="319" t="e">
        <f>SUM(#REF!)</f>
        <v>#REF!</v>
      </c>
      <c r="Q16" s="319" t="e">
        <f>SUM(#REF!)</f>
        <v>#REF!</v>
      </c>
      <c r="R16" s="319" t="e">
        <f>SUM(#REF!)</f>
        <v>#REF!</v>
      </c>
      <c r="S16" s="319" t="e">
        <f>SUM(#REF!)</f>
        <v>#REF!</v>
      </c>
      <c r="T16" s="319" t="e">
        <f>SUM(#REF!)</f>
        <v>#REF!</v>
      </c>
      <c r="U16" s="322" t="e">
        <f>SUM(#REF!)</f>
        <v>#REF!</v>
      </c>
      <c r="V16" s="54"/>
      <c r="W16" s="54"/>
      <c r="X16" s="54"/>
      <c r="Y16" s="54"/>
    </row>
    <row r="17" spans="1:25" ht="18" thickBot="1">
      <c r="B17" s="314" t="s">
        <v>55</v>
      </c>
      <c r="C17" s="315" t="str">
        <f>IF(ISERROR(SUM(#REF!)/SUM(#REF!)),"N/A",SUM(#REF!)/SUM(#REF!))</f>
        <v>N/A</v>
      </c>
      <c r="D17" s="315" t="str">
        <f>IF(ISERROR(SUM(#REF!)/SUM(#REF!)),"N/A",SUM(#REF!)/SUM(#REF!))</f>
        <v>N/A</v>
      </c>
      <c r="E17" s="315" t="str">
        <f>IF(ISERROR(SUM(#REF!)/SUM(#REF!)),"N/A",SUM(#REF!)/SUM(#REF!))</f>
        <v>N/A</v>
      </c>
      <c r="F17" s="315" t="str">
        <f>IF(ISERROR(SUM(#REF!)/SUM(#REF!)),"N/A",SUM(#REF!)/SUM(#REF!))</f>
        <v>N/A</v>
      </c>
      <c r="G17" s="315" t="str">
        <f>IF(ISERROR(SUM(#REF!)/SUM(#REF!)),"N/A",SUM(#REF!)/SUM(#REF!))</f>
        <v>N/A</v>
      </c>
      <c r="H17" s="315" t="str">
        <f>IF(ISERROR(SUM(#REF!)/SUM(#REF!)),"N/A",SUM(#REF!)/SUM(#REF!))</f>
        <v>N/A</v>
      </c>
      <c r="I17" s="315" t="str">
        <f>IF(ISERROR(SUM(#REF!)/SUM(#REF!)),"N/A",SUM(#REF!)/SUM(#REF!))</f>
        <v>N/A</v>
      </c>
      <c r="J17" s="315" t="str">
        <f>IF(ISERROR(SUM(#REF!)/SUM(#REF!)),"N/A",SUM(#REF!)/SUM(#REF!))</f>
        <v>N/A</v>
      </c>
      <c r="K17" s="315" t="str">
        <f>IF(ISERROR(SUM(#REF!)/SUM(#REF!)),"N/A",SUM(#REF!)/SUM(#REF!))</f>
        <v>N/A</v>
      </c>
      <c r="L17" s="315" t="str">
        <f>IF(ISERROR(SUM(#REF!)/SUM(#REF!)),"N/A",SUM(#REF!)/SUM(#REF!))</f>
        <v>N/A</v>
      </c>
      <c r="M17" s="315" t="str">
        <f>IF(ISERROR(SUM(#REF!)/SUM(#REF!)),"N/A",SUM(#REF!)/SUM(#REF!))</f>
        <v>N/A</v>
      </c>
      <c r="N17" s="315" t="str">
        <f>IF(ISERROR(SUM(#REF!)/SUM(#REF!)),"N/A",SUM(#REF!)/SUM(#REF!))</f>
        <v>N/A</v>
      </c>
      <c r="O17" s="315" t="str">
        <f>IF(ISERROR(SUM(#REF!)/SUM(#REF!)),"N/A",SUM(#REF!)/SUM(#REF!))</f>
        <v>N/A</v>
      </c>
      <c r="P17" s="315" t="str">
        <f>IF(ISERROR(SUM(#REF!)/SUM(#REF!)),"N/A",SUM(#REF!)/SUM(#REF!))</f>
        <v>N/A</v>
      </c>
      <c r="Q17" s="315" t="str">
        <f>IF(ISERROR(SUM(#REF!)/SUM(#REF!)),"N/A",SUM(#REF!)/SUM(#REF!))</f>
        <v>N/A</v>
      </c>
      <c r="R17" s="315" t="str">
        <f>IF(ISERROR(SUM(#REF!)/SUM(#REF!)),"N/A",SUM(#REF!)/SUM(#REF!))</f>
        <v>N/A</v>
      </c>
      <c r="S17" s="315" t="str">
        <f>IF(ISERROR(SUM(#REF!)/SUM(#REF!)),"N/A",SUM(#REF!)/SUM(#REF!))</f>
        <v>N/A</v>
      </c>
      <c r="T17" s="315" t="str">
        <f>IF(ISERROR(SUM(#REF!)/SUM(#REF!)),"N/A",SUM(#REF!)/SUM(#REF!))</f>
        <v>N/A</v>
      </c>
      <c r="U17" s="316" t="str">
        <f>IF(ISERROR(SUM(#REF!)/SUM(#REF!)),"N/A",SUM(#REF!)/SUM(#REF!))</f>
        <v>N/A</v>
      </c>
      <c r="V17" s="54"/>
      <c r="W17" s="54"/>
      <c r="X17" s="54"/>
      <c r="Y17" s="54"/>
    </row>
    <row r="18" spans="1:25">
      <c r="B18" s="310" t="s">
        <v>137</v>
      </c>
      <c r="C18" s="320" t="e">
        <f>SUM(#REF!)</f>
        <v>#REF!</v>
      </c>
      <c r="D18" s="320" t="e">
        <f>SUM(#REF!)</f>
        <v>#REF!</v>
      </c>
      <c r="E18" s="320" t="e">
        <f>SUM(#REF!)</f>
        <v>#REF!</v>
      </c>
      <c r="F18" s="320" t="e">
        <f>SUM(#REF!)</f>
        <v>#REF!</v>
      </c>
      <c r="G18" s="320" t="e">
        <f>SUM(#REF!)</f>
        <v>#REF!</v>
      </c>
      <c r="H18" s="320" t="e">
        <f>SUM(#REF!)</f>
        <v>#REF!</v>
      </c>
      <c r="I18" s="320" t="e">
        <f>SUM(#REF!)</f>
        <v>#REF!</v>
      </c>
      <c r="J18" s="320" t="e">
        <f>SUM(#REF!)</f>
        <v>#REF!</v>
      </c>
      <c r="K18" s="320" t="e">
        <f>SUM(#REF!)</f>
        <v>#REF!</v>
      </c>
      <c r="L18" s="320" t="e">
        <f>SUM(#REF!)</f>
        <v>#REF!</v>
      </c>
      <c r="M18" s="320" t="e">
        <f>SUM(#REF!)</f>
        <v>#REF!</v>
      </c>
      <c r="N18" s="320" t="e">
        <f>SUM(#REF!)</f>
        <v>#REF!</v>
      </c>
      <c r="O18" s="320" t="e">
        <f>SUM(#REF!)</f>
        <v>#REF!</v>
      </c>
      <c r="P18" s="320" t="e">
        <f>SUM(#REF!)</f>
        <v>#REF!</v>
      </c>
      <c r="Q18" s="320" t="e">
        <f>SUM(#REF!)</f>
        <v>#REF!</v>
      </c>
      <c r="R18" s="320" t="e">
        <f>SUM(#REF!)</f>
        <v>#REF!</v>
      </c>
      <c r="S18" s="320" t="e">
        <f>SUM(#REF!)</f>
        <v>#REF!</v>
      </c>
      <c r="T18" s="320" t="e">
        <f>SUM(#REF!)</f>
        <v>#REF!</v>
      </c>
      <c r="U18" s="323" t="e">
        <f>SUM(#REF!)</f>
        <v>#REF!</v>
      </c>
      <c r="V18" s="54"/>
      <c r="W18" s="54"/>
      <c r="X18" s="54"/>
      <c r="Y18" s="54"/>
    </row>
    <row r="19" spans="1:25">
      <c r="B19" s="317" t="s">
        <v>139</v>
      </c>
      <c r="C19" s="319" t="e">
        <f>SUM(#REF!)</f>
        <v>#REF!</v>
      </c>
      <c r="D19" s="319" t="e">
        <f>SUM(#REF!)</f>
        <v>#REF!</v>
      </c>
      <c r="E19" s="319" t="e">
        <f>SUM(#REF!)</f>
        <v>#REF!</v>
      </c>
      <c r="F19" s="319" t="e">
        <f>SUM(#REF!)</f>
        <v>#REF!</v>
      </c>
      <c r="G19" s="319" t="e">
        <f>SUM(#REF!)</f>
        <v>#REF!</v>
      </c>
      <c r="H19" s="319" t="e">
        <f>SUM(#REF!)</f>
        <v>#REF!</v>
      </c>
      <c r="I19" s="319" t="e">
        <f>SUM(#REF!)</f>
        <v>#REF!</v>
      </c>
      <c r="J19" s="319" t="e">
        <f>SUM(#REF!)</f>
        <v>#REF!</v>
      </c>
      <c r="K19" s="319" t="e">
        <f>SUM(#REF!)</f>
        <v>#REF!</v>
      </c>
      <c r="L19" s="319" t="e">
        <f>SUM(#REF!)</f>
        <v>#REF!</v>
      </c>
      <c r="M19" s="319" t="e">
        <f>SUM(#REF!)</f>
        <v>#REF!</v>
      </c>
      <c r="N19" s="319" t="e">
        <f>SUM(#REF!)</f>
        <v>#REF!</v>
      </c>
      <c r="O19" s="319" t="e">
        <f>SUM(#REF!)</f>
        <v>#REF!</v>
      </c>
      <c r="P19" s="319" t="e">
        <f>SUM(#REF!)</f>
        <v>#REF!</v>
      </c>
      <c r="Q19" s="319" t="e">
        <f>SUM(#REF!)</f>
        <v>#REF!</v>
      </c>
      <c r="R19" s="319" t="e">
        <f>SUM(#REF!)</f>
        <v>#REF!</v>
      </c>
      <c r="S19" s="319" t="e">
        <f>SUM(#REF!)</f>
        <v>#REF!</v>
      </c>
      <c r="T19" s="319" t="e">
        <f>SUM(#REF!)</f>
        <v>#REF!</v>
      </c>
      <c r="U19" s="322" t="e">
        <f>SUM(#REF!)</f>
        <v>#REF!</v>
      </c>
      <c r="V19" s="54"/>
      <c r="W19" s="54"/>
      <c r="X19" s="54"/>
      <c r="Y19" s="54"/>
    </row>
    <row r="20" spans="1:25" ht="18" thickBot="1">
      <c r="A20" s="45" t="s">
        <v>13</v>
      </c>
      <c r="B20" s="312" t="s">
        <v>54</v>
      </c>
      <c r="C20" s="120" t="str">
        <f>IF(ISERROR(SUM(#REF!)/SUM(#REF!)),"N/A",SUM(#REF!)/SUM(#REF!))</f>
        <v>N/A</v>
      </c>
      <c r="D20" s="120" t="str">
        <f>IF(ISERROR(SUM(#REF!)/SUM(#REF!)),"N/A",SUM(#REF!)/SUM(#REF!))</f>
        <v>N/A</v>
      </c>
      <c r="E20" s="120" t="str">
        <f>IF(ISERROR(SUM(#REF!)/SUM(#REF!)),"N/A",SUM(#REF!)/SUM(#REF!))</f>
        <v>N/A</v>
      </c>
      <c r="F20" s="120" t="str">
        <f>IF(ISERROR(SUM(#REF!)/SUM(#REF!)),"N/A",SUM(#REF!)/SUM(#REF!))</f>
        <v>N/A</v>
      </c>
      <c r="G20" s="120" t="str">
        <f>IF(ISERROR(SUM(#REF!)/SUM(#REF!)),"N/A",SUM(#REF!)/SUM(#REF!))</f>
        <v>N/A</v>
      </c>
      <c r="H20" s="120" t="str">
        <f>IF(ISERROR(SUM(#REF!)/SUM(#REF!)),"N/A",SUM(#REF!)/SUM(#REF!))</f>
        <v>N/A</v>
      </c>
      <c r="I20" s="120" t="str">
        <f>IF(ISERROR(SUM(#REF!)/SUM(#REF!)),"N/A",SUM(#REF!)/SUM(#REF!))</f>
        <v>N/A</v>
      </c>
      <c r="J20" s="120" t="str">
        <f>IF(ISERROR(SUM(#REF!)/SUM(#REF!)),"N/A",SUM(#REF!)/SUM(#REF!))</f>
        <v>N/A</v>
      </c>
      <c r="K20" s="120" t="str">
        <f>IF(ISERROR(SUM(#REF!)/SUM(#REF!)),"N/A",SUM(#REF!)/SUM(#REF!))</f>
        <v>N/A</v>
      </c>
      <c r="L20" s="120" t="str">
        <f>IF(ISERROR(SUM(#REF!)/SUM(#REF!)),"N/A",SUM(#REF!)/SUM(#REF!))</f>
        <v>N/A</v>
      </c>
      <c r="M20" s="120" t="str">
        <f>IF(ISERROR(SUM(#REF!)/SUM(#REF!)),"N/A",SUM(#REF!)/SUM(#REF!))</f>
        <v>N/A</v>
      </c>
      <c r="N20" s="120" t="str">
        <f>IF(ISERROR(SUM(#REF!)/SUM(#REF!)),"N/A",SUM(#REF!)/SUM(#REF!))</f>
        <v>N/A</v>
      </c>
      <c r="O20" s="120" t="str">
        <f>IF(ISERROR(SUM(#REF!)/SUM(#REF!)),"N/A",SUM(#REF!)/SUM(#REF!))</f>
        <v>N/A</v>
      </c>
      <c r="P20" s="120" t="str">
        <f>IF(ISERROR(SUM(#REF!)/SUM(#REF!)),"N/A",SUM(#REF!)/SUM(#REF!))</f>
        <v>N/A</v>
      </c>
      <c r="Q20" s="120" t="str">
        <f>IF(ISERROR(SUM(#REF!)/SUM(#REF!)),"N/A",SUM(#REF!)/SUM(#REF!))</f>
        <v>N/A</v>
      </c>
      <c r="R20" s="120" t="str">
        <f>IF(ISERROR(SUM(#REF!)/SUM(#REF!)),"N/A",SUM(#REF!)/SUM(#REF!))</f>
        <v>N/A</v>
      </c>
      <c r="S20" s="120" t="str">
        <f>IF(ISERROR(SUM(#REF!)/SUM(#REF!)),"N/A",SUM(#REF!)/SUM(#REF!))</f>
        <v>N/A</v>
      </c>
      <c r="T20" s="120" t="str">
        <f>IF(ISERROR(SUM(#REF!)/SUM(#REF!)),"N/A",SUM(#REF!)/SUM(#REF!))</f>
        <v>N/A</v>
      </c>
      <c r="U20" s="313" t="str">
        <f>IF(ISERROR(SUM(#REF!)/SUM(#REF!)),"N/A",SUM(#REF!)/SUM(#REF!))</f>
        <v>N/A</v>
      </c>
      <c r="V20" s="54"/>
      <c r="W20" s="54"/>
      <c r="X20" s="54"/>
      <c r="Y20" s="54"/>
    </row>
    <row r="21" spans="1:25">
      <c r="B21" s="63"/>
      <c r="C21" s="125"/>
      <c r="D21" s="125"/>
      <c r="E21" s="125"/>
      <c r="F21" s="126"/>
      <c r="G21" s="126"/>
      <c r="H21" s="126"/>
      <c r="I21" s="126"/>
      <c r="J21" s="126"/>
      <c r="K21" s="126"/>
      <c r="L21" s="126"/>
      <c r="M21" s="126"/>
      <c r="N21" s="126"/>
      <c r="O21" s="126"/>
      <c r="P21" s="126"/>
      <c r="Q21" s="126"/>
      <c r="R21" s="126"/>
      <c r="S21" s="126"/>
      <c r="T21" s="126"/>
      <c r="U21" s="298"/>
    </row>
    <row r="22" spans="1:25">
      <c r="B22" s="63"/>
      <c r="C22" s="125"/>
      <c r="D22" s="125"/>
      <c r="E22" s="125"/>
      <c r="F22" s="126"/>
      <c r="G22" s="126"/>
      <c r="H22" s="126"/>
      <c r="I22" s="126"/>
      <c r="J22" s="126"/>
      <c r="K22" s="126"/>
      <c r="L22" s="126"/>
      <c r="M22" s="126"/>
      <c r="N22" s="126"/>
      <c r="O22" s="126"/>
      <c r="P22" s="126"/>
      <c r="Q22" s="126"/>
      <c r="R22" s="126"/>
      <c r="S22" s="126"/>
      <c r="T22" s="126"/>
      <c r="U22" s="298"/>
    </row>
    <row r="23" spans="1:25" ht="18" thickBot="1">
      <c r="B23" s="51" t="s">
        <v>134</v>
      </c>
      <c r="C23" s="127"/>
      <c r="D23" s="127"/>
      <c r="E23" s="127"/>
      <c r="F23" s="127"/>
      <c r="G23" s="127"/>
      <c r="H23" s="127"/>
      <c r="I23" s="127"/>
      <c r="J23" s="127"/>
      <c r="K23" s="127"/>
      <c r="L23" s="127"/>
      <c r="M23" s="127"/>
      <c r="N23" s="127"/>
      <c r="O23" s="127"/>
      <c r="P23" s="127"/>
      <c r="Q23" s="127"/>
      <c r="R23" s="127"/>
      <c r="S23" s="127"/>
      <c r="T23" s="127"/>
    </row>
    <row r="24" spans="1:25" ht="18" thickBot="1">
      <c r="B24" s="278" t="s">
        <v>135</v>
      </c>
      <c r="C24" s="275" t="e">
        <f>#REF!</f>
        <v>#REF!</v>
      </c>
      <c r="D24" s="274" t="e">
        <f>#REF!</f>
        <v>#REF!</v>
      </c>
      <c r="E24" s="274" t="e">
        <f>#REF!</f>
        <v>#REF!</v>
      </c>
      <c r="F24" s="274" t="e">
        <f>#REF!</f>
        <v>#REF!</v>
      </c>
      <c r="G24" s="274" t="e">
        <f>#REF!</f>
        <v>#REF!</v>
      </c>
      <c r="H24" s="274" t="e">
        <f>#REF!</f>
        <v>#REF!</v>
      </c>
      <c r="I24" s="274" t="e">
        <f>#REF!</f>
        <v>#REF!</v>
      </c>
      <c r="J24" s="274" t="e">
        <f>#REF!</f>
        <v>#REF!</v>
      </c>
      <c r="K24" s="274" t="e">
        <f>#REF!</f>
        <v>#REF!</v>
      </c>
      <c r="L24" s="274" t="e">
        <f>#REF!</f>
        <v>#REF!</v>
      </c>
      <c r="M24" s="274" t="e">
        <f>#REF!</f>
        <v>#REF!</v>
      </c>
      <c r="N24" s="274" t="e">
        <f>#REF!</f>
        <v>#REF!</v>
      </c>
      <c r="O24" s="274" t="e">
        <f>#REF!</f>
        <v>#REF!</v>
      </c>
      <c r="P24" s="274" t="e">
        <f>#REF!</f>
        <v>#REF!</v>
      </c>
      <c r="Q24" s="274" t="e">
        <f>#REF!</f>
        <v>#REF!</v>
      </c>
      <c r="R24" s="274" t="e">
        <f>#REF!</f>
        <v>#REF!</v>
      </c>
      <c r="S24" s="275" t="e">
        <f>#REF!</f>
        <v>#REF!</v>
      </c>
      <c r="T24" s="288" t="e">
        <f>#REF!</f>
        <v>#REF!</v>
      </c>
      <c r="U24" s="291" t="e">
        <f>#REF!</f>
        <v>#REF!</v>
      </c>
    </row>
    <row r="25" spans="1:25" ht="18" thickBot="1">
      <c r="A25" s="45" t="s">
        <v>13</v>
      </c>
      <c r="B25" s="276" t="s">
        <v>134</v>
      </c>
      <c r="C25" s="277" t="e">
        <f>#REF!/1000000</f>
        <v>#REF!</v>
      </c>
      <c r="D25" s="277" t="e">
        <f>#REF!/1000000</f>
        <v>#REF!</v>
      </c>
      <c r="E25" s="277" t="e">
        <f>#REF!/1000000</f>
        <v>#REF!</v>
      </c>
      <c r="F25" s="277" t="e">
        <f>#REF!/1000000</f>
        <v>#REF!</v>
      </c>
      <c r="G25" s="277" t="e">
        <f>#REF!/1000000</f>
        <v>#REF!</v>
      </c>
      <c r="H25" s="277" t="e">
        <f>#REF!/1000000</f>
        <v>#REF!</v>
      </c>
      <c r="I25" s="277" t="e">
        <f>#REF!/1000000</f>
        <v>#REF!</v>
      </c>
      <c r="J25" s="277" t="e">
        <f>#REF!/1000000</f>
        <v>#REF!</v>
      </c>
      <c r="K25" s="277" t="e">
        <f>#REF!/1000000</f>
        <v>#REF!</v>
      </c>
      <c r="L25" s="277" t="e">
        <f>#REF!/1000000</f>
        <v>#REF!</v>
      </c>
      <c r="M25" s="277" t="e">
        <f>#REF!/1000000</f>
        <v>#REF!</v>
      </c>
      <c r="N25" s="277" t="e">
        <f>#REF!/1000000</f>
        <v>#REF!</v>
      </c>
      <c r="O25" s="277" t="e">
        <f>#REF!/1000000</f>
        <v>#REF!</v>
      </c>
      <c r="P25" s="277" t="e">
        <f>#REF!/1000000</f>
        <v>#REF!</v>
      </c>
      <c r="Q25" s="277" t="e">
        <f>#REF!/1000000</f>
        <v>#REF!</v>
      </c>
      <c r="R25" s="277" t="e">
        <f>#REF!/1000000</f>
        <v>#REF!</v>
      </c>
      <c r="S25" s="277" t="e">
        <f>#REF!/1000000</f>
        <v>#REF!</v>
      </c>
      <c r="T25" s="277" t="e">
        <f>SUM(D25:F25)</f>
        <v>#REF!</v>
      </c>
      <c r="U25" s="299" t="e">
        <f>SUM(G25:I25)</f>
        <v>#REF!</v>
      </c>
    </row>
    <row r="26" spans="1:25">
      <c r="B26" s="63"/>
      <c r="C26" s="64"/>
      <c r="D26" s="64"/>
      <c r="E26" s="64"/>
      <c r="F26" s="63"/>
      <c r="G26" s="63"/>
      <c r="H26" s="63"/>
      <c r="I26" s="63"/>
      <c r="J26" s="63"/>
      <c r="K26" s="63"/>
      <c r="L26" s="63"/>
      <c r="M26" s="63"/>
      <c r="N26" s="63"/>
      <c r="O26" s="63"/>
      <c r="P26" s="63"/>
      <c r="Q26" s="63"/>
      <c r="R26" s="63"/>
      <c r="S26" s="63"/>
      <c r="T26" s="63"/>
      <c r="U26" s="298"/>
    </row>
    <row r="27" spans="1:25">
      <c r="B27" s="63"/>
      <c r="C27" s="64"/>
      <c r="D27" s="64"/>
      <c r="E27" s="64"/>
      <c r="F27" s="63"/>
      <c r="G27" s="63"/>
      <c r="H27" s="63"/>
      <c r="I27" s="63"/>
      <c r="J27" s="63"/>
      <c r="K27" s="63"/>
      <c r="L27" s="63"/>
      <c r="M27" s="63"/>
      <c r="N27" s="63"/>
      <c r="O27" s="63"/>
      <c r="P27" s="63"/>
      <c r="Q27" s="63"/>
      <c r="R27" s="63"/>
      <c r="S27" s="63"/>
      <c r="T27" s="63"/>
      <c r="U27" s="298"/>
    </row>
    <row r="28" spans="1:25">
      <c r="B28" s="63"/>
      <c r="C28" s="64"/>
      <c r="D28" s="64"/>
      <c r="E28" s="64"/>
      <c r="F28" s="63"/>
      <c r="G28" s="63"/>
      <c r="H28" s="63"/>
      <c r="I28" s="63"/>
      <c r="J28" s="63"/>
      <c r="K28" s="63"/>
      <c r="L28" s="63"/>
      <c r="M28" s="63"/>
      <c r="N28" s="63"/>
      <c r="O28" s="63"/>
      <c r="P28" s="63"/>
      <c r="Q28" s="63"/>
      <c r="R28" s="63"/>
      <c r="S28" s="63"/>
      <c r="T28" s="63"/>
      <c r="U28" s="298"/>
    </row>
    <row r="29" spans="1:25">
      <c r="B29" s="63"/>
      <c r="C29" s="64"/>
      <c r="D29" s="64"/>
      <c r="E29" s="64"/>
      <c r="F29" s="63"/>
      <c r="G29" s="63"/>
      <c r="H29" s="63"/>
      <c r="I29" s="63"/>
      <c r="J29" s="63"/>
      <c r="K29" s="63"/>
      <c r="L29" s="63"/>
      <c r="M29" s="63"/>
      <c r="N29" s="63"/>
      <c r="O29" s="63"/>
      <c r="P29" s="63"/>
      <c r="Q29" s="63"/>
      <c r="R29" s="63"/>
      <c r="S29" s="63"/>
      <c r="T29" s="63"/>
      <c r="U29" s="298"/>
    </row>
    <row r="30" spans="1:25">
      <c r="B30" s="63"/>
      <c r="C30" s="64"/>
      <c r="D30" s="64"/>
      <c r="E30" s="64"/>
      <c r="F30" s="63"/>
      <c r="G30" s="63"/>
      <c r="H30" s="63"/>
      <c r="I30" s="63"/>
      <c r="J30" s="63"/>
      <c r="K30" s="63"/>
      <c r="L30" s="63"/>
      <c r="M30" s="63"/>
      <c r="N30" s="63"/>
      <c r="O30" s="63"/>
      <c r="P30" s="63"/>
      <c r="Q30" s="63"/>
      <c r="R30" s="63"/>
      <c r="S30" s="63"/>
      <c r="T30" s="63"/>
      <c r="U30" s="298"/>
    </row>
    <row r="31" spans="1:25">
      <c r="B31" s="63"/>
      <c r="C31" s="64"/>
      <c r="D31" s="64"/>
      <c r="E31" s="64"/>
      <c r="F31" s="63"/>
      <c r="G31" s="63"/>
      <c r="H31" s="63"/>
      <c r="I31" s="63"/>
      <c r="J31" s="63"/>
      <c r="K31" s="63"/>
      <c r="L31" s="63"/>
      <c r="M31" s="63"/>
      <c r="N31" s="63"/>
      <c r="O31" s="63"/>
      <c r="P31" s="63"/>
      <c r="Q31" s="63"/>
      <c r="R31" s="63"/>
      <c r="S31" s="63"/>
      <c r="T31" s="63"/>
      <c r="U31" s="298"/>
    </row>
    <row r="32" spans="1:25">
      <c r="B32" s="63"/>
      <c r="C32" s="64"/>
      <c r="D32" s="64"/>
      <c r="E32" s="64"/>
      <c r="F32" s="63"/>
      <c r="G32" s="63"/>
      <c r="H32" s="63"/>
      <c r="I32" s="63"/>
      <c r="J32" s="63"/>
      <c r="K32" s="63"/>
      <c r="L32" s="63"/>
      <c r="M32" s="63"/>
      <c r="N32" s="63"/>
      <c r="O32" s="63"/>
      <c r="P32" s="63"/>
      <c r="Q32" s="63"/>
      <c r="R32" s="63"/>
      <c r="S32" s="63"/>
      <c r="T32" s="63"/>
      <c r="U32" s="298"/>
    </row>
    <row r="33" spans="2:21">
      <c r="B33" s="63"/>
      <c r="C33" s="64"/>
      <c r="D33" s="64"/>
      <c r="E33" s="64"/>
      <c r="F33" s="63"/>
      <c r="G33" s="63"/>
      <c r="H33" s="63"/>
      <c r="I33" s="63"/>
      <c r="J33" s="63"/>
      <c r="K33" s="63"/>
      <c r="L33" s="63"/>
      <c r="M33" s="63"/>
      <c r="N33" s="63"/>
      <c r="O33" s="63"/>
      <c r="P33" s="63"/>
      <c r="Q33" s="63"/>
      <c r="R33" s="63"/>
      <c r="S33" s="63"/>
      <c r="T33" s="63"/>
      <c r="U33" s="298"/>
    </row>
    <row r="34" spans="2:21">
      <c r="B34" s="63"/>
      <c r="C34" s="64"/>
      <c r="D34" s="64"/>
      <c r="E34" s="64"/>
      <c r="F34" s="63"/>
      <c r="G34" s="63"/>
      <c r="H34" s="63"/>
      <c r="I34" s="63"/>
      <c r="J34" s="63"/>
      <c r="K34" s="63"/>
      <c r="L34" s="63"/>
      <c r="M34" s="63"/>
      <c r="N34" s="63"/>
      <c r="O34" s="63"/>
      <c r="P34" s="63"/>
      <c r="Q34" s="63"/>
      <c r="R34" s="63"/>
      <c r="S34" s="63"/>
      <c r="T34" s="63"/>
      <c r="U34" s="298"/>
    </row>
    <row r="35" spans="2:21">
      <c r="B35" s="63"/>
      <c r="C35" s="64"/>
      <c r="D35" s="64"/>
      <c r="E35" s="64"/>
      <c r="F35" s="63"/>
      <c r="G35" s="63"/>
      <c r="H35" s="63"/>
      <c r="I35" s="63"/>
      <c r="J35" s="63"/>
      <c r="K35" s="63"/>
      <c r="L35" s="63"/>
      <c r="M35" s="63"/>
      <c r="N35" s="63"/>
      <c r="O35" s="63"/>
      <c r="P35" s="63"/>
      <c r="Q35" s="63"/>
      <c r="R35" s="63"/>
      <c r="S35" s="63"/>
      <c r="T35" s="63"/>
      <c r="U35" s="298"/>
    </row>
    <row r="36" spans="2:21">
      <c r="B36" s="63"/>
      <c r="C36" s="64"/>
      <c r="D36" s="64"/>
      <c r="E36" s="64"/>
      <c r="F36" s="63"/>
      <c r="G36" s="63"/>
      <c r="H36" s="63"/>
      <c r="I36" s="63"/>
      <c r="J36" s="63"/>
      <c r="K36" s="63"/>
      <c r="L36" s="63"/>
      <c r="M36" s="63"/>
      <c r="N36" s="63"/>
      <c r="O36" s="63"/>
      <c r="P36" s="63"/>
      <c r="Q36" s="63"/>
      <c r="R36" s="63"/>
      <c r="S36" s="63"/>
      <c r="T36" s="63"/>
      <c r="U36" s="298"/>
    </row>
    <row r="37" spans="2:21">
      <c r="B37" s="63"/>
      <c r="C37" s="64"/>
      <c r="D37" s="64"/>
      <c r="E37" s="64"/>
      <c r="F37" s="63"/>
      <c r="G37" s="63"/>
      <c r="H37" s="63"/>
      <c r="I37" s="63"/>
      <c r="J37" s="63"/>
      <c r="K37" s="63"/>
      <c r="L37" s="63"/>
      <c r="M37" s="63"/>
      <c r="N37" s="63"/>
      <c r="O37" s="63"/>
      <c r="P37" s="63"/>
      <c r="Q37" s="63"/>
      <c r="R37" s="63"/>
      <c r="S37" s="63"/>
      <c r="T37" s="63"/>
      <c r="U37" s="298"/>
    </row>
    <row r="38" spans="2:21">
      <c r="B38" s="63"/>
      <c r="C38" s="64"/>
      <c r="D38" s="64"/>
      <c r="E38" s="64"/>
      <c r="F38" s="63"/>
      <c r="G38" s="63"/>
      <c r="H38" s="63"/>
      <c r="I38" s="63"/>
      <c r="J38" s="63"/>
      <c r="K38" s="63"/>
      <c r="L38" s="63"/>
      <c r="M38" s="63"/>
      <c r="N38" s="63"/>
      <c r="O38" s="63"/>
      <c r="P38" s="63"/>
      <c r="Q38" s="63"/>
      <c r="R38" s="63"/>
      <c r="S38" s="63"/>
      <c r="T38" s="63"/>
      <c r="U38" s="298"/>
    </row>
    <row r="39" spans="2:21" s="65" customFormat="1" ht="13.5" customHeight="1">
      <c r="B39" s="66"/>
      <c r="C39" s="67"/>
      <c r="D39" s="67"/>
      <c r="E39" s="67"/>
      <c r="F39" s="66"/>
      <c r="G39" s="66"/>
      <c r="H39" s="66"/>
      <c r="I39" s="66"/>
      <c r="J39" s="66"/>
      <c r="K39" s="66"/>
      <c r="L39" s="66"/>
      <c r="M39" s="66"/>
      <c r="N39" s="66"/>
      <c r="O39" s="66"/>
      <c r="P39" s="66"/>
      <c r="Q39" s="66"/>
      <c r="R39" s="66"/>
      <c r="S39" s="66"/>
      <c r="T39" s="66"/>
      <c r="U39" s="300"/>
    </row>
    <row r="40" spans="2:21">
      <c r="B40" s="63"/>
      <c r="C40" s="64"/>
      <c r="D40" s="64"/>
      <c r="E40" s="64"/>
      <c r="F40" s="63"/>
      <c r="G40" s="63"/>
      <c r="H40" s="63"/>
      <c r="I40" s="63"/>
      <c r="J40" s="63"/>
      <c r="K40" s="63"/>
      <c r="L40" s="63"/>
      <c r="M40" s="63"/>
      <c r="N40" s="63"/>
      <c r="O40" s="63"/>
      <c r="P40" s="63"/>
      <c r="Q40" s="63"/>
      <c r="R40" s="63"/>
      <c r="S40" s="63"/>
      <c r="T40" s="63"/>
      <c r="U40" s="298"/>
    </row>
    <row r="41" spans="2:21">
      <c r="B41" s="63"/>
      <c r="C41" s="64"/>
      <c r="D41" s="64"/>
      <c r="E41" s="64"/>
      <c r="F41" s="63"/>
      <c r="G41" s="63"/>
      <c r="H41" s="63"/>
      <c r="I41" s="63"/>
      <c r="J41" s="63"/>
      <c r="K41" s="63"/>
      <c r="L41" s="63"/>
      <c r="M41" s="63"/>
      <c r="N41" s="63"/>
      <c r="O41" s="63"/>
      <c r="P41" s="63"/>
      <c r="Q41" s="63"/>
      <c r="R41" s="63"/>
      <c r="S41" s="63"/>
      <c r="T41" s="63"/>
      <c r="U41" s="298"/>
    </row>
    <row r="42" spans="2:21">
      <c r="B42" s="63"/>
      <c r="C42" s="64"/>
      <c r="D42" s="64"/>
      <c r="E42" s="64"/>
      <c r="F42" s="63"/>
      <c r="G42" s="63"/>
      <c r="H42" s="63"/>
      <c r="I42" s="63"/>
      <c r="J42" s="63"/>
      <c r="K42" s="63"/>
      <c r="L42" s="63"/>
      <c r="M42" s="63"/>
      <c r="N42" s="63"/>
      <c r="O42" s="63"/>
      <c r="P42" s="63"/>
      <c r="Q42" s="63"/>
      <c r="R42" s="63"/>
      <c r="S42" s="63"/>
      <c r="T42" s="63"/>
      <c r="U42" s="298"/>
    </row>
    <row r="43" spans="2:21" s="65" customFormat="1">
      <c r="B43" s="66"/>
      <c r="C43" s="67"/>
      <c r="D43" s="67"/>
      <c r="E43" s="67"/>
      <c r="F43" s="66"/>
      <c r="G43" s="66"/>
      <c r="H43" s="66"/>
      <c r="I43" s="66"/>
      <c r="J43" s="66"/>
      <c r="K43" s="66"/>
      <c r="L43" s="66"/>
      <c r="M43" s="66"/>
      <c r="N43" s="66"/>
      <c r="O43" s="66"/>
      <c r="P43" s="66"/>
      <c r="Q43" s="66"/>
      <c r="R43" s="66"/>
      <c r="S43" s="66"/>
      <c r="T43" s="66"/>
      <c r="U43" s="300"/>
    </row>
    <row r="44" spans="2:21">
      <c r="B44" s="63"/>
      <c r="C44" s="64"/>
      <c r="D44" s="64"/>
      <c r="E44" s="64"/>
      <c r="F44" s="63"/>
      <c r="G44" s="63"/>
      <c r="H44" s="63"/>
      <c r="I44" s="63"/>
      <c r="J44" s="63"/>
      <c r="K44" s="63"/>
      <c r="L44" s="63"/>
      <c r="M44" s="63"/>
      <c r="N44" s="63"/>
      <c r="O44" s="63"/>
      <c r="P44" s="63"/>
      <c r="Q44" s="63"/>
      <c r="R44" s="63"/>
      <c r="S44" s="63"/>
      <c r="T44" s="63"/>
      <c r="U44" s="298"/>
    </row>
    <row r="45" spans="2:21">
      <c r="B45" s="63"/>
      <c r="C45" s="64"/>
      <c r="D45" s="64"/>
      <c r="E45" s="64"/>
      <c r="F45" s="63"/>
      <c r="G45" s="63"/>
      <c r="H45" s="63"/>
      <c r="I45" s="63"/>
      <c r="J45" s="63"/>
      <c r="K45" s="63"/>
      <c r="L45" s="63"/>
      <c r="M45" s="63"/>
      <c r="N45" s="63"/>
      <c r="O45" s="63"/>
      <c r="P45" s="63"/>
      <c r="Q45" s="63"/>
      <c r="R45" s="63"/>
      <c r="S45" s="63"/>
      <c r="T45" s="63"/>
      <c r="U45" s="298"/>
    </row>
    <row r="46" spans="2:21">
      <c r="B46" s="63"/>
      <c r="C46" s="64"/>
      <c r="D46" s="64"/>
      <c r="E46" s="64"/>
      <c r="F46" s="63"/>
      <c r="G46" s="63"/>
      <c r="H46" s="63"/>
      <c r="I46" s="63"/>
      <c r="J46" s="63"/>
      <c r="K46" s="63"/>
      <c r="L46" s="63"/>
      <c r="M46" s="63"/>
      <c r="N46" s="63"/>
      <c r="O46" s="63"/>
      <c r="P46" s="63"/>
      <c r="Q46" s="63"/>
      <c r="R46" s="63"/>
      <c r="S46" s="63"/>
      <c r="T46" s="63"/>
      <c r="U46" s="298"/>
    </row>
    <row r="47" spans="2:21">
      <c r="B47" s="63"/>
      <c r="C47" s="64"/>
      <c r="D47" s="64"/>
      <c r="E47" s="64"/>
      <c r="F47" s="63"/>
      <c r="G47" s="63"/>
      <c r="H47" s="63"/>
      <c r="I47" s="63"/>
      <c r="J47" s="63"/>
      <c r="K47" s="63"/>
      <c r="L47" s="63"/>
      <c r="M47" s="63"/>
      <c r="N47" s="63"/>
      <c r="O47" s="63"/>
      <c r="P47" s="63"/>
      <c r="Q47" s="63"/>
      <c r="R47" s="63"/>
      <c r="S47" s="63"/>
      <c r="T47" s="63"/>
      <c r="U47" s="298"/>
    </row>
    <row r="48" spans="2:21">
      <c r="B48" s="63"/>
      <c r="C48" s="64"/>
      <c r="D48" s="64"/>
      <c r="E48" s="64"/>
      <c r="F48" s="63"/>
      <c r="G48" s="63"/>
      <c r="H48" s="63"/>
      <c r="I48" s="63"/>
      <c r="J48" s="63"/>
      <c r="K48" s="63"/>
      <c r="L48" s="63"/>
      <c r="M48" s="63"/>
      <c r="N48" s="63"/>
      <c r="O48" s="63"/>
      <c r="P48" s="63"/>
      <c r="Q48" s="63"/>
      <c r="R48" s="63"/>
      <c r="S48" s="63"/>
      <c r="T48" s="63"/>
      <c r="U48" s="298"/>
    </row>
    <row r="49" spans="2:21">
      <c r="B49" s="63"/>
      <c r="C49" s="64"/>
      <c r="D49" s="64"/>
      <c r="E49" s="64"/>
      <c r="F49" s="63"/>
      <c r="G49" s="63"/>
      <c r="H49" s="63"/>
      <c r="I49" s="63"/>
      <c r="J49" s="63"/>
      <c r="K49" s="63"/>
      <c r="L49" s="63"/>
      <c r="M49" s="63"/>
      <c r="N49" s="63"/>
      <c r="O49" s="63"/>
      <c r="P49" s="63"/>
      <c r="Q49" s="63"/>
      <c r="R49" s="63"/>
      <c r="S49" s="63"/>
      <c r="T49" s="63"/>
      <c r="U49" s="298"/>
    </row>
    <row r="50" spans="2:21">
      <c r="B50" s="63"/>
      <c r="C50" s="64"/>
      <c r="D50" s="64"/>
      <c r="E50" s="64"/>
      <c r="F50" s="63"/>
      <c r="G50" s="63"/>
      <c r="H50" s="63"/>
      <c r="I50" s="63"/>
      <c r="J50" s="63"/>
      <c r="K50" s="63"/>
      <c r="L50" s="63"/>
      <c r="M50" s="63"/>
      <c r="N50" s="63"/>
      <c r="O50" s="63"/>
      <c r="P50" s="63"/>
      <c r="Q50" s="63"/>
      <c r="R50" s="63"/>
      <c r="S50" s="63"/>
      <c r="T50" s="63"/>
      <c r="U50" s="298"/>
    </row>
    <row r="51" spans="2:21">
      <c r="B51" s="63"/>
      <c r="C51" s="64"/>
      <c r="D51" s="64"/>
      <c r="E51" s="64"/>
      <c r="F51" s="63"/>
      <c r="G51" s="63"/>
      <c r="H51" s="63"/>
      <c r="I51" s="63"/>
      <c r="J51" s="63"/>
      <c r="K51" s="63"/>
      <c r="L51" s="63"/>
      <c r="M51" s="63"/>
      <c r="N51" s="63"/>
      <c r="O51" s="63"/>
      <c r="P51" s="63"/>
      <c r="Q51" s="63"/>
      <c r="R51" s="63"/>
      <c r="S51" s="63"/>
      <c r="T51" s="63"/>
      <c r="U51" s="298"/>
    </row>
    <row r="52" spans="2:21">
      <c r="B52" s="63"/>
      <c r="C52" s="64"/>
      <c r="D52" s="64"/>
      <c r="E52" s="64"/>
      <c r="F52" s="63"/>
      <c r="G52" s="63"/>
      <c r="H52" s="63"/>
      <c r="I52" s="63"/>
      <c r="J52" s="63"/>
      <c r="K52" s="63"/>
      <c r="L52" s="63"/>
      <c r="M52" s="63"/>
      <c r="N52" s="63"/>
      <c r="O52" s="63"/>
      <c r="P52" s="63"/>
      <c r="Q52" s="63"/>
      <c r="R52" s="63"/>
      <c r="S52" s="63"/>
      <c r="T52" s="63"/>
      <c r="U52" s="298"/>
    </row>
    <row r="53" spans="2:21">
      <c r="B53" s="63"/>
      <c r="C53" s="64"/>
      <c r="D53" s="64"/>
      <c r="E53" s="64"/>
      <c r="F53" s="63"/>
      <c r="G53" s="63"/>
      <c r="H53" s="63"/>
      <c r="I53" s="63"/>
      <c r="J53" s="63"/>
      <c r="K53" s="63"/>
      <c r="L53" s="63"/>
      <c r="M53" s="63"/>
      <c r="N53" s="63"/>
      <c r="O53" s="63"/>
      <c r="P53" s="63"/>
      <c r="Q53" s="63"/>
      <c r="R53" s="63"/>
      <c r="S53" s="63"/>
      <c r="T53" s="63"/>
      <c r="U53" s="298"/>
    </row>
    <row r="54" spans="2:21">
      <c r="B54" s="63"/>
      <c r="C54" s="64"/>
      <c r="D54" s="64"/>
      <c r="E54" s="64"/>
      <c r="F54" s="63"/>
      <c r="G54" s="63"/>
      <c r="H54" s="63"/>
      <c r="I54" s="63"/>
      <c r="J54" s="63"/>
      <c r="K54" s="63"/>
      <c r="L54" s="63"/>
      <c r="M54" s="63"/>
      <c r="N54" s="63"/>
      <c r="O54" s="63"/>
      <c r="P54" s="63"/>
      <c r="Q54" s="63"/>
      <c r="R54" s="63"/>
      <c r="S54" s="63"/>
      <c r="T54" s="63"/>
      <c r="U54" s="298"/>
    </row>
    <row r="55" spans="2:21">
      <c r="B55" s="63"/>
      <c r="C55" s="64"/>
      <c r="D55" s="64"/>
      <c r="E55" s="64"/>
      <c r="F55" s="63"/>
      <c r="G55" s="63"/>
      <c r="H55" s="63"/>
      <c r="I55" s="63"/>
      <c r="J55" s="63"/>
      <c r="K55" s="63"/>
      <c r="L55" s="63"/>
      <c r="M55" s="63"/>
      <c r="N55" s="63"/>
      <c r="O55" s="63"/>
      <c r="P55" s="63"/>
      <c r="Q55" s="63"/>
      <c r="R55" s="63"/>
      <c r="S55" s="63"/>
      <c r="T55" s="63"/>
      <c r="U55" s="298"/>
    </row>
    <row r="56" spans="2:21">
      <c r="B56" s="63"/>
      <c r="C56" s="64"/>
      <c r="D56" s="64"/>
      <c r="E56" s="64"/>
      <c r="F56" s="63"/>
      <c r="G56" s="63"/>
      <c r="H56" s="63"/>
      <c r="I56" s="63"/>
      <c r="J56" s="63"/>
      <c r="K56" s="63"/>
      <c r="L56" s="63"/>
      <c r="M56" s="63"/>
      <c r="N56" s="63"/>
      <c r="O56" s="63"/>
      <c r="P56" s="63"/>
      <c r="Q56" s="63"/>
      <c r="R56" s="63"/>
      <c r="S56" s="63"/>
      <c r="T56" s="63"/>
      <c r="U56" s="298"/>
    </row>
    <row r="57" spans="2:21">
      <c r="B57" s="63"/>
      <c r="C57" s="64"/>
      <c r="D57" s="64"/>
      <c r="E57" s="64"/>
      <c r="F57" s="63"/>
      <c r="G57" s="63"/>
      <c r="H57" s="63"/>
      <c r="I57" s="63"/>
      <c r="J57" s="63"/>
      <c r="K57" s="63"/>
      <c r="L57" s="63"/>
      <c r="M57" s="63"/>
      <c r="N57" s="63"/>
      <c r="O57" s="63"/>
      <c r="P57" s="63"/>
      <c r="Q57" s="63"/>
      <c r="R57" s="63"/>
      <c r="S57" s="63"/>
      <c r="T57" s="63"/>
      <c r="U57" s="298"/>
    </row>
    <row r="58" spans="2:21">
      <c r="B58" s="63"/>
      <c r="C58" s="64"/>
      <c r="D58" s="64"/>
      <c r="E58" s="64"/>
      <c r="F58" s="63"/>
      <c r="G58" s="63"/>
      <c r="H58" s="63"/>
      <c r="I58" s="63"/>
      <c r="J58" s="63"/>
      <c r="K58" s="63"/>
      <c r="L58" s="63"/>
      <c r="M58" s="63"/>
      <c r="N58" s="63"/>
      <c r="O58" s="63"/>
      <c r="P58" s="63"/>
      <c r="Q58" s="63"/>
      <c r="R58" s="63"/>
      <c r="S58" s="63"/>
      <c r="T58" s="63"/>
      <c r="U58" s="298"/>
    </row>
    <row r="59" spans="2:21">
      <c r="B59" s="63"/>
      <c r="C59" s="64"/>
      <c r="D59" s="64"/>
      <c r="E59" s="64"/>
      <c r="F59" s="63"/>
      <c r="G59" s="63"/>
      <c r="H59" s="63"/>
      <c r="I59" s="63"/>
      <c r="J59" s="63"/>
      <c r="K59" s="63"/>
      <c r="L59" s="63"/>
      <c r="M59" s="63"/>
      <c r="N59" s="63"/>
      <c r="O59" s="63"/>
      <c r="P59" s="63"/>
      <c r="Q59" s="63"/>
      <c r="R59" s="63"/>
      <c r="S59" s="63"/>
      <c r="T59" s="63"/>
      <c r="U59" s="298"/>
    </row>
    <row r="60" spans="2:21">
      <c r="B60" s="63"/>
      <c r="C60" s="64"/>
      <c r="D60" s="64"/>
      <c r="E60" s="64"/>
      <c r="F60" s="63"/>
      <c r="G60" s="63"/>
      <c r="H60" s="63"/>
      <c r="I60" s="63"/>
      <c r="J60" s="63"/>
      <c r="K60" s="63"/>
      <c r="L60" s="63"/>
      <c r="M60" s="63"/>
      <c r="N60" s="63"/>
      <c r="O60" s="63"/>
      <c r="P60" s="63"/>
      <c r="Q60" s="63"/>
      <c r="R60" s="63"/>
      <c r="S60" s="63"/>
      <c r="T60" s="63"/>
      <c r="U60" s="298"/>
    </row>
    <row r="61" spans="2:21">
      <c r="B61" s="63"/>
      <c r="C61" s="64"/>
      <c r="D61" s="64"/>
      <c r="E61" s="64"/>
      <c r="F61" s="63"/>
      <c r="G61" s="63"/>
      <c r="H61" s="63"/>
      <c r="I61" s="63"/>
      <c r="J61" s="63"/>
      <c r="K61" s="63"/>
      <c r="L61" s="63"/>
      <c r="M61" s="63"/>
      <c r="N61" s="63"/>
      <c r="O61" s="63"/>
      <c r="P61" s="63"/>
      <c r="Q61" s="63"/>
      <c r="R61" s="63"/>
      <c r="S61" s="63"/>
      <c r="T61" s="63"/>
      <c r="U61" s="298"/>
    </row>
    <row r="62" spans="2:21">
      <c r="B62" s="63"/>
      <c r="C62" s="64"/>
      <c r="D62" s="64"/>
      <c r="E62" s="64"/>
      <c r="F62" s="63"/>
      <c r="G62" s="63"/>
      <c r="H62" s="63"/>
      <c r="I62" s="63"/>
      <c r="J62" s="63"/>
      <c r="K62" s="63"/>
      <c r="L62" s="63"/>
      <c r="M62" s="63"/>
      <c r="N62" s="63"/>
      <c r="O62" s="63"/>
      <c r="P62" s="63"/>
      <c r="Q62" s="63"/>
      <c r="R62" s="63"/>
      <c r="S62" s="63"/>
      <c r="T62" s="63"/>
    </row>
    <row r="63" spans="2:21">
      <c r="B63" s="63"/>
      <c r="C63" s="64"/>
      <c r="D63" s="64"/>
      <c r="E63" s="64"/>
      <c r="F63" s="63"/>
      <c r="G63" s="63"/>
      <c r="H63" s="63"/>
      <c r="I63" s="63"/>
      <c r="J63" s="63"/>
      <c r="K63" s="63"/>
      <c r="L63" s="63"/>
      <c r="M63" s="63"/>
      <c r="N63" s="63"/>
      <c r="O63" s="63"/>
      <c r="P63" s="63"/>
      <c r="Q63" s="63"/>
      <c r="R63" s="63"/>
      <c r="S63" s="63"/>
      <c r="T63" s="63"/>
    </row>
    <row r="64" spans="2:21">
      <c r="B64" s="63"/>
      <c r="C64" s="64"/>
      <c r="D64" s="64"/>
      <c r="E64" s="64"/>
      <c r="F64" s="63"/>
      <c r="G64" s="63"/>
      <c r="H64" s="63"/>
      <c r="I64" s="63"/>
      <c r="J64" s="63"/>
      <c r="K64" s="63"/>
      <c r="L64" s="63"/>
      <c r="M64" s="63"/>
      <c r="N64" s="63"/>
      <c r="O64" s="63"/>
      <c r="P64" s="63"/>
      <c r="Q64" s="63"/>
      <c r="R64" s="63"/>
      <c r="S64" s="63"/>
      <c r="T64" s="63"/>
    </row>
    <row r="65" spans="2:20">
      <c r="B65" s="63"/>
      <c r="C65" s="64"/>
      <c r="D65" s="64"/>
      <c r="E65" s="64"/>
      <c r="F65" s="63"/>
      <c r="G65" s="63"/>
      <c r="H65" s="63"/>
      <c r="I65" s="63"/>
      <c r="J65" s="63"/>
      <c r="K65" s="63"/>
      <c r="L65" s="63"/>
      <c r="M65" s="63"/>
      <c r="N65" s="63"/>
      <c r="O65" s="63"/>
      <c r="P65" s="63"/>
      <c r="Q65" s="63"/>
      <c r="R65" s="63"/>
      <c r="S65" s="63"/>
      <c r="T65" s="63"/>
    </row>
    <row r="66" spans="2:20">
      <c r="B66" s="63"/>
      <c r="C66" s="64"/>
      <c r="D66" s="64"/>
      <c r="E66" s="64"/>
      <c r="F66" s="63"/>
      <c r="G66" s="63"/>
      <c r="H66" s="63"/>
      <c r="I66" s="63"/>
      <c r="J66" s="63"/>
      <c r="K66" s="63"/>
      <c r="L66" s="63"/>
      <c r="M66" s="63"/>
      <c r="N66" s="63"/>
      <c r="O66" s="63"/>
      <c r="P66" s="63"/>
      <c r="Q66" s="63"/>
      <c r="R66" s="63"/>
      <c r="S66" s="63"/>
      <c r="T66" s="63"/>
    </row>
    <row r="67" spans="2:20">
      <c r="B67" s="63"/>
      <c r="C67" s="64"/>
      <c r="D67" s="64"/>
      <c r="E67" s="64"/>
      <c r="F67" s="63"/>
      <c r="G67" s="63"/>
      <c r="H67" s="63"/>
      <c r="I67" s="63"/>
      <c r="J67" s="63"/>
      <c r="K67" s="63"/>
      <c r="L67" s="63"/>
      <c r="M67" s="63"/>
      <c r="N67" s="63"/>
      <c r="O67" s="63"/>
      <c r="P67" s="63"/>
      <c r="Q67" s="63"/>
      <c r="R67" s="63"/>
      <c r="S67" s="63"/>
      <c r="T67" s="63"/>
    </row>
    <row r="68" spans="2:20">
      <c r="B68" s="63"/>
      <c r="C68" s="64"/>
      <c r="D68" s="64"/>
      <c r="E68" s="64"/>
      <c r="F68" s="63"/>
      <c r="G68" s="63"/>
      <c r="H68" s="63"/>
      <c r="I68" s="63"/>
      <c r="J68" s="63"/>
      <c r="K68" s="63"/>
      <c r="L68" s="63"/>
      <c r="M68" s="63"/>
      <c r="N68" s="63"/>
      <c r="O68" s="63"/>
      <c r="P68" s="63"/>
      <c r="Q68" s="63"/>
      <c r="R68" s="63"/>
      <c r="S68" s="63"/>
      <c r="T68" s="63"/>
    </row>
    <row r="69" spans="2:20">
      <c r="B69" s="63"/>
      <c r="C69" s="64"/>
      <c r="D69" s="64"/>
      <c r="E69" s="64"/>
      <c r="F69" s="63"/>
      <c r="G69" s="63"/>
      <c r="H69" s="63"/>
      <c r="I69" s="63"/>
      <c r="J69" s="63"/>
      <c r="K69" s="63"/>
      <c r="L69" s="63"/>
      <c r="M69" s="63"/>
      <c r="N69" s="63"/>
      <c r="O69" s="63"/>
      <c r="P69" s="63"/>
      <c r="Q69" s="63"/>
      <c r="R69" s="63"/>
      <c r="S69" s="63"/>
      <c r="T69" s="63"/>
    </row>
    <row r="70" spans="2:20">
      <c r="B70" s="63"/>
      <c r="C70" s="64"/>
      <c r="D70" s="64"/>
      <c r="E70" s="64"/>
      <c r="F70" s="63"/>
      <c r="G70" s="63"/>
      <c r="H70" s="63"/>
      <c r="I70" s="63"/>
      <c r="J70" s="63"/>
      <c r="K70" s="63"/>
      <c r="L70" s="63"/>
      <c r="M70" s="63"/>
      <c r="N70" s="63"/>
      <c r="O70" s="63"/>
      <c r="P70" s="63"/>
      <c r="Q70" s="63"/>
      <c r="R70" s="63"/>
      <c r="S70" s="63"/>
      <c r="T70" s="63"/>
    </row>
    <row r="71" spans="2:20">
      <c r="B71" s="63"/>
      <c r="C71" s="64"/>
      <c r="D71" s="64"/>
      <c r="E71" s="64"/>
      <c r="F71" s="63"/>
      <c r="G71" s="63"/>
      <c r="H71" s="63"/>
      <c r="I71" s="63"/>
      <c r="J71" s="63"/>
      <c r="K71" s="63"/>
      <c r="L71" s="63"/>
      <c r="M71" s="63"/>
      <c r="N71" s="63"/>
      <c r="O71" s="63"/>
      <c r="P71" s="63"/>
      <c r="Q71" s="63"/>
      <c r="R71" s="63"/>
      <c r="S71" s="63"/>
      <c r="T71" s="63"/>
    </row>
    <row r="72" spans="2:20">
      <c r="B72" s="63"/>
      <c r="C72" s="64"/>
      <c r="D72" s="64"/>
      <c r="E72" s="64"/>
      <c r="F72" s="63"/>
      <c r="G72" s="63"/>
      <c r="H72" s="63"/>
      <c r="I72" s="63"/>
      <c r="J72" s="63"/>
      <c r="K72" s="63"/>
      <c r="L72" s="63"/>
      <c r="M72" s="63"/>
      <c r="N72" s="63"/>
      <c r="O72" s="63"/>
      <c r="P72" s="63"/>
      <c r="Q72" s="63"/>
      <c r="R72" s="63"/>
      <c r="S72" s="63"/>
      <c r="T72" s="63"/>
    </row>
    <row r="73" spans="2:20">
      <c r="B73" s="63"/>
      <c r="C73" s="64"/>
      <c r="D73" s="64"/>
      <c r="E73" s="64"/>
      <c r="F73" s="63"/>
      <c r="G73" s="63"/>
      <c r="H73" s="63"/>
      <c r="I73" s="63"/>
      <c r="J73" s="63"/>
      <c r="K73" s="63"/>
      <c r="L73" s="63"/>
      <c r="M73" s="63"/>
      <c r="N73" s="63"/>
      <c r="O73" s="63"/>
      <c r="P73" s="63"/>
      <c r="Q73" s="63"/>
      <c r="R73" s="63"/>
      <c r="S73" s="63"/>
      <c r="T73" s="63"/>
    </row>
    <row r="74" spans="2:20">
      <c r="B74" s="63"/>
      <c r="C74" s="64"/>
      <c r="D74" s="64"/>
      <c r="E74" s="64"/>
      <c r="F74" s="63"/>
      <c r="G74" s="63"/>
      <c r="H74" s="63"/>
      <c r="I74" s="63"/>
      <c r="J74" s="63"/>
      <c r="K74" s="63"/>
      <c r="L74" s="63"/>
      <c r="M74" s="63"/>
      <c r="N74" s="63"/>
      <c r="O74" s="63"/>
      <c r="P74" s="63"/>
      <c r="Q74" s="63"/>
      <c r="R74" s="63"/>
      <c r="S74" s="63"/>
      <c r="T74" s="63"/>
    </row>
    <row r="75" spans="2:20">
      <c r="B75" s="63"/>
      <c r="C75" s="64"/>
      <c r="D75" s="64"/>
      <c r="E75" s="64"/>
      <c r="F75" s="63"/>
      <c r="G75" s="63"/>
      <c r="H75" s="63"/>
      <c r="I75" s="63"/>
      <c r="J75" s="63"/>
      <c r="K75" s="63"/>
      <c r="L75" s="63"/>
      <c r="M75" s="63"/>
      <c r="N75" s="63"/>
      <c r="O75" s="63"/>
      <c r="P75" s="63"/>
      <c r="Q75" s="63"/>
      <c r="R75" s="63"/>
      <c r="S75" s="63"/>
      <c r="T75" s="63"/>
    </row>
    <row r="76" spans="2:20">
      <c r="B76" s="63"/>
      <c r="C76" s="64"/>
      <c r="D76" s="64"/>
      <c r="E76" s="64"/>
      <c r="F76" s="63"/>
      <c r="G76" s="63"/>
      <c r="H76" s="63"/>
      <c r="I76" s="63"/>
      <c r="J76" s="63"/>
      <c r="K76" s="63"/>
      <c r="L76" s="63"/>
      <c r="M76" s="63"/>
      <c r="N76" s="63"/>
      <c r="O76" s="63"/>
      <c r="P76" s="63"/>
      <c r="Q76" s="63"/>
      <c r="R76" s="63"/>
      <c r="S76" s="63"/>
      <c r="T76" s="63"/>
    </row>
    <row r="77" spans="2:20">
      <c r="B77" s="63"/>
      <c r="C77" s="64"/>
      <c r="D77" s="64"/>
      <c r="E77" s="64"/>
      <c r="F77" s="63"/>
      <c r="G77" s="63"/>
      <c r="H77" s="63"/>
      <c r="I77" s="63"/>
      <c r="J77" s="63"/>
      <c r="K77" s="63"/>
      <c r="L77" s="63"/>
      <c r="M77" s="63"/>
      <c r="N77" s="63"/>
      <c r="O77" s="63"/>
      <c r="P77" s="63"/>
      <c r="Q77" s="63"/>
      <c r="R77" s="63"/>
      <c r="S77" s="63"/>
      <c r="T77" s="63"/>
    </row>
    <row r="78" spans="2:20">
      <c r="B78" s="63"/>
      <c r="C78" s="64"/>
      <c r="D78" s="64"/>
      <c r="E78" s="64"/>
      <c r="F78" s="63"/>
      <c r="G78" s="63"/>
      <c r="H78" s="63"/>
      <c r="I78" s="63"/>
      <c r="J78" s="63"/>
      <c r="K78" s="63"/>
      <c r="L78" s="63"/>
      <c r="M78" s="63"/>
      <c r="N78" s="63"/>
      <c r="O78" s="63"/>
      <c r="P78" s="63"/>
      <c r="Q78" s="63"/>
      <c r="R78" s="63"/>
      <c r="S78" s="63"/>
      <c r="T78" s="63"/>
    </row>
    <row r="79" spans="2:20">
      <c r="B79" s="63"/>
      <c r="C79" s="64"/>
      <c r="D79" s="64"/>
      <c r="E79" s="64"/>
      <c r="F79" s="63"/>
      <c r="G79" s="63"/>
      <c r="H79" s="63"/>
      <c r="I79" s="63"/>
      <c r="J79" s="63"/>
      <c r="K79" s="63"/>
      <c r="L79" s="63"/>
      <c r="M79" s="63"/>
      <c r="N79" s="63"/>
      <c r="O79" s="63"/>
      <c r="P79" s="63"/>
      <c r="Q79" s="63"/>
      <c r="R79" s="63"/>
      <c r="S79" s="63"/>
      <c r="T79" s="63"/>
    </row>
    <row r="80" spans="2:20">
      <c r="B80" s="63"/>
      <c r="C80" s="64"/>
      <c r="D80" s="64"/>
      <c r="E80" s="64"/>
      <c r="F80" s="63"/>
      <c r="G80" s="63"/>
      <c r="H80" s="63"/>
      <c r="I80" s="63"/>
      <c r="J80" s="63"/>
      <c r="K80" s="63"/>
      <c r="L80" s="63"/>
      <c r="M80" s="63"/>
      <c r="N80" s="63"/>
      <c r="O80" s="63"/>
      <c r="P80" s="63"/>
      <c r="Q80" s="63"/>
      <c r="R80" s="63"/>
      <c r="S80" s="63"/>
      <c r="T80" s="63"/>
    </row>
    <row r="81" spans="2:20">
      <c r="B81" s="63"/>
      <c r="C81" s="64"/>
      <c r="D81" s="64"/>
      <c r="E81" s="64"/>
      <c r="F81" s="63"/>
      <c r="G81" s="63"/>
      <c r="H81" s="63"/>
      <c r="I81" s="63"/>
      <c r="J81" s="63"/>
      <c r="K81" s="63"/>
      <c r="L81" s="63"/>
      <c r="M81" s="63"/>
      <c r="N81" s="63"/>
      <c r="O81" s="63"/>
      <c r="P81" s="63"/>
      <c r="Q81" s="63"/>
      <c r="R81" s="63"/>
      <c r="S81" s="63"/>
      <c r="T81" s="63"/>
    </row>
    <row r="82" spans="2:20">
      <c r="B82" s="63"/>
      <c r="C82" s="64"/>
      <c r="D82" s="64"/>
      <c r="E82" s="64"/>
      <c r="F82" s="63"/>
      <c r="G82" s="63"/>
      <c r="H82" s="63"/>
      <c r="I82" s="63"/>
      <c r="J82" s="63"/>
      <c r="K82" s="63"/>
      <c r="L82" s="63"/>
      <c r="M82" s="63"/>
      <c r="N82" s="63"/>
      <c r="O82" s="63"/>
      <c r="P82" s="63"/>
      <c r="Q82" s="63"/>
      <c r="R82" s="63"/>
      <c r="S82" s="63"/>
      <c r="T82" s="63"/>
    </row>
    <row r="83" spans="2:20">
      <c r="B83" s="63"/>
      <c r="C83" s="64"/>
      <c r="D83" s="64"/>
      <c r="E83" s="64"/>
      <c r="F83" s="63"/>
      <c r="G83" s="63"/>
      <c r="H83" s="63"/>
      <c r="I83" s="63"/>
      <c r="J83" s="63"/>
      <c r="K83" s="63"/>
      <c r="L83" s="63"/>
      <c r="M83" s="63"/>
      <c r="N83" s="63"/>
      <c r="O83" s="63"/>
      <c r="P83" s="63"/>
      <c r="Q83" s="63"/>
      <c r="R83" s="63"/>
      <c r="S83" s="63"/>
      <c r="T83" s="63"/>
    </row>
    <row r="84" spans="2:20">
      <c r="B84" s="63"/>
      <c r="C84" s="64"/>
      <c r="D84" s="64"/>
      <c r="E84" s="64"/>
      <c r="F84" s="63"/>
      <c r="G84" s="63"/>
      <c r="H84" s="63"/>
      <c r="I84" s="63"/>
      <c r="J84" s="63"/>
      <c r="K84" s="63"/>
      <c r="L84" s="63"/>
      <c r="M84" s="63"/>
      <c r="N84" s="63"/>
      <c r="O84" s="63"/>
      <c r="P84" s="63"/>
      <c r="Q84" s="63"/>
      <c r="R84" s="63"/>
      <c r="S84" s="63"/>
      <c r="T84" s="63"/>
    </row>
    <row r="85" spans="2:20">
      <c r="B85" s="63"/>
      <c r="C85" s="64"/>
      <c r="D85" s="64"/>
      <c r="E85" s="64"/>
      <c r="F85" s="63"/>
      <c r="G85" s="63"/>
      <c r="H85" s="63"/>
      <c r="I85" s="63"/>
      <c r="J85" s="63"/>
      <c r="K85" s="63"/>
      <c r="L85" s="63"/>
      <c r="M85" s="63"/>
      <c r="N85" s="63"/>
      <c r="O85" s="63"/>
      <c r="P85" s="63"/>
      <c r="Q85" s="63"/>
      <c r="R85" s="63"/>
      <c r="S85" s="63"/>
      <c r="T85" s="63"/>
    </row>
    <row r="86" spans="2:20">
      <c r="B86" s="63"/>
      <c r="C86" s="64"/>
      <c r="D86" s="64"/>
      <c r="E86" s="64"/>
      <c r="F86" s="63"/>
      <c r="G86" s="63"/>
      <c r="H86" s="63"/>
      <c r="I86" s="63"/>
      <c r="J86" s="63"/>
      <c r="K86" s="63"/>
      <c r="L86" s="63"/>
      <c r="M86" s="63"/>
      <c r="N86" s="63"/>
      <c r="O86" s="63"/>
      <c r="P86" s="63"/>
      <c r="Q86" s="63"/>
      <c r="R86" s="63"/>
      <c r="S86" s="63"/>
      <c r="T86" s="63"/>
    </row>
    <row r="87" spans="2:20">
      <c r="B87" s="63"/>
      <c r="C87" s="64"/>
      <c r="D87" s="64"/>
      <c r="E87" s="64"/>
      <c r="F87" s="63"/>
      <c r="G87" s="63"/>
      <c r="H87" s="63"/>
      <c r="I87" s="63"/>
      <c r="J87" s="63"/>
      <c r="K87" s="63"/>
      <c r="L87" s="63"/>
      <c r="M87" s="63"/>
      <c r="N87" s="63"/>
      <c r="O87" s="63"/>
      <c r="P87" s="63"/>
      <c r="Q87" s="63"/>
      <c r="R87" s="63"/>
      <c r="S87" s="63"/>
      <c r="T87" s="63"/>
    </row>
    <row r="88" spans="2:20">
      <c r="B88" s="63"/>
      <c r="C88" s="64"/>
      <c r="D88" s="64"/>
      <c r="E88" s="64"/>
      <c r="F88" s="63"/>
      <c r="G88" s="63"/>
      <c r="H88" s="63"/>
      <c r="I88" s="63"/>
      <c r="J88" s="63"/>
      <c r="K88" s="63"/>
      <c r="L88" s="63"/>
      <c r="M88" s="63"/>
      <c r="N88" s="63"/>
      <c r="O88" s="63"/>
      <c r="P88" s="63"/>
      <c r="Q88" s="63"/>
      <c r="R88" s="63"/>
      <c r="S88" s="63"/>
      <c r="T88" s="63"/>
    </row>
    <row r="89" spans="2:20">
      <c r="B89" s="63"/>
      <c r="C89" s="64"/>
      <c r="D89" s="64"/>
      <c r="E89" s="64"/>
      <c r="F89" s="63"/>
      <c r="G89" s="63"/>
      <c r="H89" s="63"/>
      <c r="I89" s="63"/>
      <c r="J89" s="63"/>
      <c r="K89" s="63"/>
      <c r="L89" s="63"/>
      <c r="M89" s="63"/>
      <c r="N89" s="63"/>
      <c r="O89" s="63"/>
      <c r="P89" s="63"/>
      <c r="Q89" s="63"/>
      <c r="R89" s="63"/>
      <c r="S89" s="63"/>
      <c r="T89" s="63"/>
    </row>
    <row r="90" spans="2:20">
      <c r="B90" s="63"/>
      <c r="C90" s="64"/>
      <c r="D90" s="64"/>
      <c r="E90" s="64"/>
      <c r="F90" s="63"/>
      <c r="G90" s="63"/>
      <c r="H90" s="63"/>
      <c r="I90" s="63"/>
      <c r="J90" s="63"/>
      <c r="K90" s="63"/>
      <c r="L90" s="63"/>
      <c r="M90" s="63"/>
      <c r="N90" s="63"/>
      <c r="O90" s="63"/>
      <c r="P90" s="63"/>
      <c r="Q90" s="63"/>
      <c r="R90" s="63"/>
      <c r="S90" s="63"/>
      <c r="T90" s="63"/>
    </row>
    <row r="91" spans="2:20">
      <c r="B91" s="63"/>
      <c r="C91" s="64"/>
      <c r="D91" s="64"/>
      <c r="E91" s="64"/>
      <c r="F91" s="63"/>
      <c r="G91" s="63"/>
      <c r="H91" s="63"/>
      <c r="I91" s="63"/>
      <c r="J91" s="63"/>
      <c r="K91" s="63"/>
      <c r="L91" s="63"/>
      <c r="M91" s="63"/>
      <c r="N91" s="63"/>
      <c r="O91" s="63"/>
      <c r="P91" s="63"/>
      <c r="Q91" s="63"/>
      <c r="R91" s="63"/>
      <c r="S91" s="63"/>
      <c r="T91" s="63"/>
    </row>
    <row r="92" spans="2:20">
      <c r="B92" s="63"/>
      <c r="C92" s="64"/>
      <c r="D92" s="64"/>
      <c r="E92" s="64"/>
      <c r="F92" s="63"/>
      <c r="G92" s="63"/>
      <c r="H92" s="63"/>
      <c r="I92" s="63"/>
      <c r="J92" s="63"/>
      <c r="K92" s="63"/>
      <c r="L92" s="63"/>
      <c r="M92" s="63"/>
      <c r="N92" s="63"/>
      <c r="O92" s="63"/>
      <c r="P92" s="63"/>
      <c r="Q92" s="63"/>
      <c r="R92" s="63"/>
      <c r="S92" s="63"/>
      <c r="T92" s="63"/>
    </row>
    <row r="93" spans="2:20">
      <c r="B93" s="63"/>
      <c r="C93" s="64"/>
      <c r="D93" s="64"/>
      <c r="E93" s="64"/>
      <c r="F93" s="63"/>
      <c r="G93" s="63"/>
      <c r="H93" s="63"/>
      <c r="I93" s="63"/>
      <c r="J93" s="63"/>
      <c r="K93" s="63"/>
      <c r="L93" s="63"/>
      <c r="M93" s="63"/>
      <c r="N93" s="63"/>
      <c r="O93" s="63"/>
      <c r="P93" s="63"/>
      <c r="Q93" s="63"/>
      <c r="R93" s="63"/>
      <c r="S93" s="63"/>
      <c r="T93" s="63"/>
    </row>
    <row r="94" spans="2:20">
      <c r="B94" s="63"/>
      <c r="C94" s="64"/>
      <c r="D94" s="64"/>
      <c r="E94" s="64"/>
      <c r="F94" s="63"/>
      <c r="G94" s="63"/>
      <c r="H94" s="63"/>
      <c r="I94" s="63"/>
      <c r="J94" s="63"/>
      <c r="K94" s="63"/>
      <c r="L94" s="63"/>
      <c r="M94" s="63"/>
      <c r="N94" s="63"/>
      <c r="O94" s="63"/>
      <c r="P94" s="63"/>
      <c r="Q94" s="63"/>
      <c r="R94" s="63"/>
      <c r="S94" s="63"/>
      <c r="T94" s="63"/>
    </row>
    <row r="95" spans="2:20">
      <c r="B95" s="63"/>
      <c r="C95" s="64"/>
      <c r="D95" s="64"/>
      <c r="E95" s="64"/>
      <c r="F95" s="63"/>
      <c r="G95" s="63"/>
      <c r="H95" s="63"/>
      <c r="I95" s="63"/>
      <c r="J95" s="63"/>
      <c r="K95" s="63"/>
      <c r="L95" s="63"/>
      <c r="M95" s="63"/>
      <c r="N95" s="63"/>
      <c r="O95" s="63"/>
      <c r="P95" s="63"/>
      <c r="Q95" s="63"/>
      <c r="R95" s="63"/>
      <c r="S95" s="63"/>
      <c r="T95" s="63"/>
    </row>
    <row r="96" spans="2:20">
      <c r="B96" s="63"/>
      <c r="C96" s="64"/>
      <c r="D96" s="64"/>
      <c r="E96" s="64"/>
      <c r="F96" s="63"/>
      <c r="G96" s="63"/>
      <c r="H96" s="63"/>
      <c r="I96" s="63"/>
      <c r="J96" s="63"/>
      <c r="K96" s="63"/>
      <c r="L96" s="63"/>
      <c r="M96" s="63"/>
      <c r="N96" s="63"/>
      <c r="O96" s="63"/>
      <c r="P96" s="63"/>
      <c r="Q96" s="63"/>
      <c r="R96" s="63"/>
      <c r="S96" s="63"/>
      <c r="T96" s="63"/>
    </row>
    <row r="97" spans="2:20">
      <c r="B97" s="63"/>
      <c r="C97" s="64"/>
      <c r="D97" s="64"/>
      <c r="E97" s="64"/>
      <c r="F97" s="63"/>
      <c r="G97" s="63"/>
      <c r="H97" s="63"/>
      <c r="I97" s="63"/>
      <c r="J97" s="63"/>
      <c r="K97" s="63"/>
      <c r="L97" s="63"/>
      <c r="M97" s="63"/>
      <c r="N97" s="63"/>
      <c r="O97" s="63"/>
      <c r="P97" s="63"/>
      <c r="Q97" s="63"/>
      <c r="R97" s="63"/>
      <c r="S97" s="63"/>
      <c r="T97" s="63"/>
    </row>
    <row r="98" spans="2:20">
      <c r="B98" s="63"/>
      <c r="C98" s="64"/>
      <c r="D98" s="64"/>
      <c r="E98" s="64"/>
      <c r="F98" s="63"/>
      <c r="G98" s="63"/>
      <c r="H98" s="63"/>
      <c r="I98" s="63"/>
      <c r="J98" s="63"/>
      <c r="K98" s="63"/>
      <c r="L98" s="63"/>
      <c r="M98" s="63"/>
      <c r="N98" s="63"/>
      <c r="O98" s="63"/>
      <c r="P98" s="63"/>
      <c r="Q98" s="63"/>
      <c r="R98" s="63"/>
      <c r="S98" s="63"/>
      <c r="T98" s="63"/>
    </row>
    <row r="99" spans="2:20">
      <c r="B99" s="63"/>
      <c r="C99" s="64"/>
      <c r="D99" s="64"/>
      <c r="E99" s="64"/>
      <c r="F99" s="63"/>
      <c r="G99" s="63"/>
      <c r="H99" s="63"/>
      <c r="I99" s="63"/>
      <c r="J99" s="63"/>
      <c r="K99" s="63"/>
      <c r="L99" s="63"/>
      <c r="M99" s="63"/>
      <c r="N99" s="63"/>
      <c r="O99" s="63"/>
      <c r="P99" s="63"/>
      <c r="Q99" s="63"/>
      <c r="R99" s="63"/>
      <c r="S99" s="63"/>
      <c r="T99" s="63"/>
    </row>
    <row r="100" spans="2:20">
      <c r="B100" s="63"/>
      <c r="C100" s="64"/>
      <c r="D100" s="64"/>
      <c r="E100" s="64"/>
      <c r="F100" s="63"/>
      <c r="G100" s="63"/>
      <c r="H100" s="63"/>
      <c r="I100" s="63"/>
      <c r="J100" s="63"/>
      <c r="K100" s="63"/>
      <c r="L100" s="63"/>
      <c r="M100" s="63"/>
      <c r="N100" s="63"/>
      <c r="O100" s="63"/>
      <c r="P100" s="63"/>
      <c r="Q100" s="63"/>
      <c r="R100" s="63"/>
      <c r="S100" s="63"/>
      <c r="T100" s="63"/>
    </row>
    <row r="101" spans="2:20">
      <c r="B101" s="63"/>
      <c r="C101" s="64"/>
      <c r="D101" s="64"/>
      <c r="E101" s="64"/>
      <c r="F101" s="63"/>
      <c r="G101" s="63"/>
      <c r="H101" s="63"/>
      <c r="I101" s="63"/>
      <c r="J101" s="63"/>
      <c r="K101" s="63"/>
      <c r="L101" s="63"/>
      <c r="M101" s="63"/>
      <c r="N101" s="63"/>
      <c r="O101" s="63"/>
      <c r="P101" s="63"/>
      <c r="Q101" s="63"/>
      <c r="R101" s="63"/>
      <c r="S101" s="63"/>
      <c r="T101" s="63"/>
    </row>
    <row r="102" spans="2:20">
      <c r="B102" s="63"/>
      <c r="C102" s="64"/>
      <c r="D102" s="64"/>
      <c r="E102" s="64"/>
      <c r="F102" s="63"/>
      <c r="G102" s="63"/>
      <c r="H102" s="63"/>
      <c r="I102" s="63"/>
      <c r="J102" s="63"/>
      <c r="K102" s="63"/>
      <c r="L102" s="63"/>
      <c r="M102" s="63"/>
      <c r="N102" s="63"/>
      <c r="O102" s="63"/>
      <c r="P102" s="63"/>
      <c r="Q102" s="63"/>
      <c r="R102" s="63"/>
      <c r="S102" s="63"/>
      <c r="T102" s="63"/>
    </row>
    <row r="103" spans="2:20">
      <c r="B103" s="63"/>
      <c r="C103" s="64"/>
      <c r="D103" s="64"/>
      <c r="E103" s="64"/>
      <c r="F103" s="63"/>
      <c r="G103" s="63"/>
      <c r="H103" s="63"/>
      <c r="I103" s="63"/>
      <c r="J103" s="63"/>
      <c r="K103" s="63"/>
      <c r="L103" s="63"/>
      <c r="M103" s="63"/>
      <c r="N103" s="63"/>
      <c r="O103" s="63"/>
      <c r="P103" s="63"/>
      <c r="Q103" s="63"/>
      <c r="R103" s="63"/>
      <c r="S103" s="63"/>
      <c r="T103" s="63"/>
    </row>
    <row r="104" spans="2:20">
      <c r="B104" s="63"/>
      <c r="C104" s="64"/>
      <c r="D104" s="64"/>
      <c r="E104" s="64"/>
      <c r="F104" s="63"/>
      <c r="G104" s="63"/>
      <c r="H104" s="63"/>
      <c r="I104" s="63"/>
      <c r="J104" s="63"/>
      <c r="K104" s="63"/>
      <c r="L104" s="63"/>
      <c r="M104" s="63"/>
      <c r="N104" s="63"/>
      <c r="O104" s="63"/>
      <c r="P104" s="63"/>
      <c r="Q104" s="63"/>
      <c r="R104" s="63"/>
      <c r="S104" s="63"/>
      <c r="T104" s="63"/>
    </row>
    <row r="105" spans="2:20">
      <c r="B105" s="63"/>
      <c r="C105" s="64"/>
      <c r="D105" s="64"/>
      <c r="E105" s="64"/>
      <c r="F105" s="63"/>
      <c r="G105" s="63"/>
      <c r="H105" s="63"/>
      <c r="I105" s="63"/>
      <c r="J105" s="63"/>
      <c r="K105" s="63"/>
      <c r="L105" s="63"/>
      <c r="M105" s="63"/>
      <c r="N105" s="63"/>
      <c r="O105" s="63"/>
      <c r="P105" s="63"/>
      <c r="Q105" s="63"/>
      <c r="R105" s="63"/>
      <c r="S105" s="63"/>
      <c r="T105" s="63"/>
    </row>
    <row r="106" spans="2:20">
      <c r="B106" s="63"/>
      <c r="C106" s="64"/>
      <c r="D106" s="64"/>
      <c r="E106" s="64"/>
      <c r="F106" s="63"/>
      <c r="G106" s="63"/>
      <c r="H106" s="63"/>
      <c r="I106" s="63"/>
      <c r="J106" s="63"/>
      <c r="K106" s="63"/>
      <c r="L106" s="63"/>
      <c r="M106" s="63"/>
      <c r="N106" s="63"/>
      <c r="O106" s="63"/>
      <c r="P106" s="63"/>
      <c r="Q106" s="63"/>
      <c r="R106" s="63"/>
      <c r="S106" s="63"/>
      <c r="T106" s="63"/>
    </row>
  </sheetData>
  <phoneticPr fontId="6" type="noConversion"/>
  <printOptions horizontalCentered="1"/>
  <pageMargins left="0.19685039370078741" right="0.19685039370078741" top="0.59055118110236227" bottom="0.59055118110236227" header="0.39370078740157483" footer="0.39370078740157483"/>
  <pageSetup scale="54" orientation="landscape" r:id="rId1"/>
  <headerFooter alignWithMargins="0">
    <oddFooter>&amp;L&amp;F / &amp;A&amp;R&amp;"Arial,標準"&amp;P</oddFooter>
  </headerFooter>
  <rowBreaks count="1" manualBreakCount="1">
    <brk id="26" max="2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T96"/>
  <sheetViews>
    <sheetView view="pageBreakPreview" zoomScale="80" zoomScaleNormal="70" zoomScaleSheetLayoutView="80" workbookViewId="0">
      <pane xSplit="2" topLeftCell="C1" activePane="topRight" state="frozen"/>
      <selection activeCell="D11" sqref="D11"/>
      <selection pane="topRight" activeCell="D11" sqref="D11"/>
    </sheetView>
  </sheetViews>
  <sheetFormatPr defaultColWidth="9" defaultRowHeight="13.2"/>
  <cols>
    <col min="1" max="1" width="39.44140625" style="2" customWidth="1"/>
    <col min="2" max="2" width="8.109375" style="2" customWidth="1"/>
    <col min="3" max="8" width="8.6640625" style="2" customWidth="1"/>
    <col min="9" max="14" width="8.6640625" style="2" hidden="1" customWidth="1"/>
    <col min="15" max="15" width="8.21875" style="7" hidden="1" customWidth="1"/>
    <col min="16" max="16" width="6.6640625" style="7" hidden="1" customWidth="1"/>
    <col min="17" max="17" width="9.88671875" style="7" hidden="1" customWidth="1"/>
    <col min="18" max="18" width="9" style="2"/>
    <col min="19" max="19" width="10.44140625" style="2" customWidth="1"/>
    <col min="20" max="20" width="9" style="130"/>
    <col min="21" max="16384" width="9" style="2"/>
  </cols>
  <sheetData>
    <row r="1" spans="1:20" s="236" customFormat="1" ht="25.8">
      <c r="A1" s="238" t="s">
        <v>9</v>
      </c>
      <c r="B1" s="235"/>
      <c r="C1" s="235"/>
      <c r="D1" s="235"/>
      <c r="E1" s="235"/>
      <c r="F1" s="235"/>
      <c r="G1" s="235"/>
      <c r="H1" s="235"/>
      <c r="I1" s="235"/>
      <c r="J1" s="235"/>
      <c r="K1" s="235"/>
      <c r="L1" s="235"/>
      <c r="M1" s="235"/>
      <c r="N1" s="235"/>
      <c r="O1" s="235"/>
      <c r="P1" s="235"/>
      <c r="Q1" s="235"/>
      <c r="R1" s="235"/>
      <c r="S1" s="235"/>
      <c r="T1" s="235"/>
    </row>
    <row r="2" spans="1:20" s="237" customFormat="1" ht="24.6">
      <c r="A2" s="239"/>
      <c r="B2" s="235"/>
      <c r="C2" s="235"/>
      <c r="D2" s="235"/>
      <c r="E2" s="235"/>
      <c r="F2" s="235"/>
      <c r="G2" s="235"/>
      <c r="H2" s="235"/>
      <c r="I2" s="235"/>
      <c r="J2" s="235"/>
      <c r="K2" s="235"/>
      <c r="L2" s="235"/>
      <c r="M2" s="235"/>
      <c r="N2" s="235"/>
      <c r="O2" s="235"/>
      <c r="P2" s="235"/>
      <c r="Q2" s="235"/>
      <c r="R2" s="235"/>
      <c r="S2" s="235"/>
      <c r="T2" s="235"/>
    </row>
    <row r="3" spans="1:20" s="135" customFormat="1" ht="17.399999999999999">
      <c r="A3" s="234"/>
      <c r="B3" s="188"/>
      <c r="C3" s="188"/>
      <c r="D3" s="188"/>
      <c r="E3" s="188"/>
      <c r="F3" s="188"/>
      <c r="G3" s="188"/>
      <c r="H3" s="188"/>
      <c r="I3" s="188"/>
      <c r="J3" s="188"/>
      <c r="K3" s="188"/>
      <c r="L3" s="188"/>
      <c r="M3" s="188"/>
      <c r="N3" s="188"/>
      <c r="O3" s="188"/>
      <c r="P3" s="188"/>
      <c r="Q3" s="188"/>
      <c r="R3" s="188"/>
      <c r="S3" s="188"/>
      <c r="T3" s="188"/>
    </row>
    <row r="4" spans="1:20" s="135" customFormat="1" ht="15">
      <c r="A4" s="188" t="s">
        <v>41</v>
      </c>
      <c r="B4" s="188"/>
      <c r="C4" s="188"/>
      <c r="D4" s="188"/>
      <c r="E4" s="188"/>
      <c r="F4" s="188"/>
      <c r="G4" s="188"/>
      <c r="H4" s="188"/>
      <c r="I4" s="188"/>
      <c r="J4" s="188"/>
      <c r="K4" s="188"/>
      <c r="L4" s="188"/>
      <c r="M4" s="188"/>
      <c r="N4" s="188"/>
      <c r="O4" s="188"/>
      <c r="P4" s="188"/>
      <c r="Q4" s="188"/>
      <c r="R4" s="188"/>
      <c r="S4" s="188"/>
      <c r="T4" s="188"/>
    </row>
    <row r="5" spans="1:20" s="135" customFormat="1" ht="15">
      <c r="A5" s="189" t="s">
        <v>141</v>
      </c>
      <c r="B5" s="188"/>
      <c r="C5" s="188"/>
      <c r="D5" s="188"/>
      <c r="E5" s="188"/>
      <c r="F5" s="188"/>
      <c r="G5" s="188"/>
      <c r="H5" s="188"/>
      <c r="I5" s="188"/>
      <c r="J5" s="188"/>
      <c r="K5" s="188"/>
      <c r="L5" s="188"/>
      <c r="M5" s="188"/>
      <c r="N5" s="188"/>
      <c r="O5" s="188"/>
      <c r="P5" s="188"/>
      <c r="Q5" s="188"/>
      <c r="R5" s="188"/>
      <c r="S5" s="188"/>
      <c r="T5" s="188"/>
    </row>
    <row r="6" spans="1:20" s="1" customFormat="1" ht="15">
      <c r="A6" s="189" t="s">
        <v>143</v>
      </c>
      <c r="B6" s="188"/>
      <c r="C6" s="188"/>
      <c r="D6" s="188"/>
      <c r="E6" s="188"/>
      <c r="F6" s="188"/>
      <c r="G6" s="188"/>
      <c r="H6" s="188"/>
      <c r="I6" s="188"/>
      <c r="J6" s="188"/>
      <c r="K6" s="188"/>
      <c r="L6" s="188"/>
      <c r="M6" s="188"/>
      <c r="N6" s="188"/>
      <c r="O6" s="188"/>
      <c r="P6" s="188"/>
      <c r="Q6" s="188"/>
      <c r="R6" s="188"/>
      <c r="S6" s="188"/>
      <c r="T6" s="188"/>
    </row>
    <row r="7" spans="1:20" s="1" customFormat="1" ht="15">
      <c r="A7" s="189" t="s">
        <v>145</v>
      </c>
      <c r="B7" s="188"/>
      <c r="C7" s="188"/>
      <c r="D7" s="188"/>
      <c r="E7" s="188"/>
      <c r="F7" s="188"/>
      <c r="G7" s="188"/>
      <c r="H7" s="188"/>
      <c r="I7" s="188"/>
      <c r="J7" s="188"/>
      <c r="K7" s="188"/>
      <c r="L7" s="188"/>
      <c r="M7" s="188"/>
      <c r="N7" s="188"/>
      <c r="O7" s="188"/>
      <c r="P7" s="188"/>
      <c r="Q7" s="188"/>
      <c r="R7" s="188"/>
      <c r="S7" s="188"/>
      <c r="T7" s="188"/>
    </row>
    <row r="8" spans="1:20" s="1" customFormat="1" ht="15">
      <c r="A8" s="158" t="s">
        <v>170</v>
      </c>
      <c r="B8" s="188"/>
      <c r="C8" s="188"/>
      <c r="D8" s="188"/>
      <c r="E8" s="188"/>
      <c r="F8" s="188"/>
      <c r="G8" s="188"/>
      <c r="H8" s="188"/>
      <c r="I8" s="188"/>
      <c r="J8" s="188"/>
      <c r="K8" s="188"/>
      <c r="L8" s="188"/>
      <c r="M8" s="188"/>
      <c r="N8" s="188"/>
      <c r="O8" s="188"/>
      <c r="P8" s="188"/>
      <c r="Q8" s="188"/>
      <c r="R8" s="188"/>
      <c r="S8" s="188"/>
      <c r="T8" s="188"/>
    </row>
    <row r="9" spans="1:20" s="1" customFormat="1">
      <c r="A9" s="5"/>
      <c r="B9" s="5"/>
      <c r="C9" s="5"/>
      <c r="D9" s="5"/>
      <c r="E9" s="5"/>
      <c r="F9" s="5"/>
      <c r="G9" s="4"/>
      <c r="H9" s="4"/>
      <c r="I9" s="4"/>
      <c r="J9" s="4"/>
      <c r="K9" s="4"/>
      <c r="L9" s="4"/>
      <c r="M9" s="4"/>
      <c r="N9" s="129"/>
      <c r="O9" s="129"/>
      <c r="P9" s="129"/>
      <c r="Q9" s="187"/>
      <c r="S9" s="129"/>
      <c r="T9" s="129"/>
    </row>
    <row r="10" spans="1:20" ht="13.8" thickBot="1">
      <c r="A10" s="6" t="s">
        <v>146</v>
      </c>
      <c r="B10" s="6"/>
      <c r="C10" s="6"/>
      <c r="D10" s="6"/>
      <c r="E10" s="6"/>
      <c r="F10" s="6"/>
      <c r="G10" s="7"/>
      <c r="H10" s="7"/>
      <c r="I10" s="7"/>
      <c r="J10" s="7"/>
      <c r="K10" s="7"/>
      <c r="L10" s="7"/>
      <c r="M10" s="7"/>
      <c r="N10" s="7"/>
      <c r="R10" s="7"/>
      <c r="S10" s="7"/>
    </row>
    <row r="11" spans="1:20" ht="16.5" customHeight="1">
      <c r="A11" s="467" t="s">
        <v>132</v>
      </c>
      <c r="B11" s="468"/>
      <c r="C11" s="136" t="e">
        <f>#REF!</f>
        <v>#REF!</v>
      </c>
      <c r="D11" s="362" t="e">
        <f>#REF!</f>
        <v>#REF!</v>
      </c>
      <c r="E11" s="136" t="e">
        <f>#REF!</f>
        <v>#REF!</v>
      </c>
      <c r="F11" s="136" t="e">
        <f>#REF!</f>
        <v>#REF!</v>
      </c>
      <c r="G11" s="136" t="e">
        <f>#REF!</f>
        <v>#REF!</v>
      </c>
      <c r="H11" s="136" t="e">
        <f>#REF!</f>
        <v>#REF!</v>
      </c>
      <c r="I11" s="136" t="e">
        <f>#REF!</f>
        <v>#REF!</v>
      </c>
      <c r="J11" s="136" t="e">
        <f>#REF!</f>
        <v>#REF!</v>
      </c>
      <c r="K11" s="136" t="e">
        <f>#REF!</f>
        <v>#REF!</v>
      </c>
      <c r="L11" s="136" t="e">
        <f>#REF!</f>
        <v>#REF!</v>
      </c>
      <c r="M11" s="136" t="e">
        <f>#REF!</f>
        <v>#REF!</v>
      </c>
      <c r="N11" s="136" t="e">
        <f>#REF!</f>
        <v>#REF!</v>
      </c>
      <c r="O11" s="136" t="e">
        <f>#REF!</f>
        <v>#REF!</v>
      </c>
      <c r="P11" s="136" t="e">
        <f>#REF!</f>
        <v>#REF!</v>
      </c>
      <c r="Q11" s="136" t="e">
        <f>#REF!</f>
        <v>#REF!</v>
      </c>
      <c r="R11" s="285" t="e">
        <f>#REF!</f>
        <v>#REF!</v>
      </c>
      <c r="S11" s="332" t="e">
        <f>#REF!</f>
        <v>#REF!</v>
      </c>
    </row>
    <row r="12" spans="1:20">
      <c r="A12" s="469" t="s">
        <v>131</v>
      </c>
      <c r="B12" s="470"/>
      <c r="C12" s="128" t="e">
        <f>'1 TTD'!D7</f>
        <v>#REF!</v>
      </c>
      <c r="D12" s="128" t="e">
        <f>'1 TTD'!E7</f>
        <v>#REF!</v>
      </c>
      <c r="E12" s="128" t="e">
        <f>'1 TTD'!F7</f>
        <v>#REF!</v>
      </c>
      <c r="F12" s="128" t="e">
        <f>'1 TTD'!G7</f>
        <v>#REF!</v>
      </c>
      <c r="G12" s="128" t="e">
        <f>'1 TTD'!H7</f>
        <v>#REF!</v>
      </c>
      <c r="H12" s="128" t="e">
        <f>'1 TTD'!I7</f>
        <v>#REF!</v>
      </c>
      <c r="I12" s="128" t="e">
        <f>'1 TTD'!J7</f>
        <v>#REF!</v>
      </c>
      <c r="J12" s="128" t="e">
        <f>'1 TTD'!K7</f>
        <v>#REF!</v>
      </c>
      <c r="K12" s="128" t="e">
        <f>'1 TTD'!L7</f>
        <v>#REF!</v>
      </c>
      <c r="L12" s="128" t="e">
        <f>'1 TTD'!M7</f>
        <v>#REF!</v>
      </c>
      <c r="M12" s="128" t="e">
        <f>'1 TTD'!N7</f>
        <v>#REF!</v>
      </c>
      <c r="N12" s="128" t="e">
        <f>'1 TTD'!O7</f>
        <v>#REF!</v>
      </c>
      <c r="O12" s="128" t="e">
        <f>'1 TTD'!P7</f>
        <v>#REF!</v>
      </c>
      <c r="P12" s="128" t="e">
        <f>'1 TTD'!Q7</f>
        <v>#REF!</v>
      </c>
      <c r="Q12" s="128" t="e">
        <f>'1 TTD'!R7</f>
        <v>#REF!</v>
      </c>
      <c r="R12" s="128" t="e">
        <f>'1 TTD'!T7</f>
        <v>#REF!</v>
      </c>
      <c r="S12" s="132" t="e">
        <f>SUM(F12:H12)</f>
        <v>#REF!</v>
      </c>
    </row>
    <row r="13" spans="1:20" s="12" customFormat="1" ht="17.25" customHeight="1" thickBot="1">
      <c r="A13" s="471" t="s">
        <v>147</v>
      </c>
      <c r="B13" s="472"/>
      <c r="C13" s="133" t="e">
        <f>#REF!</f>
        <v>#REF!</v>
      </c>
      <c r="D13" s="133" t="e">
        <f>#REF!</f>
        <v>#REF!</v>
      </c>
      <c r="E13" s="133" t="e">
        <f>#REF!</f>
        <v>#REF!</v>
      </c>
      <c r="F13" s="133" t="e">
        <f>#REF!</f>
        <v>#REF!</v>
      </c>
      <c r="G13" s="133" t="e">
        <f>#REF!</f>
        <v>#REF!</v>
      </c>
      <c r="H13" s="133" t="e">
        <f>#REF!</f>
        <v>#REF!</v>
      </c>
      <c r="I13" s="133" t="e">
        <f>#REF!</f>
        <v>#REF!</v>
      </c>
      <c r="J13" s="133" t="e">
        <f>#REF!</f>
        <v>#REF!</v>
      </c>
      <c r="K13" s="133" t="e">
        <f>#REF!</f>
        <v>#REF!</v>
      </c>
      <c r="L13" s="133" t="e">
        <f>#REF!</f>
        <v>#REF!</v>
      </c>
      <c r="M13" s="133" t="e">
        <f>#REF!</f>
        <v>#REF!</v>
      </c>
      <c r="N13" s="133" t="e">
        <f>#REF!</f>
        <v>#REF!</v>
      </c>
      <c r="O13" s="133" t="e">
        <f>#REF!</f>
        <v>#REF!</v>
      </c>
      <c r="P13" s="133" t="e">
        <f>#REF!</f>
        <v>#REF!</v>
      </c>
      <c r="Q13" s="133" t="e">
        <f>#REF!</f>
        <v>#REF!</v>
      </c>
      <c r="R13" s="133" t="e">
        <f>#REF!</f>
        <v>#REF!</v>
      </c>
      <c r="S13" s="134" t="e">
        <f>#REF!</f>
        <v>#REF!</v>
      </c>
      <c r="T13" s="131"/>
    </row>
    <row r="14" spans="1:20">
      <c r="A14" s="13" t="s">
        <v>169</v>
      </c>
      <c r="B14" s="13"/>
      <c r="C14" s="14"/>
      <c r="D14" s="14"/>
      <c r="E14" s="14"/>
      <c r="F14" s="14"/>
      <c r="G14" s="14"/>
      <c r="H14" s="14"/>
      <c r="I14" s="14"/>
      <c r="J14" s="14"/>
      <c r="K14" s="14"/>
      <c r="L14" s="14"/>
      <c r="M14" s="14"/>
      <c r="N14" s="14"/>
      <c r="R14" s="130"/>
      <c r="S14" s="130"/>
    </row>
    <row r="15" spans="1:20">
      <c r="A15" s="130"/>
      <c r="B15" s="130"/>
      <c r="C15" s="130"/>
      <c r="D15" s="130"/>
      <c r="E15" s="130"/>
      <c r="F15" s="130"/>
      <c r="G15" s="130"/>
      <c r="H15" s="130"/>
      <c r="I15" s="130"/>
      <c r="J15" s="130"/>
      <c r="K15" s="130"/>
      <c r="L15" s="130"/>
      <c r="M15" s="130"/>
      <c r="N15" s="130"/>
      <c r="O15" s="130"/>
      <c r="P15" s="130"/>
      <c r="Q15" s="130"/>
      <c r="R15" s="130"/>
      <c r="S15" s="130"/>
    </row>
    <row r="16" spans="1:20">
      <c r="A16" s="13"/>
      <c r="B16" s="13"/>
      <c r="C16" s="14"/>
      <c r="D16" s="14"/>
      <c r="E16" s="14"/>
      <c r="F16" s="14"/>
      <c r="G16" s="14"/>
      <c r="H16" s="14"/>
      <c r="I16" s="14"/>
      <c r="J16" s="14"/>
      <c r="K16" s="14"/>
      <c r="L16" s="14"/>
      <c r="M16" s="14"/>
      <c r="N16" s="14"/>
      <c r="R16" s="130"/>
      <c r="S16" s="130"/>
    </row>
    <row r="17" spans="1:20" ht="13.8" thickBot="1">
      <c r="A17" s="6" t="s">
        <v>148</v>
      </c>
      <c r="B17" s="6"/>
      <c r="C17" s="6"/>
      <c r="D17" s="6"/>
      <c r="E17" s="6"/>
      <c r="F17" s="6"/>
      <c r="G17" s="7"/>
      <c r="H17" s="7"/>
      <c r="I17" s="7"/>
      <c r="J17" s="7"/>
      <c r="K17" s="7"/>
      <c r="L17" s="7"/>
      <c r="M17" s="7"/>
      <c r="N17" s="7"/>
      <c r="R17" s="130"/>
      <c r="S17" s="130"/>
    </row>
    <row r="18" spans="1:20" ht="16.5" customHeight="1">
      <c r="A18" s="461" t="s">
        <v>39</v>
      </c>
      <c r="B18" s="462"/>
      <c r="C18" s="15" t="e">
        <f t="shared" ref="C18:S18" si="0">C34</f>
        <v>#REF!</v>
      </c>
      <c r="D18" s="15" t="e">
        <f t="shared" si="0"/>
        <v>#REF!</v>
      </c>
      <c r="E18" s="15" t="e">
        <f t="shared" si="0"/>
        <v>#REF!</v>
      </c>
      <c r="F18" s="15" t="e">
        <f t="shared" si="0"/>
        <v>#REF!</v>
      </c>
      <c r="G18" s="15" t="e">
        <f t="shared" si="0"/>
        <v>#REF!</v>
      </c>
      <c r="H18" s="15" t="e">
        <f t="shared" si="0"/>
        <v>#REF!</v>
      </c>
      <c r="I18" s="15" t="e">
        <f t="shared" si="0"/>
        <v>#REF!</v>
      </c>
      <c r="J18" s="15" t="e">
        <f t="shared" si="0"/>
        <v>#REF!</v>
      </c>
      <c r="K18" s="15" t="e">
        <f t="shared" si="0"/>
        <v>#REF!</v>
      </c>
      <c r="L18" s="15" t="e">
        <f t="shared" si="0"/>
        <v>#REF!</v>
      </c>
      <c r="M18" s="15" t="e">
        <f t="shared" si="0"/>
        <v>#REF!</v>
      </c>
      <c r="N18" s="15" t="e">
        <f t="shared" si="0"/>
        <v>#REF!</v>
      </c>
      <c r="O18" s="15" t="e">
        <f t="shared" si="0"/>
        <v>#REF!</v>
      </c>
      <c r="P18" s="15" t="e">
        <f t="shared" si="0"/>
        <v>#REF!</v>
      </c>
      <c r="Q18" s="15" t="e">
        <f t="shared" si="0"/>
        <v>#REF!</v>
      </c>
      <c r="R18" s="287" t="e">
        <f t="shared" si="0"/>
        <v>#REF!</v>
      </c>
      <c r="S18" s="328" t="e">
        <f t="shared" si="0"/>
        <v>#REF!</v>
      </c>
    </row>
    <row r="19" spans="1:20" ht="13.8" thickBot="1">
      <c r="A19" s="137" t="s">
        <v>38</v>
      </c>
      <c r="B19" s="138"/>
      <c r="C19" s="16"/>
      <c r="D19" s="16"/>
      <c r="E19" s="16"/>
      <c r="F19" s="16"/>
      <c r="G19" s="16"/>
      <c r="H19" s="16"/>
      <c r="I19" s="16"/>
      <c r="J19" s="16"/>
      <c r="K19" s="16"/>
      <c r="L19" s="16"/>
      <c r="M19" s="16"/>
      <c r="N19" s="16"/>
      <c r="O19" s="16"/>
      <c r="P19" s="16"/>
      <c r="Q19" s="16"/>
      <c r="R19" s="292"/>
      <c r="S19" s="293"/>
    </row>
    <row r="20" spans="1:20" ht="15">
      <c r="A20" s="463" t="s">
        <v>149</v>
      </c>
      <c r="B20" s="464"/>
      <c r="C20" s="143" t="e">
        <f>#REF!</f>
        <v>#REF!</v>
      </c>
      <c r="D20" s="143" t="e">
        <f>#REF!</f>
        <v>#REF!</v>
      </c>
      <c r="E20" s="143" t="e">
        <f>#REF!</f>
        <v>#REF!</v>
      </c>
      <c r="F20" s="143" t="e">
        <f>#REF!</f>
        <v>#REF!</v>
      </c>
      <c r="G20" s="143" t="e">
        <f>#REF!</f>
        <v>#REF!</v>
      </c>
      <c r="H20" s="143" t="e">
        <f>#REF!</f>
        <v>#REF!</v>
      </c>
      <c r="I20" s="143" t="e">
        <f>#REF!</f>
        <v>#REF!</v>
      </c>
      <c r="J20" s="143" t="e">
        <f>#REF!</f>
        <v>#REF!</v>
      </c>
      <c r="K20" s="143" t="e">
        <f>#REF!</f>
        <v>#REF!</v>
      </c>
      <c r="L20" s="143" t="e">
        <f>#REF!</f>
        <v>#REF!</v>
      </c>
      <c r="M20" s="143" t="e">
        <f>#REF!</f>
        <v>#REF!</v>
      </c>
      <c r="N20" s="143" t="e">
        <f>#REF!</f>
        <v>#REF!</v>
      </c>
      <c r="O20" s="143" t="e">
        <f>#REF!</f>
        <v>#REF!</v>
      </c>
      <c r="P20" s="143" t="e">
        <f>#REF!</f>
        <v>#REF!</v>
      </c>
      <c r="Q20" s="143" t="e">
        <f>#REF!</f>
        <v>#REF!</v>
      </c>
      <c r="R20" s="143" t="e">
        <f>#REF!</f>
        <v>#REF!</v>
      </c>
      <c r="S20" s="144" t="e">
        <f>#REF!</f>
        <v>#REF!</v>
      </c>
    </row>
    <row r="21" spans="1:20" ht="15">
      <c r="A21" s="465" t="s">
        <v>150</v>
      </c>
      <c r="B21" s="466"/>
      <c r="C21" s="145" t="e">
        <f>#REF!</f>
        <v>#REF!</v>
      </c>
      <c r="D21" s="145" t="e">
        <f>#REF!</f>
        <v>#REF!</v>
      </c>
      <c r="E21" s="145" t="e">
        <f>#REF!</f>
        <v>#REF!</v>
      </c>
      <c r="F21" s="145" t="e">
        <f>#REF!</f>
        <v>#REF!</v>
      </c>
      <c r="G21" s="145" t="e">
        <f>#REF!</f>
        <v>#REF!</v>
      </c>
      <c r="H21" s="145" t="e">
        <f>#REF!</f>
        <v>#REF!</v>
      </c>
      <c r="I21" s="145" t="e">
        <f>#REF!</f>
        <v>#REF!</v>
      </c>
      <c r="J21" s="145" t="e">
        <f>#REF!</f>
        <v>#REF!</v>
      </c>
      <c r="K21" s="145" t="e">
        <f>#REF!</f>
        <v>#REF!</v>
      </c>
      <c r="L21" s="145" t="e">
        <f>#REF!</f>
        <v>#REF!</v>
      </c>
      <c r="M21" s="145" t="e">
        <f>#REF!</f>
        <v>#REF!</v>
      </c>
      <c r="N21" s="145" t="e">
        <f>#REF!</f>
        <v>#REF!</v>
      </c>
      <c r="O21" s="145" t="e">
        <f>#REF!</f>
        <v>#REF!</v>
      </c>
      <c r="P21" s="145" t="e">
        <f>#REF!</f>
        <v>#REF!</v>
      </c>
      <c r="Q21" s="145" t="e">
        <f>#REF!</f>
        <v>#REF!</v>
      </c>
      <c r="R21" s="145" t="e">
        <f>#REF!</f>
        <v>#REF!</v>
      </c>
      <c r="S21" s="146" t="e">
        <f>#REF!</f>
        <v>#REF!</v>
      </c>
    </row>
    <row r="22" spans="1:20" ht="33" customHeight="1">
      <c r="A22" s="475" t="s">
        <v>151</v>
      </c>
      <c r="B22" s="476"/>
      <c r="C22" s="145" t="e">
        <f>#REF!</f>
        <v>#REF!</v>
      </c>
      <c r="D22" s="145" t="e">
        <f>#REF!</f>
        <v>#REF!</v>
      </c>
      <c r="E22" s="145" t="e">
        <f>#REF!</f>
        <v>#REF!</v>
      </c>
      <c r="F22" s="145" t="e">
        <f>#REF!</f>
        <v>#REF!</v>
      </c>
      <c r="G22" s="145" t="e">
        <f>#REF!</f>
        <v>#REF!</v>
      </c>
      <c r="H22" s="145" t="e">
        <f>#REF!</f>
        <v>#REF!</v>
      </c>
      <c r="I22" s="145" t="e">
        <f>#REF!</f>
        <v>#REF!</v>
      </c>
      <c r="J22" s="145" t="e">
        <f>#REF!</f>
        <v>#REF!</v>
      </c>
      <c r="K22" s="145" t="e">
        <f>#REF!</f>
        <v>#REF!</v>
      </c>
      <c r="L22" s="145" t="e">
        <f>#REF!</f>
        <v>#REF!</v>
      </c>
      <c r="M22" s="145" t="e">
        <f>#REF!</f>
        <v>#REF!</v>
      </c>
      <c r="N22" s="145" t="e">
        <f>#REF!</f>
        <v>#REF!</v>
      </c>
      <c r="O22" s="145" t="e">
        <f>#REF!</f>
        <v>#REF!</v>
      </c>
      <c r="P22" s="145" t="e">
        <f>#REF!</f>
        <v>#REF!</v>
      </c>
      <c r="Q22" s="145" t="e">
        <f>#REF!</f>
        <v>#REF!</v>
      </c>
      <c r="R22" s="145" t="e">
        <f>#REF!</f>
        <v>#REF!</v>
      </c>
      <c r="S22" s="146" t="e">
        <f>#REF!</f>
        <v>#REF!</v>
      </c>
    </row>
    <row r="23" spans="1:20" ht="33" customHeight="1">
      <c r="A23" s="465" t="s">
        <v>152</v>
      </c>
      <c r="B23" s="466"/>
      <c r="C23" s="145" t="e">
        <f>#REF!</f>
        <v>#REF!</v>
      </c>
      <c r="D23" s="145" t="e">
        <f>#REF!</f>
        <v>#REF!</v>
      </c>
      <c r="E23" s="145" t="e">
        <f>#REF!</f>
        <v>#REF!</v>
      </c>
      <c r="F23" s="145" t="e">
        <f>#REF!</f>
        <v>#REF!</v>
      </c>
      <c r="G23" s="145" t="e">
        <f>#REF!</f>
        <v>#REF!</v>
      </c>
      <c r="H23" s="145" t="e">
        <f>#REF!</f>
        <v>#REF!</v>
      </c>
      <c r="I23" s="145" t="e">
        <f>#REF!</f>
        <v>#REF!</v>
      </c>
      <c r="J23" s="145" t="e">
        <f>#REF!</f>
        <v>#REF!</v>
      </c>
      <c r="K23" s="145" t="e">
        <f>#REF!</f>
        <v>#REF!</v>
      </c>
      <c r="L23" s="145" t="e">
        <f>#REF!</f>
        <v>#REF!</v>
      </c>
      <c r="M23" s="145" t="e">
        <f>#REF!</f>
        <v>#REF!</v>
      </c>
      <c r="N23" s="145" t="e">
        <f>#REF!</f>
        <v>#REF!</v>
      </c>
      <c r="O23" s="145" t="e">
        <f>#REF!</f>
        <v>#REF!</v>
      </c>
      <c r="P23" s="145" t="e">
        <f>#REF!</f>
        <v>#REF!</v>
      </c>
      <c r="Q23" s="145" t="e">
        <f>#REF!</f>
        <v>#REF!</v>
      </c>
      <c r="R23" s="145" t="e">
        <f>#REF!</f>
        <v>#REF!</v>
      </c>
      <c r="S23" s="146" t="e">
        <f>#REF!</f>
        <v>#REF!</v>
      </c>
    </row>
    <row r="24" spans="1:20" ht="15">
      <c r="A24" s="475" t="s">
        <v>153</v>
      </c>
      <c r="B24" s="476"/>
      <c r="C24" s="145" t="e">
        <f>#REF!</f>
        <v>#REF!</v>
      </c>
      <c r="D24" s="145" t="e">
        <f>#REF!</f>
        <v>#REF!</v>
      </c>
      <c r="E24" s="145" t="e">
        <f>#REF!</f>
        <v>#REF!</v>
      </c>
      <c r="F24" s="145" t="e">
        <f>#REF!</f>
        <v>#REF!</v>
      </c>
      <c r="G24" s="145" t="e">
        <f>#REF!</f>
        <v>#REF!</v>
      </c>
      <c r="H24" s="145" t="e">
        <f>#REF!</f>
        <v>#REF!</v>
      </c>
      <c r="I24" s="145" t="e">
        <f>#REF!</f>
        <v>#REF!</v>
      </c>
      <c r="J24" s="145" t="e">
        <f>#REF!</f>
        <v>#REF!</v>
      </c>
      <c r="K24" s="145" t="e">
        <f>#REF!</f>
        <v>#REF!</v>
      </c>
      <c r="L24" s="145" t="e">
        <f>#REF!</f>
        <v>#REF!</v>
      </c>
      <c r="M24" s="145" t="e">
        <f>#REF!</f>
        <v>#REF!</v>
      </c>
      <c r="N24" s="145" t="e">
        <f>#REF!</f>
        <v>#REF!</v>
      </c>
      <c r="O24" s="145" t="e">
        <f>#REF!</f>
        <v>#REF!</v>
      </c>
      <c r="P24" s="145" t="e">
        <f>#REF!</f>
        <v>#REF!</v>
      </c>
      <c r="Q24" s="145" t="e">
        <f>#REF!</f>
        <v>#REF!</v>
      </c>
      <c r="R24" s="145" t="e">
        <f>#REF!</f>
        <v>#REF!</v>
      </c>
      <c r="S24" s="146" t="e">
        <f>#REF!</f>
        <v>#REF!</v>
      </c>
    </row>
    <row r="25" spans="1:20" ht="15">
      <c r="A25" s="465" t="s">
        <v>154</v>
      </c>
      <c r="B25" s="466"/>
      <c r="C25" s="145" t="e">
        <f>#REF!</f>
        <v>#REF!</v>
      </c>
      <c r="D25" s="145" t="e">
        <f>#REF!</f>
        <v>#REF!</v>
      </c>
      <c r="E25" s="145" t="e">
        <f>#REF!</f>
        <v>#REF!</v>
      </c>
      <c r="F25" s="145" t="e">
        <f>#REF!</f>
        <v>#REF!</v>
      </c>
      <c r="G25" s="145" t="e">
        <f>#REF!</f>
        <v>#REF!</v>
      </c>
      <c r="H25" s="145" t="e">
        <f>#REF!</f>
        <v>#REF!</v>
      </c>
      <c r="I25" s="145" t="e">
        <f>#REF!</f>
        <v>#REF!</v>
      </c>
      <c r="J25" s="145" t="e">
        <f>#REF!</f>
        <v>#REF!</v>
      </c>
      <c r="K25" s="145" t="e">
        <f>#REF!</f>
        <v>#REF!</v>
      </c>
      <c r="L25" s="145" t="e">
        <f>#REF!</f>
        <v>#REF!</v>
      </c>
      <c r="M25" s="145" t="e">
        <f>#REF!</f>
        <v>#REF!</v>
      </c>
      <c r="N25" s="145" t="e">
        <f>#REF!</f>
        <v>#REF!</v>
      </c>
      <c r="O25" s="145" t="e">
        <f>#REF!</f>
        <v>#REF!</v>
      </c>
      <c r="P25" s="145" t="e">
        <f>#REF!</f>
        <v>#REF!</v>
      </c>
      <c r="Q25" s="145" t="e">
        <f>#REF!</f>
        <v>#REF!</v>
      </c>
      <c r="R25" s="145" t="e">
        <f>#REF!</f>
        <v>#REF!</v>
      </c>
      <c r="S25" s="146" t="e">
        <f>#REF!</f>
        <v>#REF!</v>
      </c>
    </row>
    <row r="26" spans="1:20" ht="15">
      <c r="A26" s="465" t="s">
        <v>155</v>
      </c>
      <c r="B26" s="466"/>
      <c r="C26" s="145" t="e">
        <f>#REF!</f>
        <v>#REF!</v>
      </c>
      <c r="D26" s="145" t="e">
        <f>#REF!</f>
        <v>#REF!</v>
      </c>
      <c r="E26" s="145" t="e">
        <f>#REF!</f>
        <v>#REF!</v>
      </c>
      <c r="F26" s="145" t="e">
        <f>#REF!</f>
        <v>#REF!</v>
      </c>
      <c r="G26" s="145" t="e">
        <f>#REF!</f>
        <v>#REF!</v>
      </c>
      <c r="H26" s="145" t="e">
        <f>#REF!</f>
        <v>#REF!</v>
      </c>
      <c r="I26" s="145" t="e">
        <f>#REF!</f>
        <v>#REF!</v>
      </c>
      <c r="J26" s="145" t="e">
        <f>#REF!</f>
        <v>#REF!</v>
      </c>
      <c r="K26" s="145" t="e">
        <f>#REF!</f>
        <v>#REF!</v>
      </c>
      <c r="L26" s="145" t="e">
        <f>#REF!</f>
        <v>#REF!</v>
      </c>
      <c r="M26" s="145" t="e">
        <f>#REF!</f>
        <v>#REF!</v>
      </c>
      <c r="N26" s="145" t="e">
        <f>#REF!</f>
        <v>#REF!</v>
      </c>
      <c r="O26" s="145" t="e">
        <f>#REF!</f>
        <v>#REF!</v>
      </c>
      <c r="P26" s="145" t="e">
        <f>#REF!</f>
        <v>#REF!</v>
      </c>
      <c r="Q26" s="145" t="e">
        <f>#REF!</f>
        <v>#REF!</v>
      </c>
      <c r="R26" s="145" t="e">
        <f>#REF!</f>
        <v>#REF!</v>
      </c>
      <c r="S26" s="146" t="e">
        <f>#REF!</f>
        <v>#REF!</v>
      </c>
    </row>
    <row r="27" spans="1:20" ht="33" customHeight="1">
      <c r="A27" s="465" t="s">
        <v>156</v>
      </c>
      <c r="B27" s="466"/>
      <c r="C27" s="145" t="e">
        <f>#REF!</f>
        <v>#REF!</v>
      </c>
      <c r="D27" s="145" t="e">
        <f>#REF!</f>
        <v>#REF!</v>
      </c>
      <c r="E27" s="145" t="e">
        <f>#REF!</f>
        <v>#REF!</v>
      </c>
      <c r="F27" s="145" t="e">
        <f>#REF!</f>
        <v>#REF!</v>
      </c>
      <c r="G27" s="145" t="e">
        <f>#REF!</f>
        <v>#REF!</v>
      </c>
      <c r="H27" s="145" t="e">
        <f>#REF!</f>
        <v>#REF!</v>
      </c>
      <c r="I27" s="145" t="e">
        <f>#REF!</f>
        <v>#REF!</v>
      </c>
      <c r="J27" s="145" t="e">
        <f>#REF!</f>
        <v>#REF!</v>
      </c>
      <c r="K27" s="145" t="e">
        <f>#REF!</f>
        <v>#REF!</v>
      </c>
      <c r="L27" s="145" t="e">
        <f>#REF!</f>
        <v>#REF!</v>
      </c>
      <c r="M27" s="145" t="e">
        <f>#REF!</f>
        <v>#REF!</v>
      </c>
      <c r="N27" s="145" t="e">
        <f>#REF!</f>
        <v>#REF!</v>
      </c>
      <c r="O27" s="145" t="e">
        <f>#REF!</f>
        <v>#REF!</v>
      </c>
      <c r="P27" s="145" t="e">
        <f>#REF!</f>
        <v>#REF!</v>
      </c>
      <c r="Q27" s="145" t="e">
        <f>#REF!</f>
        <v>#REF!</v>
      </c>
      <c r="R27" s="145" t="e">
        <f>#REF!</f>
        <v>#REF!</v>
      </c>
      <c r="S27" s="146" t="e">
        <f>#REF!</f>
        <v>#REF!</v>
      </c>
    </row>
    <row r="28" spans="1:20" ht="15.6" thickBot="1">
      <c r="A28" s="473" t="s">
        <v>157</v>
      </c>
      <c r="B28" s="474"/>
      <c r="C28" s="147" t="e">
        <f>#REF!</f>
        <v>#REF!</v>
      </c>
      <c r="D28" s="147" t="e">
        <f>#REF!</f>
        <v>#REF!</v>
      </c>
      <c r="E28" s="147" t="e">
        <f>#REF!</f>
        <v>#REF!</v>
      </c>
      <c r="F28" s="147" t="e">
        <f>#REF!</f>
        <v>#REF!</v>
      </c>
      <c r="G28" s="147" t="e">
        <f>#REF!</f>
        <v>#REF!</v>
      </c>
      <c r="H28" s="147" t="e">
        <f>#REF!</f>
        <v>#REF!</v>
      </c>
      <c r="I28" s="147" t="e">
        <f>#REF!</f>
        <v>#REF!</v>
      </c>
      <c r="J28" s="147" t="e">
        <f>#REF!</f>
        <v>#REF!</v>
      </c>
      <c r="K28" s="147" t="e">
        <f>#REF!</f>
        <v>#REF!</v>
      </c>
      <c r="L28" s="147" t="e">
        <f>#REF!</f>
        <v>#REF!</v>
      </c>
      <c r="M28" s="147" t="e">
        <f>#REF!</f>
        <v>#REF!</v>
      </c>
      <c r="N28" s="147" t="e">
        <f>#REF!</f>
        <v>#REF!</v>
      </c>
      <c r="O28" s="147" t="e">
        <f>#REF!</f>
        <v>#REF!</v>
      </c>
      <c r="P28" s="147" t="e">
        <f>#REF!</f>
        <v>#REF!</v>
      </c>
      <c r="Q28" s="147" t="e">
        <f>#REF!</f>
        <v>#REF!</v>
      </c>
      <c r="R28" s="147" t="e">
        <f>#REF!</f>
        <v>#REF!</v>
      </c>
      <c r="S28" s="148" t="e">
        <f>#REF!</f>
        <v>#REF!</v>
      </c>
    </row>
    <row r="29" spans="1:20">
      <c r="A29" s="13" t="s">
        <v>169</v>
      </c>
      <c r="B29" s="13"/>
      <c r="C29" s="9"/>
      <c r="D29" s="9"/>
      <c r="E29" s="9"/>
      <c r="F29" s="9"/>
      <c r="G29" s="10"/>
      <c r="H29" s="11"/>
      <c r="I29" s="10"/>
      <c r="J29" s="10"/>
      <c r="K29" s="10"/>
      <c r="L29" s="10"/>
      <c r="M29" s="10"/>
      <c r="N29" s="10"/>
      <c r="R29" s="130"/>
      <c r="S29" s="130"/>
      <c r="T29" s="2"/>
    </row>
    <row r="30" spans="1:20">
      <c r="A30" s="13"/>
      <c r="B30" s="13"/>
      <c r="C30" s="9"/>
      <c r="D30" s="9"/>
      <c r="E30" s="9"/>
      <c r="F30" s="9"/>
      <c r="G30" s="10"/>
      <c r="H30" s="11"/>
      <c r="I30" s="10"/>
      <c r="J30" s="10"/>
      <c r="K30" s="10"/>
      <c r="L30" s="10"/>
      <c r="M30" s="10"/>
      <c r="N30" s="10"/>
      <c r="R30" s="130"/>
      <c r="S30" s="130"/>
      <c r="T30" s="2"/>
    </row>
    <row r="31" spans="1:20">
      <c r="A31" s="324"/>
      <c r="B31" s="324"/>
      <c r="C31" s="325"/>
      <c r="D31" s="325"/>
      <c r="E31" s="325"/>
      <c r="F31" s="325"/>
      <c r="G31" s="326"/>
      <c r="H31" s="327"/>
      <c r="I31" s="326"/>
      <c r="J31" s="326"/>
      <c r="K31" s="326"/>
      <c r="L31" s="326"/>
      <c r="M31" s="326"/>
      <c r="N31" s="326"/>
      <c r="O31" s="130"/>
      <c r="P31" s="130"/>
      <c r="Q31" s="130"/>
      <c r="R31" s="130"/>
      <c r="S31" s="130"/>
      <c r="T31" s="2"/>
    </row>
    <row r="32" spans="1:20">
      <c r="A32" s="130"/>
      <c r="B32" s="130"/>
      <c r="C32" s="130"/>
      <c r="D32" s="130"/>
      <c r="E32" s="130"/>
      <c r="F32" s="130"/>
      <c r="G32" s="130"/>
      <c r="H32" s="130"/>
      <c r="I32" s="130"/>
      <c r="J32" s="130"/>
      <c r="K32" s="130"/>
      <c r="L32" s="130"/>
      <c r="M32" s="130"/>
      <c r="N32" s="130"/>
      <c r="O32" s="130"/>
      <c r="P32" s="130"/>
      <c r="Q32" s="130"/>
      <c r="R32" s="130"/>
      <c r="S32" s="130"/>
      <c r="T32" s="2"/>
    </row>
    <row r="33" spans="1:20" ht="13.8" thickBot="1">
      <c r="A33" s="6" t="s">
        <v>158</v>
      </c>
      <c r="B33" s="6"/>
      <c r="C33" s="6"/>
      <c r="D33" s="6"/>
      <c r="E33" s="6"/>
      <c r="F33" s="6"/>
      <c r="G33" s="7"/>
      <c r="H33" s="7"/>
      <c r="I33" s="7"/>
      <c r="J33" s="7"/>
      <c r="K33" s="7"/>
      <c r="L33" s="7"/>
      <c r="M33" s="7"/>
      <c r="N33" s="7"/>
      <c r="R33" s="7"/>
      <c r="S33" s="7"/>
      <c r="T33" s="2"/>
    </row>
    <row r="34" spans="1:20" ht="13.8" thickBot="1">
      <c r="A34" s="467" t="s">
        <v>132</v>
      </c>
      <c r="B34" s="468"/>
      <c r="C34" s="15" t="e">
        <f>#REF!</f>
        <v>#REF!</v>
      </c>
      <c r="D34" s="15" t="e">
        <f>#REF!</f>
        <v>#REF!</v>
      </c>
      <c r="E34" s="15" t="e">
        <f>#REF!</f>
        <v>#REF!</v>
      </c>
      <c r="F34" s="15" t="e">
        <f>#REF!</f>
        <v>#REF!</v>
      </c>
      <c r="G34" s="15" t="e">
        <f>#REF!</f>
        <v>#REF!</v>
      </c>
      <c r="H34" s="15" t="e">
        <f>#REF!</f>
        <v>#REF!</v>
      </c>
      <c r="I34" s="15" t="e">
        <f>#REF!</f>
        <v>#REF!</v>
      </c>
      <c r="J34" s="15" t="e">
        <f>#REF!</f>
        <v>#REF!</v>
      </c>
      <c r="K34" s="15" t="e">
        <f>#REF!</f>
        <v>#REF!</v>
      </c>
      <c r="L34" s="15" t="e">
        <f>#REF!</f>
        <v>#REF!</v>
      </c>
      <c r="M34" s="15" t="e">
        <f>#REF!</f>
        <v>#REF!</v>
      </c>
      <c r="N34" s="15" t="e">
        <f>#REF!</f>
        <v>#REF!</v>
      </c>
      <c r="O34" s="15" t="e">
        <f>#REF!</f>
        <v>#REF!</v>
      </c>
      <c r="P34" s="15" t="e">
        <f>#REF!</f>
        <v>#REF!</v>
      </c>
      <c r="Q34" s="15" t="e">
        <f>#REF!</f>
        <v>#REF!</v>
      </c>
      <c r="R34" s="286" t="e">
        <f>#REF!</f>
        <v>#REF!</v>
      </c>
      <c r="S34" s="329" t="e">
        <f>#REF!</f>
        <v>#REF!</v>
      </c>
      <c r="T34" s="2"/>
    </row>
    <row r="35" spans="1:20">
      <c r="A35" s="469" t="s">
        <v>131</v>
      </c>
      <c r="B35" s="470"/>
      <c r="C35" s="330" t="e">
        <f>'1 TTD'!D8</f>
        <v>#REF!</v>
      </c>
      <c r="D35" s="330" t="e">
        <f>'1 TTD'!E8</f>
        <v>#REF!</v>
      </c>
      <c r="E35" s="330" t="e">
        <f>'1 TTD'!F8</f>
        <v>#REF!</v>
      </c>
      <c r="F35" s="330" t="e">
        <f>'1 TTD'!G8</f>
        <v>#REF!</v>
      </c>
      <c r="G35" s="330" t="e">
        <f>'1 TTD'!H8</f>
        <v>#REF!</v>
      </c>
      <c r="H35" s="330" t="e">
        <f>'1 TTD'!I8</f>
        <v>#REF!</v>
      </c>
      <c r="I35" s="330" t="e">
        <f>'1 TTD'!J8</f>
        <v>#REF!</v>
      </c>
      <c r="J35" s="330" t="e">
        <f>'1 TTD'!K8</f>
        <v>#REF!</v>
      </c>
      <c r="K35" s="330" t="e">
        <f>'1 TTD'!L8</f>
        <v>#REF!</v>
      </c>
      <c r="L35" s="330" t="e">
        <f>'1 TTD'!M8</f>
        <v>#REF!</v>
      </c>
      <c r="M35" s="330" t="e">
        <f>'1 TTD'!N8</f>
        <v>#REF!</v>
      </c>
      <c r="N35" s="330" t="e">
        <f>'1 TTD'!O8</f>
        <v>#REF!</v>
      </c>
      <c r="O35" s="330" t="e">
        <f>'1 TTD'!P8</f>
        <v>#REF!</v>
      </c>
      <c r="P35" s="330" t="e">
        <f>'1 TTD'!Q8</f>
        <v>#REF!</v>
      </c>
      <c r="Q35" s="330" t="e">
        <f>'1 TTD'!R8</f>
        <v>#REF!</v>
      </c>
      <c r="R35" s="330" t="e">
        <f>'1 TTD'!T8</f>
        <v>#REF!</v>
      </c>
      <c r="S35" s="331" t="e">
        <f>SUM(F35:H35)</f>
        <v>#REF!</v>
      </c>
      <c r="T35" s="2"/>
    </row>
    <row r="36" spans="1:20" ht="13.8" thickBot="1">
      <c r="A36" s="471" t="s">
        <v>147</v>
      </c>
      <c r="B36" s="472"/>
      <c r="C36" s="133" t="e">
        <f>#REF!</f>
        <v>#REF!</v>
      </c>
      <c r="D36" s="133" t="e">
        <f>#REF!</f>
        <v>#REF!</v>
      </c>
      <c r="E36" s="133" t="e">
        <f>#REF!</f>
        <v>#REF!</v>
      </c>
      <c r="F36" s="133" t="e">
        <f>#REF!</f>
        <v>#REF!</v>
      </c>
      <c r="G36" s="133" t="e">
        <f>#REF!</f>
        <v>#REF!</v>
      </c>
      <c r="H36" s="133" t="e">
        <f>#REF!</f>
        <v>#REF!</v>
      </c>
      <c r="I36" s="133" t="e">
        <f>#REF!</f>
        <v>#REF!</v>
      </c>
      <c r="J36" s="133" t="e">
        <f>#REF!</f>
        <v>#REF!</v>
      </c>
      <c r="K36" s="133" t="e">
        <f>#REF!</f>
        <v>#REF!</v>
      </c>
      <c r="L36" s="133" t="e">
        <f>#REF!</f>
        <v>#REF!</v>
      </c>
      <c r="M36" s="133" t="e">
        <f>#REF!</f>
        <v>#REF!</v>
      </c>
      <c r="N36" s="133" t="e">
        <f>#REF!</f>
        <v>#REF!</v>
      </c>
      <c r="O36" s="133" t="e">
        <f>#REF!</f>
        <v>#REF!</v>
      </c>
      <c r="P36" s="133" t="e">
        <f>#REF!</f>
        <v>#REF!</v>
      </c>
      <c r="Q36" s="133" t="e">
        <f>#REF!</f>
        <v>#REF!</v>
      </c>
      <c r="R36" s="133" t="e">
        <f>#REF!</f>
        <v>#REF!</v>
      </c>
      <c r="S36" s="134" t="e">
        <f>#REF!</f>
        <v>#REF!</v>
      </c>
      <c r="T36" s="2"/>
    </row>
    <row r="37" spans="1:20">
      <c r="A37" s="13" t="s">
        <v>168</v>
      </c>
      <c r="B37" s="13"/>
      <c r="C37" s="14"/>
      <c r="D37" s="14"/>
      <c r="E37" s="14"/>
      <c r="F37" s="14"/>
      <c r="G37" s="14"/>
      <c r="H37" s="14"/>
      <c r="I37" s="14"/>
      <c r="J37" s="14"/>
      <c r="K37" s="14"/>
      <c r="L37" s="14"/>
      <c r="M37" s="14"/>
      <c r="N37" s="14"/>
      <c r="R37" s="130"/>
      <c r="S37" s="130"/>
      <c r="T37" s="2"/>
    </row>
    <row r="38" spans="1:20">
      <c r="A38" s="130"/>
      <c r="B38" s="130"/>
      <c r="C38" s="130"/>
      <c r="D38" s="130"/>
      <c r="E38" s="130"/>
      <c r="F38" s="130"/>
      <c r="G38" s="130"/>
      <c r="H38" s="130"/>
      <c r="I38" s="130"/>
      <c r="J38" s="130"/>
      <c r="K38" s="130"/>
      <c r="L38" s="130"/>
      <c r="M38" s="130"/>
      <c r="N38" s="130"/>
      <c r="O38" s="130"/>
      <c r="P38" s="130"/>
      <c r="Q38" s="130"/>
      <c r="R38" s="130"/>
      <c r="S38" s="130"/>
      <c r="T38" s="2"/>
    </row>
    <row r="39" spans="1:20">
      <c r="A39" s="130"/>
      <c r="B39" s="130"/>
      <c r="C39" s="130"/>
      <c r="D39" s="130"/>
      <c r="E39" s="130"/>
      <c r="F39" s="130"/>
      <c r="G39" s="130"/>
      <c r="H39" s="130"/>
      <c r="I39" s="130"/>
      <c r="J39" s="130"/>
      <c r="K39" s="130"/>
      <c r="L39" s="130"/>
      <c r="M39" s="130"/>
      <c r="N39" s="130"/>
      <c r="O39" s="130"/>
      <c r="P39" s="130"/>
      <c r="Q39" s="130"/>
      <c r="R39" s="130"/>
      <c r="S39" s="130"/>
      <c r="T39" s="2"/>
    </row>
    <row r="40" spans="1:20" ht="13.8" thickBot="1">
      <c r="A40" s="6" t="s">
        <v>159</v>
      </c>
      <c r="B40" s="6"/>
      <c r="C40" s="6"/>
      <c r="D40" s="6"/>
      <c r="E40" s="6"/>
      <c r="F40" s="6"/>
      <c r="G40" s="7"/>
      <c r="H40" s="7"/>
      <c r="I40" s="7"/>
      <c r="J40" s="7"/>
      <c r="K40" s="7"/>
      <c r="L40" s="7"/>
      <c r="M40" s="7"/>
      <c r="N40" s="7"/>
      <c r="R40" s="130"/>
      <c r="S40" s="130"/>
      <c r="T40" s="2"/>
    </row>
    <row r="41" spans="1:20">
      <c r="A41" s="461" t="s">
        <v>39</v>
      </c>
      <c r="B41" s="462"/>
      <c r="C41" s="15" t="e">
        <f t="shared" ref="C41:S41" si="1">C18</f>
        <v>#REF!</v>
      </c>
      <c r="D41" s="15" t="e">
        <f t="shared" si="1"/>
        <v>#REF!</v>
      </c>
      <c r="E41" s="15" t="e">
        <f t="shared" si="1"/>
        <v>#REF!</v>
      </c>
      <c r="F41" s="15" t="e">
        <f t="shared" si="1"/>
        <v>#REF!</v>
      </c>
      <c r="G41" s="15" t="e">
        <f t="shared" si="1"/>
        <v>#REF!</v>
      </c>
      <c r="H41" s="15" t="e">
        <f t="shared" si="1"/>
        <v>#REF!</v>
      </c>
      <c r="I41" s="15" t="e">
        <f t="shared" si="1"/>
        <v>#REF!</v>
      </c>
      <c r="J41" s="15" t="e">
        <f t="shared" si="1"/>
        <v>#REF!</v>
      </c>
      <c r="K41" s="15" t="e">
        <f t="shared" si="1"/>
        <v>#REF!</v>
      </c>
      <c r="L41" s="15" t="e">
        <f t="shared" si="1"/>
        <v>#REF!</v>
      </c>
      <c r="M41" s="15" t="e">
        <f t="shared" si="1"/>
        <v>#REF!</v>
      </c>
      <c r="N41" s="15" t="e">
        <f t="shared" si="1"/>
        <v>#REF!</v>
      </c>
      <c r="O41" s="15" t="e">
        <f t="shared" si="1"/>
        <v>#REF!</v>
      </c>
      <c r="P41" s="15" t="e">
        <f t="shared" si="1"/>
        <v>#REF!</v>
      </c>
      <c r="Q41" s="15" t="e">
        <f t="shared" si="1"/>
        <v>#REF!</v>
      </c>
      <c r="R41" s="287" t="e">
        <f t="shared" si="1"/>
        <v>#REF!</v>
      </c>
      <c r="S41" s="328" t="e">
        <f t="shared" si="1"/>
        <v>#REF!</v>
      </c>
      <c r="T41" s="2"/>
    </row>
    <row r="42" spans="1:20" ht="13.8" thickBot="1">
      <c r="A42" s="137" t="s">
        <v>38</v>
      </c>
      <c r="B42" s="138"/>
      <c r="C42" s="16"/>
      <c r="D42" s="16"/>
      <c r="E42" s="16"/>
      <c r="F42" s="16"/>
      <c r="G42" s="16"/>
      <c r="H42" s="16"/>
      <c r="I42" s="16"/>
      <c r="J42" s="16"/>
      <c r="K42" s="16"/>
      <c r="L42" s="16"/>
      <c r="M42" s="16"/>
      <c r="N42" s="16"/>
      <c r="O42" s="16"/>
      <c r="P42" s="16"/>
      <c r="Q42" s="16"/>
      <c r="R42" s="292"/>
      <c r="S42" s="293"/>
      <c r="T42" s="2"/>
    </row>
    <row r="43" spans="1:20" ht="15">
      <c r="A43" s="463" t="s">
        <v>80</v>
      </c>
      <c r="B43" s="464"/>
      <c r="C43" s="143" t="e">
        <f>#REF!</f>
        <v>#REF!</v>
      </c>
      <c r="D43" s="143" t="e">
        <f>#REF!</f>
        <v>#REF!</v>
      </c>
      <c r="E43" s="143" t="e">
        <f>#REF!</f>
        <v>#REF!</v>
      </c>
      <c r="F43" s="143" t="e">
        <f>#REF!</f>
        <v>#REF!</v>
      </c>
      <c r="G43" s="143" t="e">
        <f>#REF!</f>
        <v>#REF!</v>
      </c>
      <c r="H43" s="143" t="e">
        <f>#REF!</f>
        <v>#REF!</v>
      </c>
      <c r="I43" s="143" t="e">
        <f>#REF!</f>
        <v>#REF!</v>
      </c>
      <c r="J43" s="143" t="e">
        <f>#REF!</f>
        <v>#REF!</v>
      </c>
      <c r="K43" s="143" t="e">
        <f>#REF!</f>
        <v>#REF!</v>
      </c>
      <c r="L43" s="143" t="e">
        <f>#REF!</f>
        <v>#REF!</v>
      </c>
      <c r="M43" s="143" t="e">
        <f>#REF!</f>
        <v>#REF!</v>
      </c>
      <c r="N43" s="143" t="e">
        <f>#REF!</f>
        <v>#REF!</v>
      </c>
      <c r="O43" s="143" t="e">
        <f>#REF!</f>
        <v>#REF!</v>
      </c>
      <c r="P43" s="143" t="e">
        <f>#REF!</f>
        <v>#REF!</v>
      </c>
      <c r="Q43" s="143" t="e">
        <f>#REF!</f>
        <v>#REF!</v>
      </c>
      <c r="R43" s="143" t="e">
        <f>#REF!</f>
        <v>#REF!</v>
      </c>
      <c r="S43" s="144" t="e">
        <f>#REF!</f>
        <v>#REF!</v>
      </c>
      <c r="T43" s="2"/>
    </row>
    <row r="44" spans="1:20" ht="15">
      <c r="A44" s="465" t="s">
        <v>85</v>
      </c>
      <c r="B44" s="466"/>
      <c r="C44" s="145" t="e">
        <f>#REF!</f>
        <v>#REF!</v>
      </c>
      <c r="D44" s="145" t="e">
        <f>#REF!</f>
        <v>#REF!</v>
      </c>
      <c r="E44" s="145" t="e">
        <f>#REF!</f>
        <v>#REF!</v>
      </c>
      <c r="F44" s="145" t="e">
        <f>#REF!</f>
        <v>#REF!</v>
      </c>
      <c r="G44" s="145" t="e">
        <f>#REF!</f>
        <v>#REF!</v>
      </c>
      <c r="H44" s="145" t="e">
        <f>#REF!</f>
        <v>#REF!</v>
      </c>
      <c r="I44" s="145" t="e">
        <f>#REF!</f>
        <v>#REF!</v>
      </c>
      <c r="J44" s="145" t="e">
        <f>#REF!</f>
        <v>#REF!</v>
      </c>
      <c r="K44" s="145" t="e">
        <f>#REF!</f>
        <v>#REF!</v>
      </c>
      <c r="L44" s="145" t="e">
        <f>#REF!</f>
        <v>#REF!</v>
      </c>
      <c r="M44" s="145" t="e">
        <f>#REF!</f>
        <v>#REF!</v>
      </c>
      <c r="N44" s="145" t="e">
        <f>#REF!</f>
        <v>#REF!</v>
      </c>
      <c r="O44" s="145" t="e">
        <f>#REF!</f>
        <v>#REF!</v>
      </c>
      <c r="P44" s="145" t="e">
        <f>#REF!</f>
        <v>#REF!</v>
      </c>
      <c r="Q44" s="145" t="e">
        <f>#REF!</f>
        <v>#REF!</v>
      </c>
      <c r="R44" s="145" t="e">
        <f>#REF!</f>
        <v>#REF!</v>
      </c>
      <c r="S44" s="146" t="e">
        <f>#REF!</f>
        <v>#REF!</v>
      </c>
      <c r="T44" s="2"/>
    </row>
    <row r="45" spans="1:20" ht="15">
      <c r="A45" s="475" t="s">
        <v>90</v>
      </c>
      <c r="B45" s="476"/>
      <c r="C45" s="145" t="e">
        <f>#REF!</f>
        <v>#REF!</v>
      </c>
      <c r="D45" s="145" t="e">
        <f>#REF!</f>
        <v>#REF!</v>
      </c>
      <c r="E45" s="145" t="e">
        <f>#REF!</f>
        <v>#REF!</v>
      </c>
      <c r="F45" s="145" t="e">
        <f>#REF!</f>
        <v>#REF!</v>
      </c>
      <c r="G45" s="145" t="e">
        <f>#REF!</f>
        <v>#REF!</v>
      </c>
      <c r="H45" s="145" t="e">
        <f>#REF!</f>
        <v>#REF!</v>
      </c>
      <c r="I45" s="145" t="e">
        <f>#REF!</f>
        <v>#REF!</v>
      </c>
      <c r="J45" s="145" t="e">
        <f>#REF!</f>
        <v>#REF!</v>
      </c>
      <c r="K45" s="145" t="e">
        <f>#REF!</f>
        <v>#REF!</v>
      </c>
      <c r="L45" s="145" t="e">
        <f>#REF!</f>
        <v>#REF!</v>
      </c>
      <c r="M45" s="145" t="e">
        <f>#REF!</f>
        <v>#REF!</v>
      </c>
      <c r="N45" s="145" t="e">
        <f>#REF!</f>
        <v>#REF!</v>
      </c>
      <c r="O45" s="145" t="e">
        <f>#REF!</f>
        <v>#REF!</v>
      </c>
      <c r="P45" s="145" t="e">
        <f>#REF!</f>
        <v>#REF!</v>
      </c>
      <c r="Q45" s="145" t="e">
        <f>#REF!</f>
        <v>#REF!</v>
      </c>
      <c r="R45" s="145" t="e">
        <f>#REF!</f>
        <v>#REF!</v>
      </c>
      <c r="S45" s="146" t="e">
        <f>#REF!</f>
        <v>#REF!</v>
      </c>
      <c r="T45" s="2"/>
    </row>
    <row r="46" spans="1:20" ht="15">
      <c r="A46" s="465" t="s">
        <v>97</v>
      </c>
      <c r="B46" s="466"/>
      <c r="C46" s="145" t="e">
        <f>#REF!</f>
        <v>#REF!</v>
      </c>
      <c r="D46" s="145" t="e">
        <f>#REF!</f>
        <v>#REF!</v>
      </c>
      <c r="E46" s="145" t="e">
        <f>#REF!</f>
        <v>#REF!</v>
      </c>
      <c r="F46" s="145" t="e">
        <f>#REF!</f>
        <v>#REF!</v>
      </c>
      <c r="G46" s="145" t="e">
        <f>#REF!</f>
        <v>#REF!</v>
      </c>
      <c r="H46" s="145" t="e">
        <f>#REF!</f>
        <v>#REF!</v>
      </c>
      <c r="I46" s="145" t="e">
        <f>#REF!</f>
        <v>#REF!</v>
      </c>
      <c r="J46" s="145" t="e">
        <f>#REF!</f>
        <v>#REF!</v>
      </c>
      <c r="K46" s="145" t="e">
        <f>#REF!</f>
        <v>#REF!</v>
      </c>
      <c r="L46" s="145" t="e">
        <f>#REF!</f>
        <v>#REF!</v>
      </c>
      <c r="M46" s="145" t="e">
        <f>#REF!</f>
        <v>#REF!</v>
      </c>
      <c r="N46" s="145" t="e">
        <f>#REF!</f>
        <v>#REF!</v>
      </c>
      <c r="O46" s="145" t="e">
        <f>#REF!</f>
        <v>#REF!</v>
      </c>
      <c r="P46" s="145" t="e">
        <f>#REF!</f>
        <v>#REF!</v>
      </c>
      <c r="Q46" s="145" t="e">
        <f>#REF!</f>
        <v>#REF!</v>
      </c>
      <c r="R46" s="145" t="e">
        <f>#REF!</f>
        <v>#REF!</v>
      </c>
      <c r="S46" s="146" t="e">
        <f>#REF!</f>
        <v>#REF!</v>
      </c>
      <c r="T46" s="2"/>
    </row>
    <row r="47" spans="1:20" ht="15">
      <c r="A47" s="475" t="s">
        <v>98</v>
      </c>
      <c r="B47" s="476"/>
      <c r="C47" s="145" t="e">
        <f>#REF!</f>
        <v>#REF!</v>
      </c>
      <c r="D47" s="145" t="e">
        <f>#REF!</f>
        <v>#REF!</v>
      </c>
      <c r="E47" s="145" t="e">
        <f>#REF!</f>
        <v>#REF!</v>
      </c>
      <c r="F47" s="145" t="e">
        <f>#REF!</f>
        <v>#REF!</v>
      </c>
      <c r="G47" s="145" t="e">
        <f>#REF!</f>
        <v>#REF!</v>
      </c>
      <c r="H47" s="145" t="e">
        <f>#REF!</f>
        <v>#REF!</v>
      </c>
      <c r="I47" s="145" t="e">
        <f>#REF!</f>
        <v>#REF!</v>
      </c>
      <c r="J47" s="145" t="e">
        <f>#REF!</f>
        <v>#REF!</v>
      </c>
      <c r="K47" s="145" t="e">
        <f>#REF!</f>
        <v>#REF!</v>
      </c>
      <c r="L47" s="145" t="e">
        <f>#REF!</f>
        <v>#REF!</v>
      </c>
      <c r="M47" s="145" t="e">
        <f>#REF!</f>
        <v>#REF!</v>
      </c>
      <c r="N47" s="145" t="e">
        <f>#REF!</f>
        <v>#REF!</v>
      </c>
      <c r="O47" s="145" t="e">
        <f>#REF!</f>
        <v>#REF!</v>
      </c>
      <c r="P47" s="145" t="e">
        <f>#REF!</f>
        <v>#REF!</v>
      </c>
      <c r="Q47" s="145" t="e">
        <f>#REF!</f>
        <v>#REF!</v>
      </c>
      <c r="R47" s="145" t="e">
        <f>#REF!</f>
        <v>#REF!</v>
      </c>
      <c r="S47" s="146" t="e">
        <f>#REF!</f>
        <v>#REF!</v>
      </c>
      <c r="T47" s="2"/>
    </row>
    <row r="48" spans="1:20" ht="15">
      <c r="A48" s="465" t="s">
        <v>104</v>
      </c>
      <c r="B48" s="466"/>
      <c r="C48" s="145" t="e">
        <f>#REF!</f>
        <v>#REF!</v>
      </c>
      <c r="D48" s="145" t="e">
        <f>#REF!</f>
        <v>#REF!</v>
      </c>
      <c r="E48" s="145" t="e">
        <f>#REF!</f>
        <v>#REF!</v>
      </c>
      <c r="F48" s="145" t="e">
        <f>#REF!</f>
        <v>#REF!</v>
      </c>
      <c r="G48" s="145" t="e">
        <f>#REF!</f>
        <v>#REF!</v>
      </c>
      <c r="H48" s="145" t="e">
        <f>#REF!</f>
        <v>#REF!</v>
      </c>
      <c r="I48" s="145" t="e">
        <f>#REF!</f>
        <v>#REF!</v>
      </c>
      <c r="J48" s="145" t="e">
        <f>#REF!</f>
        <v>#REF!</v>
      </c>
      <c r="K48" s="145" t="e">
        <f>#REF!</f>
        <v>#REF!</v>
      </c>
      <c r="L48" s="145" t="e">
        <f>#REF!</f>
        <v>#REF!</v>
      </c>
      <c r="M48" s="145" t="e">
        <f>#REF!</f>
        <v>#REF!</v>
      </c>
      <c r="N48" s="145" t="e">
        <f>#REF!</f>
        <v>#REF!</v>
      </c>
      <c r="O48" s="145" t="e">
        <f>#REF!</f>
        <v>#REF!</v>
      </c>
      <c r="P48" s="145" t="e">
        <f>#REF!</f>
        <v>#REF!</v>
      </c>
      <c r="Q48" s="145" t="e">
        <f>#REF!</f>
        <v>#REF!</v>
      </c>
      <c r="R48" s="145" t="e">
        <f>#REF!</f>
        <v>#REF!</v>
      </c>
      <c r="S48" s="146" t="e">
        <f>#REF!</f>
        <v>#REF!</v>
      </c>
      <c r="T48" s="2"/>
    </row>
    <row r="49" spans="1:20" ht="15">
      <c r="A49" s="465" t="s">
        <v>123</v>
      </c>
      <c r="B49" s="466"/>
      <c r="C49" s="145" t="e">
        <f>#REF!</f>
        <v>#REF!</v>
      </c>
      <c r="D49" s="145" t="e">
        <f>#REF!</f>
        <v>#REF!</v>
      </c>
      <c r="E49" s="145" t="e">
        <f>#REF!</f>
        <v>#REF!</v>
      </c>
      <c r="F49" s="145" t="e">
        <f>#REF!</f>
        <v>#REF!</v>
      </c>
      <c r="G49" s="145" t="e">
        <f>#REF!</f>
        <v>#REF!</v>
      </c>
      <c r="H49" s="145" t="e">
        <f>#REF!</f>
        <v>#REF!</v>
      </c>
      <c r="I49" s="145" t="e">
        <f>#REF!</f>
        <v>#REF!</v>
      </c>
      <c r="J49" s="145" t="e">
        <f>#REF!</f>
        <v>#REF!</v>
      </c>
      <c r="K49" s="145" t="e">
        <f>#REF!</f>
        <v>#REF!</v>
      </c>
      <c r="L49" s="145" t="e">
        <f>#REF!</f>
        <v>#REF!</v>
      </c>
      <c r="M49" s="145" t="e">
        <f>#REF!</f>
        <v>#REF!</v>
      </c>
      <c r="N49" s="145" t="e">
        <f>#REF!</f>
        <v>#REF!</v>
      </c>
      <c r="O49" s="145" t="e">
        <f>#REF!</f>
        <v>#REF!</v>
      </c>
      <c r="P49" s="145" t="e">
        <f>#REF!</f>
        <v>#REF!</v>
      </c>
      <c r="Q49" s="145" t="e">
        <f>#REF!</f>
        <v>#REF!</v>
      </c>
      <c r="R49" s="145" t="e">
        <f>#REF!</f>
        <v>#REF!</v>
      </c>
      <c r="S49" s="146" t="e">
        <f>#REF!</f>
        <v>#REF!</v>
      </c>
      <c r="T49" s="2"/>
    </row>
    <row r="50" spans="1:20" ht="15">
      <c r="A50" s="465" t="s">
        <v>112</v>
      </c>
      <c r="B50" s="466"/>
      <c r="C50" s="145" t="e">
        <f>#REF!</f>
        <v>#REF!</v>
      </c>
      <c r="D50" s="145" t="e">
        <f>#REF!</f>
        <v>#REF!</v>
      </c>
      <c r="E50" s="145" t="e">
        <f>#REF!</f>
        <v>#REF!</v>
      </c>
      <c r="F50" s="145" t="e">
        <f>#REF!</f>
        <v>#REF!</v>
      </c>
      <c r="G50" s="145" t="e">
        <f>#REF!</f>
        <v>#REF!</v>
      </c>
      <c r="H50" s="145" t="e">
        <f>#REF!</f>
        <v>#REF!</v>
      </c>
      <c r="I50" s="145" t="e">
        <f>#REF!</f>
        <v>#REF!</v>
      </c>
      <c r="J50" s="145" t="e">
        <f>#REF!</f>
        <v>#REF!</v>
      </c>
      <c r="K50" s="145" t="e">
        <f>#REF!</f>
        <v>#REF!</v>
      </c>
      <c r="L50" s="145" t="e">
        <f>#REF!</f>
        <v>#REF!</v>
      </c>
      <c r="M50" s="145" t="e">
        <f>#REF!</f>
        <v>#REF!</v>
      </c>
      <c r="N50" s="145" t="e">
        <f>#REF!</f>
        <v>#REF!</v>
      </c>
      <c r="O50" s="145" t="e">
        <f>#REF!</f>
        <v>#REF!</v>
      </c>
      <c r="P50" s="145" t="e">
        <f>#REF!</f>
        <v>#REF!</v>
      </c>
      <c r="Q50" s="145" t="e">
        <f>#REF!</f>
        <v>#REF!</v>
      </c>
      <c r="R50" s="145" t="e">
        <f>#REF!</f>
        <v>#REF!</v>
      </c>
      <c r="S50" s="146" t="e">
        <f>#REF!</f>
        <v>#REF!</v>
      </c>
      <c r="T50" s="2"/>
    </row>
    <row r="51" spans="1:20" ht="15.6" thickBot="1">
      <c r="A51" s="473" t="s">
        <v>117</v>
      </c>
      <c r="B51" s="474"/>
      <c r="C51" s="147" t="e">
        <f>#REF!</f>
        <v>#REF!</v>
      </c>
      <c r="D51" s="147" t="e">
        <f>#REF!</f>
        <v>#REF!</v>
      </c>
      <c r="E51" s="147" t="e">
        <f>#REF!</f>
        <v>#REF!</v>
      </c>
      <c r="F51" s="147" t="e">
        <f>#REF!</f>
        <v>#REF!</v>
      </c>
      <c r="G51" s="147" t="e">
        <f>#REF!</f>
        <v>#REF!</v>
      </c>
      <c r="H51" s="147" t="e">
        <f>#REF!</f>
        <v>#REF!</v>
      </c>
      <c r="I51" s="147" t="e">
        <f>#REF!</f>
        <v>#REF!</v>
      </c>
      <c r="J51" s="147" t="e">
        <f>#REF!</f>
        <v>#REF!</v>
      </c>
      <c r="K51" s="147" t="e">
        <f>#REF!</f>
        <v>#REF!</v>
      </c>
      <c r="L51" s="147" t="e">
        <f>#REF!</f>
        <v>#REF!</v>
      </c>
      <c r="M51" s="147" t="e">
        <f>#REF!</f>
        <v>#REF!</v>
      </c>
      <c r="N51" s="147" t="e">
        <f>#REF!</f>
        <v>#REF!</v>
      </c>
      <c r="O51" s="147" t="e">
        <f>#REF!</f>
        <v>#REF!</v>
      </c>
      <c r="P51" s="147" t="e">
        <f>#REF!</f>
        <v>#REF!</v>
      </c>
      <c r="Q51" s="147" t="e">
        <f>#REF!</f>
        <v>#REF!</v>
      </c>
      <c r="R51" s="147" t="e">
        <f>#REF!</f>
        <v>#REF!</v>
      </c>
      <c r="S51" s="148" t="e">
        <f>#REF!</f>
        <v>#REF!</v>
      </c>
      <c r="T51" s="2"/>
    </row>
    <row r="52" spans="1:20">
      <c r="A52" s="13" t="s">
        <v>168</v>
      </c>
      <c r="B52" s="139"/>
      <c r="C52" s="140"/>
      <c r="D52" s="140"/>
      <c r="E52" s="140"/>
      <c r="F52" s="140"/>
      <c r="G52" s="140"/>
      <c r="H52" s="140"/>
      <c r="I52" s="140"/>
      <c r="J52" s="140"/>
      <c r="K52" s="140"/>
      <c r="L52" s="140"/>
      <c r="M52" s="140"/>
      <c r="N52" s="140"/>
      <c r="O52" s="140"/>
      <c r="P52" s="140"/>
      <c r="Q52" s="140"/>
      <c r="R52" s="140"/>
      <c r="S52" s="140"/>
      <c r="T52" s="2"/>
    </row>
    <row r="53" spans="1:20">
      <c r="A53" s="7"/>
      <c r="B53" s="7"/>
      <c r="C53" s="7"/>
      <c r="D53" s="7"/>
      <c r="E53" s="7"/>
      <c r="F53" s="7"/>
      <c r="G53" s="7"/>
      <c r="H53" s="7"/>
      <c r="I53" s="7"/>
      <c r="J53" s="7"/>
      <c r="K53" s="7"/>
      <c r="L53" s="7"/>
      <c r="M53" s="7"/>
      <c r="N53" s="7"/>
      <c r="R53" s="7"/>
      <c r="S53" s="7"/>
      <c r="T53" s="2"/>
    </row>
    <row r="54" spans="1:20">
      <c r="A54" s="7"/>
      <c r="B54" s="7"/>
      <c r="C54" s="7"/>
      <c r="D54" s="7"/>
      <c r="E54" s="7"/>
      <c r="F54" s="7"/>
      <c r="G54" s="7"/>
      <c r="H54" s="7"/>
      <c r="I54" s="7"/>
      <c r="J54" s="7"/>
      <c r="K54" s="7"/>
      <c r="L54" s="7"/>
      <c r="M54" s="7"/>
      <c r="N54" s="7"/>
      <c r="R54" s="7"/>
      <c r="S54" s="7"/>
      <c r="T54" s="2"/>
    </row>
    <row r="55" spans="1:20">
      <c r="A55" s="7"/>
      <c r="B55" s="7"/>
      <c r="C55" s="7"/>
      <c r="D55" s="7"/>
      <c r="E55" s="7"/>
      <c r="F55" s="7"/>
      <c r="G55" s="7"/>
      <c r="H55" s="7"/>
      <c r="I55" s="7"/>
      <c r="J55" s="7"/>
      <c r="K55" s="7"/>
      <c r="L55" s="7"/>
      <c r="M55" s="7"/>
      <c r="N55" s="7"/>
      <c r="R55" s="7"/>
      <c r="S55" s="7"/>
      <c r="T55" s="2"/>
    </row>
    <row r="56" spans="1:20">
      <c r="A56" s="7"/>
      <c r="B56" s="7"/>
      <c r="C56" s="7"/>
      <c r="D56" s="7"/>
      <c r="E56" s="7"/>
      <c r="F56" s="7"/>
      <c r="G56" s="7"/>
      <c r="H56" s="7"/>
      <c r="I56" s="7"/>
      <c r="J56" s="7"/>
      <c r="K56" s="7"/>
      <c r="L56" s="7"/>
      <c r="M56" s="7"/>
      <c r="N56" s="7"/>
      <c r="R56" s="7"/>
      <c r="S56" s="7"/>
      <c r="T56" s="2"/>
    </row>
    <row r="57" spans="1:20">
      <c r="A57" s="7"/>
      <c r="B57" s="7"/>
      <c r="C57" s="7"/>
      <c r="D57" s="7"/>
      <c r="E57" s="7"/>
      <c r="F57" s="7"/>
      <c r="G57" s="7"/>
      <c r="H57" s="7"/>
      <c r="I57" s="7"/>
      <c r="J57" s="7"/>
      <c r="K57" s="7"/>
      <c r="L57" s="7"/>
      <c r="M57" s="7"/>
      <c r="N57" s="7"/>
      <c r="R57" s="7"/>
      <c r="S57" s="7"/>
      <c r="T57" s="2"/>
    </row>
    <row r="58" spans="1:20">
      <c r="A58" s="7"/>
      <c r="B58" s="7"/>
      <c r="C58" s="7"/>
      <c r="D58" s="7"/>
      <c r="E58" s="7"/>
      <c r="F58" s="7"/>
      <c r="G58" s="7"/>
      <c r="H58" s="7"/>
      <c r="I58" s="7"/>
      <c r="J58" s="7"/>
      <c r="K58" s="7"/>
      <c r="L58" s="7"/>
      <c r="M58" s="7"/>
      <c r="N58" s="7"/>
      <c r="R58" s="7"/>
      <c r="S58" s="7"/>
      <c r="T58" s="2"/>
    </row>
    <row r="59" spans="1:20">
      <c r="A59" s="7"/>
      <c r="B59" s="7"/>
      <c r="C59" s="7"/>
      <c r="D59" s="7"/>
      <c r="E59" s="7"/>
      <c r="F59" s="7"/>
      <c r="G59" s="7"/>
      <c r="H59" s="7"/>
      <c r="I59" s="7"/>
      <c r="J59" s="7"/>
      <c r="K59" s="7"/>
      <c r="L59" s="7"/>
      <c r="M59" s="7"/>
      <c r="N59" s="7"/>
      <c r="R59" s="7"/>
      <c r="S59" s="7"/>
      <c r="T59" s="2"/>
    </row>
    <row r="60" spans="1:20">
      <c r="A60" s="7"/>
      <c r="B60" s="7"/>
      <c r="C60" s="7"/>
      <c r="D60" s="7"/>
      <c r="E60" s="7"/>
      <c r="F60" s="7"/>
      <c r="G60" s="7"/>
      <c r="H60" s="7"/>
      <c r="I60" s="7"/>
      <c r="J60" s="7"/>
      <c r="K60" s="7"/>
      <c r="L60" s="7"/>
      <c r="M60" s="7"/>
      <c r="N60" s="7"/>
      <c r="R60" s="7"/>
      <c r="S60" s="7"/>
      <c r="T60" s="2"/>
    </row>
    <row r="61" spans="1:20">
      <c r="A61" s="7"/>
      <c r="B61" s="7"/>
      <c r="C61" s="7"/>
      <c r="D61" s="7"/>
      <c r="E61" s="7"/>
      <c r="F61" s="7"/>
      <c r="G61" s="7"/>
      <c r="H61" s="7"/>
      <c r="I61" s="7"/>
      <c r="J61" s="7"/>
      <c r="K61" s="7"/>
      <c r="L61" s="7"/>
      <c r="M61" s="7"/>
      <c r="N61" s="7"/>
      <c r="R61" s="7"/>
      <c r="S61" s="7"/>
      <c r="T61" s="2"/>
    </row>
    <row r="62" spans="1:20">
      <c r="A62" s="7"/>
      <c r="B62" s="7"/>
      <c r="C62" s="7"/>
      <c r="D62" s="7"/>
      <c r="E62" s="7"/>
      <c r="F62" s="7"/>
      <c r="G62" s="7"/>
      <c r="H62" s="7"/>
      <c r="I62" s="7"/>
      <c r="J62" s="7"/>
      <c r="K62" s="7"/>
      <c r="L62" s="7"/>
      <c r="M62" s="7"/>
      <c r="N62" s="7"/>
      <c r="R62" s="7"/>
      <c r="S62" s="7"/>
      <c r="T62" s="2"/>
    </row>
    <row r="63" spans="1:20">
      <c r="A63" s="7"/>
      <c r="B63" s="7"/>
      <c r="C63" s="7"/>
      <c r="D63" s="7"/>
      <c r="E63" s="7"/>
      <c r="F63" s="7"/>
      <c r="G63" s="7"/>
      <c r="H63" s="7"/>
      <c r="I63" s="7"/>
      <c r="J63" s="7"/>
      <c r="K63" s="7"/>
      <c r="L63" s="7"/>
      <c r="M63" s="7"/>
      <c r="N63" s="7"/>
      <c r="R63" s="7"/>
      <c r="S63" s="7"/>
      <c r="T63" s="2"/>
    </row>
    <row r="64" spans="1:20">
      <c r="A64" s="7"/>
      <c r="B64" s="7"/>
      <c r="C64" s="7"/>
      <c r="D64" s="7"/>
      <c r="E64" s="7"/>
      <c r="F64" s="7"/>
      <c r="G64" s="7"/>
      <c r="H64" s="7"/>
      <c r="I64" s="7"/>
      <c r="J64" s="7"/>
      <c r="K64" s="7"/>
      <c r="L64" s="7"/>
      <c r="M64" s="7"/>
      <c r="N64" s="7"/>
      <c r="R64" s="7"/>
      <c r="S64" s="7"/>
      <c r="T64" s="2"/>
    </row>
    <row r="65" spans="1:20">
      <c r="A65" s="7"/>
      <c r="B65" s="7"/>
      <c r="C65" s="7"/>
      <c r="D65" s="7"/>
      <c r="E65" s="7"/>
      <c r="F65" s="7"/>
      <c r="G65" s="7"/>
      <c r="H65" s="7"/>
      <c r="I65" s="7"/>
      <c r="J65" s="7"/>
      <c r="K65" s="7"/>
      <c r="L65" s="7"/>
      <c r="M65" s="7"/>
      <c r="N65" s="7"/>
      <c r="R65" s="7"/>
      <c r="S65" s="7"/>
      <c r="T65" s="2"/>
    </row>
    <row r="66" spans="1:20">
      <c r="A66" s="7"/>
      <c r="B66" s="7"/>
      <c r="C66" s="7"/>
      <c r="D66" s="7"/>
      <c r="E66" s="7"/>
      <c r="F66" s="7"/>
      <c r="G66" s="7"/>
      <c r="H66" s="7"/>
      <c r="I66" s="7"/>
      <c r="J66" s="7"/>
      <c r="K66" s="7"/>
      <c r="L66" s="7"/>
      <c r="M66" s="7"/>
      <c r="N66" s="7"/>
      <c r="R66" s="7"/>
      <c r="S66" s="7"/>
      <c r="T66" s="2"/>
    </row>
    <row r="67" spans="1:20">
      <c r="A67" s="7"/>
      <c r="B67" s="7"/>
      <c r="C67" s="7"/>
      <c r="D67" s="7"/>
      <c r="E67" s="7"/>
      <c r="F67" s="7"/>
      <c r="G67" s="7"/>
      <c r="H67" s="7"/>
      <c r="I67" s="7"/>
      <c r="J67" s="7"/>
      <c r="K67" s="7"/>
      <c r="L67" s="7"/>
      <c r="M67" s="7"/>
      <c r="N67" s="7"/>
      <c r="R67" s="7"/>
      <c r="S67" s="7"/>
      <c r="T67" s="2"/>
    </row>
    <row r="68" spans="1:20">
      <c r="A68" s="7"/>
      <c r="B68" s="7"/>
      <c r="C68" s="7"/>
      <c r="D68" s="7"/>
      <c r="E68" s="7"/>
      <c r="F68" s="7"/>
      <c r="G68" s="7"/>
      <c r="H68" s="7"/>
      <c r="I68" s="7"/>
      <c r="J68" s="7"/>
      <c r="K68" s="7"/>
      <c r="L68" s="7"/>
      <c r="M68" s="7"/>
      <c r="N68" s="7"/>
      <c r="R68" s="7"/>
      <c r="S68" s="7"/>
      <c r="T68" s="2"/>
    </row>
    <row r="69" spans="1:20">
      <c r="A69" s="7"/>
      <c r="B69" s="7"/>
      <c r="C69" s="7"/>
      <c r="D69" s="7"/>
      <c r="E69" s="7"/>
      <c r="F69" s="7"/>
      <c r="G69" s="7"/>
      <c r="H69" s="7"/>
      <c r="I69" s="7"/>
      <c r="J69" s="7"/>
      <c r="K69" s="7"/>
      <c r="L69" s="7"/>
      <c r="M69" s="7"/>
      <c r="N69" s="7"/>
      <c r="R69" s="7"/>
      <c r="S69" s="7"/>
      <c r="T69" s="2"/>
    </row>
    <row r="70" spans="1:20">
      <c r="A70" s="7"/>
      <c r="B70" s="7"/>
      <c r="C70" s="7"/>
      <c r="D70" s="7"/>
      <c r="E70" s="7"/>
      <c r="F70" s="7"/>
      <c r="G70" s="7"/>
      <c r="H70" s="7"/>
      <c r="I70" s="7"/>
      <c r="J70" s="7"/>
      <c r="K70" s="7"/>
      <c r="L70" s="7"/>
      <c r="M70" s="7"/>
      <c r="N70" s="7"/>
      <c r="R70" s="7"/>
      <c r="S70" s="7"/>
      <c r="T70" s="2"/>
    </row>
    <row r="71" spans="1:20">
      <c r="A71" s="7"/>
      <c r="B71" s="7"/>
      <c r="C71" s="7"/>
      <c r="D71" s="7"/>
      <c r="E71" s="7"/>
      <c r="F71" s="7"/>
      <c r="G71" s="7"/>
      <c r="H71" s="7"/>
      <c r="I71" s="7"/>
      <c r="J71" s="7"/>
      <c r="K71" s="7"/>
      <c r="L71" s="7"/>
      <c r="M71" s="7"/>
      <c r="N71" s="7"/>
      <c r="R71" s="7"/>
      <c r="S71" s="7"/>
      <c r="T71" s="2"/>
    </row>
    <row r="72" spans="1:20">
      <c r="A72" s="7"/>
      <c r="B72" s="7"/>
      <c r="C72" s="7"/>
      <c r="D72" s="7"/>
      <c r="E72" s="7"/>
      <c r="F72" s="7"/>
      <c r="G72" s="7"/>
      <c r="H72" s="7"/>
      <c r="I72" s="7"/>
      <c r="J72" s="7"/>
      <c r="K72" s="7"/>
      <c r="L72" s="7"/>
      <c r="M72" s="7"/>
      <c r="N72" s="7"/>
      <c r="R72" s="7"/>
      <c r="S72" s="7"/>
      <c r="T72" s="2"/>
    </row>
    <row r="73" spans="1:20">
      <c r="A73" s="7"/>
      <c r="B73" s="7"/>
      <c r="C73" s="7"/>
      <c r="D73" s="7"/>
      <c r="E73" s="7"/>
      <c r="F73" s="7"/>
      <c r="G73" s="7"/>
      <c r="H73" s="7"/>
      <c r="I73" s="7"/>
      <c r="J73" s="7"/>
      <c r="K73" s="7"/>
      <c r="L73" s="7"/>
      <c r="M73" s="7"/>
      <c r="N73" s="7"/>
      <c r="R73" s="7"/>
      <c r="S73" s="7"/>
      <c r="T73" s="2"/>
    </row>
    <row r="74" spans="1:20">
      <c r="A74" s="7"/>
      <c r="B74" s="7"/>
      <c r="C74" s="7"/>
      <c r="D74" s="7"/>
      <c r="E74" s="7"/>
      <c r="F74" s="7"/>
      <c r="G74" s="7"/>
      <c r="H74" s="7"/>
      <c r="I74" s="7"/>
      <c r="J74" s="7"/>
      <c r="K74" s="7"/>
      <c r="L74" s="7"/>
      <c r="M74" s="7"/>
      <c r="N74" s="7"/>
      <c r="R74" s="7"/>
      <c r="S74" s="7"/>
      <c r="T74" s="2"/>
    </row>
    <row r="75" spans="1:20">
      <c r="A75" s="7"/>
      <c r="B75" s="7"/>
      <c r="C75" s="7"/>
      <c r="D75" s="7"/>
      <c r="E75" s="7"/>
      <c r="F75" s="7"/>
      <c r="G75" s="7"/>
      <c r="H75" s="7"/>
      <c r="I75" s="7"/>
      <c r="J75" s="7"/>
      <c r="K75" s="7"/>
      <c r="L75" s="7"/>
      <c r="M75" s="7"/>
      <c r="N75" s="7"/>
      <c r="R75" s="7"/>
      <c r="S75" s="7"/>
      <c r="T75" s="2"/>
    </row>
    <row r="76" spans="1:20">
      <c r="A76" s="7"/>
      <c r="B76" s="7"/>
      <c r="C76" s="7"/>
      <c r="D76" s="7"/>
      <c r="E76" s="7"/>
      <c r="F76" s="7"/>
      <c r="G76" s="7"/>
      <c r="H76" s="7"/>
      <c r="I76" s="7"/>
      <c r="J76" s="7"/>
      <c r="K76" s="7"/>
      <c r="L76" s="7"/>
      <c r="M76" s="7"/>
      <c r="N76" s="7"/>
      <c r="R76" s="7"/>
      <c r="S76" s="7"/>
      <c r="T76" s="2"/>
    </row>
    <row r="77" spans="1:20">
      <c r="A77" s="7"/>
      <c r="B77" s="7"/>
      <c r="C77" s="7"/>
      <c r="D77" s="7"/>
      <c r="E77" s="7"/>
      <c r="F77" s="7"/>
      <c r="G77" s="7"/>
      <c r="H77" s="7"/>
      <c r="I77" s="7"/>
      <c r="J77" s="7"/>
      <c r="K77" s="7"/>
      <c r="L77" s="7"/>
      <c r="M77" s="7"/>
      <c r="N77" s="7"/>
      <c r="R77" s="7"/>
      <c r="S77" s="7"/>
      <c r="T77" s="2"/>
    </row>
    <row r="78" spans="1:20">
      <c r="A78" s="7"/>
      <c r="B78" s="7"/>
      <c r="C78" s="7"/>
      <c r="D78" s="7"/>
      <c r="E78" s="7"/>
      <c r="F78" s="7"/>
      <c r="G78" s="7"/>
      <c r="H78" s="7"/>
      <c r="I78" s="7"/>
      <c r="J78" s="7"/>
      <c r="K78" s="7"/>
      <c r="L78" s="7"/>
      <c r="M78" s="7"/>
      <c r="N78" s="7"/>
      <c r="R78" s="7"/>
      <c r="S78" s="7"/>
      <c r="T78" s="2"/>
    </row>
    <row r="79" spans="1:20">
      <c r="A79" s="7"/>
      <c r="B79" s="7"/>
      <c r="C79" s="7"/>
      <c r="D79" s="7"/>
      <c r="E79" s="7"/>
      <c r="F79" s="7"/>
      <c r="G79" s="7"/>
      <c r="H79" s="7"/>
      <c r="I79" s="7"/>
      <c r="J79" s="7"/>
      <c r="K79" s="7"/>
      <c r="L79" s="7"/>
      <c r="M79" s="7"/>
      <c r="N79" s="7"/>
      <c r="R79" s="7"/>
      <c r="S79" s="7"/>
      <c r="T79" s="2"/>
    </row>
    <row r="80" spans="1:20">
      <c r="A80" s="7"/>
      <c r="B80" s="7"/>
      <c r="C80" s="7"/>
      <c r="D80" s="7"/>
      <c r="E80" s="7"/>
      <c r="F80" s="7"/>
      <c r="G80" s="7"/>
      <c r="H80" s="7"/>
      <c r="I80" s="7"/>
      <c r="J80" s="7"/>
      <c r="K80" s="7"/>
      <c r="L80" s="7"/>
      <c r="M80" s="7"/>
      <c r="N80" s="7"/>
      <c r="R80" s="7"/>
      <c r="S80" s="7"/>
      <c r="T80" s="2"/>
    </row>
    <row r="81" spans="1:20">
      <c r="A81" s="7"/>
      <c r="B81" s="7"/>
      <c r="C81" s="7"/>
      <c r="D81" s="7"/>
      <c r="E81" s="7"/>
      <c r="F81" s="7"/>
      <c r="G81" s="7"/>
      <c r="H81" s="7"/>
      <c r="I81" s="7"/>
      <c r="J81" s="7"/>
      <c r="K81" s="7"/>
      <c r="L81" s="7"/>
      <c r="M81" s="7"/>
      <c r="N81" s="7"/>
      <c r="T81" s="2"/>
    </row>
    <row r="82" spans="1:20">
      <c r="A82" s="8"/>
      <c r="B82" s="8"/>
      <c r="C82" s="8"/>
      <c r="D82" s="8"/>
      <c r="E82" s="8"/>
      <c r="F82" s="8"/>
      <c r="G82" s="8"/>
      <c r="H82" s="8"/>
      <c r="I82" s="8"/>
      <c r="J82" s="8"/>
      <c r="K82" s="8"/>
      <c r="L82" s="8"/>
      <c r="M82" s="8"/>
      <c r="N82" s="8"/>
      <c r="T82" s="2"/>
    </row>
    <row r="83" spans="1:20">
      <c r="A83" s="8"/>
      <c r="B83" s="8"/>
      <c r="C83" s="8"/>
      <c r="D83" s="8"/>
      <c r="E83" s="8"/>
      <c r="F83" s="8"/>
      <c r="G83" s="8"/>
      <c r="H83" s="8"/>
      <c r="I83" s="8"/>
      <c r="J83" s="8"/>
      <c r="K83" s="8"/>
      <c r="L83" s="8"/>
      <c r="M83" s="8"/>
      <c r="N83" s="8"/>
      <c r="T83" s="2"/>
    </row>
    <row r="84" spans="1:20">
      <c r="A84" s="8"/>
      <c r="B84" s="8"/>
      <c r="C84" s="8"/>
      <c r="D84" s="8"/>
      <c r="E84" s="8"/>
      <c r="F84" s="8"/>
      <c r="G84" s="8"/>
      <c r="H84" s="8"/>
      <c r="I84" s="8"/>
      <c r="J84" s="8"/>
      <c r="K84" s="8"/>
      <c r="L84" s="8"/>
      <c r="M84" s="8"/>
      <c r="N84" s="8"/>
      <c r="T84" s="2"/>
    </row>
    <row r="85" spans="1:20">
      <c r="A85" s="8"/>
      <c r="B85" s="8"/>
      <c r="C85" s="8"/>
      <c r="D85" s="8"/>
      <c r="E85" s="8"/>
      <c r="F85" s="8"/>
      <c r="G85" s="8"/>
      <c r="H85" s="8"/>
      <c r="I85" s="8"/>
      <c r="J85" s="8"/>
      <c r="K85" s="8"/>
      <c r="L85" s="8"/>
      <c r="M85" s="8"/>
      <c r="N85" s="8"/>
      <c r="T85" s="2"/>
    </row>
    <row r="86" spans="1:20">
      <c r="A86" s="8"/>
      <c r="B86" s="8"/>
      <c r="C86" s="8"/>
      <c r="D86" s="8"/>
      <c r="E86" s="8"/>
      <c r="F86" s="8"/>
      <c r="G86" s="8"/>
      <c r="H86" s="8"/>
      <c r="I86" s="8"/>
      <c r="J86" s="8"/>
      <c r="K86" s="8"/>
      <c r="L86" s="8"/>
      <c r="M86" s="8"/>
      <c r="N86" s="8"/>
      <c r="T86" s="2"/>
    </row>
    <row r="87" spans="1:20">
      <c r="A87" s="8"/>
      <c r="B87" s="8"/>
      <c r="C87" s="8"/>
      <c r="D87" s="8"/>
      <c r="E87" s="8"/>
      <c r="F87" s="8"/>
      <c r="G87" s="8"/>
      <c r="H87" s="8"/>
      <c r="I87" s="8"/>
      <c r="J87" s="8"/>
      <c r="K87" s="8"/>
      <c r="L87" s="8"/>
      <c r="M87" s="8"/>
      <c r="N87" s="8"/>
      <c r="T87" s="2"/>
    </row>
    <row r="88" spans="1:20">
      <c r="A88" s="8"/>
      <c r="B88" s="8"/>
      <c r="C88" s="8"/>
      <c r="D88" s="8"/>
      <c r="E88" s="8"/>
      <c r="F88" s="8"/>
      <c r="G88" s="8"/>
      <c r="H88" s="8"/>
      <c r="I88" s="8"/>
      <c r="J88" s="8"/>
      <c r="K88" s="8"/>
      <c r="L88" s="8"/>
      <c r="M88" s="8"/>
      <c r="N88" s="8"/>
      <c r="T88" s="2"/>
    </row>
    <row r="89" spans="1:20">
      <c r="A89" s="8"/>
      <c r="B89" s="8"/>
      <c r="C89" s="8"/>
      <c r="D89" s="8"/>
      <c r="E89" s="8"/>
      <c r="F89" s="8"/>
      <c r="G89" s="8"/>
      <c r="H89" s="8"/>
      <c r="I89" s="8"/>
      <c r="J89" s="8"/>
      <c r="K89" s="8"/>
      <c r="L89" s="8"/>
      <c r="M89" s="8"/>
      <c r="N89" s="8"/>
      <c r="T89" s="2"/>
    </row>
    <row r="90" spans="1:20">
      <c r="A90" s="8"/>
      <c r="B90" s="8"/>
      <c r="C90" s="8"/>
      <c r="D90" s="8"/>
      <c r="E90" s="8"/>
      <c r="F90" s="8"/>
      <c r="G90" s="8"/>
      <c r="H90" s="8"/>
      <c r="I90" s="8"/>
      <c r="J90" s="8"/>
      <c r="K90" s="8"/>
      <c r="L90" s="8"/>
      <c r="M90" s="8"/>
      <c r="N90" s="8"/>
      <c r="T90" s="2"/>
    </row>
    <row r="91" spans="1:20">
      <c r="A91" s="8"/>
      <c r="B91" s="8"/>
      <c r="C91" s="8"/>
      <c r="D91" s="8"/>
      <c r="E91" s="8"/>
      <c r="F91" s="8"/>
      <c r="G91" s="8"/>
      <c r="H91" s="8"/>
      <c r="I91" s="8"/>
      <c r="J91" s="8"/>
      <c r="K91" s="8"/>
      <c r="L91" s="8"/>
      <c r="M91" s="8"/>
      <c r="N91" s="8"/>
      <c r="T91" s="2"/>
    </row>
    <row r="92" spans="1:20">
      <c r="A92" s="8"/>
      <c r="B92" s="8"/>
      <c r="C92" s="8"/>
      <c r="D92" s="8"/>
      <c r="E92" s="8"/>
      <c r="F92" s="8"/>
      <c r="G92" s="8"/>
      <c r="H92" s="8"/>
      <c r="I92" s="8"/>
      <c r="J92" s="8"/>
      <c r="K92" s="8"/>
      <c r="L92" s="8"/>
      <c r="M92" s="8"/>
      <c r="N92" s="8"/>
      <c r="O92" s="2"/>
      <c r="P92" s="2"/>
      <c r="Q92" s="2"/>
      <c r="T92" s="2"/>
    </row>
    <row r="93" spans="1:20">
      <c r="A93" s="3"/>
      <c r="B93" s="3"/>
      <c r="C93" s="3"/>
      <c r="D93" s="3"/>
      <c r="E93" s="3"/>
      <c r="F93" s="3"/>
      <c r="G93" s="3"/>
      <c r="H93" s="3"/>
      <c r="I93" s="3"/>
      <c r="J93" s="3"/>
      <c r="K93" s="3"/>
      <c r="L93" s="3"/>
      <c r="M93" s="3"/>
      <c r="N93" s="3"/>
      <c r="O93" s="2"/>
      <c r="P93" s="2"/>
      <c r="Q93" s="2"/>
      <c r="T93" s="2"/>
    </row>
    <row r="94" spans="1:20">
      <c r="A94" s="3"/>
      <c r="B94" s="3"/>
      <c r="C94" s="3"/>
      <c r="D94" s="3"/>
      <c r="E94" s="3"/>
      <c r="F94" s="3"/>
      <c r="G94" s="3"/>
      <c r="H94" s="3"/>
      <c r="I94" s="3"/>
      <c r="J94" s="3"/>
      <c r="K94" s="3"/>
      <c r="L94" s="3"/>
      <c r="M94" s="3"/>
      <c r="N94" s="3"/>
      <c r="O94" s="2"/>
      <c r="P94" s="2"/>
      <c r="Q94" s="2"/>
      <c r="T94" s="2"/>
    </row>
    <row r="95" spans="1:20">
      <c r="A95" s="3"/>
      <c r="B95" s="3"/>
      <c r="C95" s="3"/>
      <c r="D95" s="3"/>
      <c r="E95" s="3"/>
      <c r="F95" s="3"/>
      <c r="G95" s="3"/>
      <c r="H95" s="3"/>
      <c r="I95" s="3"/>
      <c r="J95" s="3"/>
      <c r="K95" s="3"/>
      <c r="L95" s="3"/>
      <c r="M95" s="3"/>
      <c r="N95" s="3"/>
      <c r="O95" s="2"/>
      <c r="P95" s="2"/>
      <c r="Q95" s="2"/>
      <c r="T95" s="2"/>
    </row>
    <row r="96" spans="1:20">
      <c r="A96" s="3"/>
      <c r="B96" s="3"/>
      <c r="C96" s="3"/>
      <c r="D96" s="3"/>
      <c r="E96" s="3"/>
      <c r="F96" s="3"/>
      <c r="G96" s="3"/>
      <c r="H96" s="3"/>
      <c r="I96" s="3"/>
      <c r="J96" s="3"/>
      <c r="K96" s="3"/>
      <c r="L96" s="3"/>
      <c r="M96" s="3"/>
      <c r="N96" s="3"/>
      <c r="O96" s="2"/>
      <c r="P96" s="2"/>
      <c r="Q96" s="2"/>
      <c r="T96" s="2"/>
    </row>
  </sheetData>
  <mergeCells count="26">
    <mergeCell ref="A18:B18"/>
    <mergeCell ref="A22:B22"/>
    <mergeCell ref="A23:B23"/>
    <mergeCell ref="A24:B24"/>
    <mergeCell ref="A11:B11"/>
    <mergeCell ref="A12:B12"/>
    <mergeCell ref="A13:B13"/>
    <mergeCell ref="A50:B50"/>
    <mergeCell ref="A51:B51"/>
    <mergeCell ref="A43:B43"/>
    <mergeCell ref="A44:B44"/>
    <mergeCell ref="A45:B45"/>
    <mergeCell ref="A46:B46"/>
    <mergeCell ref="A47:B47"/>
    <mergeCell ref="A48:B48"/>
    <mergeCell ref="A41:B41"/>
    <mergeCell ref="A20:B20"/>
    <mergeCell ref="A21:B21"/>
    <mergeCell ref="A49:B49"/>
    <mergeCell ref="A34:B34"/>
    <mergeCell ref="A35:B35"/>
    <mergeCell ref="A36:B36"/>
    <mergeCell ref="A25:B25"/>
    <mergeCell ref="A28:B28"/>
    <mergeCell ref="A26:B26"/>
    <mergeCell ref="A27:B27"/>
  </mergeCells>
  <phoneticPr fontId="6" type="noConversion"/>
  <conditionalFormatting sqref="C13:S13">
    <cfRule type="cellIs" dxfId="34" priority="9" stopIfTrue="1" operator="greaterThan">
      <formula>0.15</formula>
    </cfRule>
  </conditionalFormatting>
  <conditionalFormatting sqref="C36:S36">
    <cfRule type="cellIs" dxfId="33" priority="8" stopIfTrue="1" operator="greaterThan">
      <formula>0.15</formula>
    </cfRule>
  </conditionalFormatting>
  <conditionalFormatting sqref="C20:S28">
    <cfRule type="cellIs" dxfId="32" priority="7" stopIfTrue="1" operator="greaterThan">
      <formula>0.15</formula>
    </cfRule>
  </conditionalFormatting>
  <conditionalFormatting sqref="C43:S51">
    <cfRule type="cellIs" dxfId="31" priority="6" stopIfTrue="1" operator="greaterThan">
      <formula>0.15</formula>
    </cfRule>
  </conditionalFormatting>
  <conditionalFormatting sqref="C13:S13">
    <cfRule type="cellIs" dxfId="30" priority="5" stopIfTrue="1" operator="greaterThan">
      <formula>0.1</formula>
    </cfRule>
  </conditionalFormatting>
  <conditionalFormatting sqref="C36:R36">
    <cfRule type="cellIs" dxfId="29" priority="4" stopIfTrue="1" operator="greaterThan">
      <formula>0.1</formula>
    </cfRule>
  </conditionalFormatting>
  <conditionalFormatting sqref="C20:R28">
    <cfRule type="cellIs" dxfId="28" priority="3" stopIfTrue="1" operator="greaterThan">
      <formula>0.1</formula>
    </cfRule>
  </conditionalFormatting>
  <conditionalFormatting sqref="R43:S50 C43:R51">
    <cfRule type="cellIs" dxfId="27" priority="2" stopIfTrue="1" operator="greaterThan">
      <formula>0.1</formula>
    </cfRule>
  </conditionalFormatting>
  <conditionalFormatting sqref="S51">
    <cfRule type="cellIs" dxfId="26" priority="1" stopIfTrue="1" operator="greaterThan">
      <formula>0.1</formula>
    </cfRule>
  </conditionalFormatting>
  <printOptions horizontalCentered="1"/>
  <pageMargins left="0.19685039370078741" right="0.19685039370078741" top="0.59055118110236227" bottom="0.59055118110236227" header="0.39370078740157483" footer="0.39370078740157483"/>
  <pageSetup scale="37" orientation="landscape" r:id="rId1"/>
  <headerFooter alignWithMargins="0">
    <oddFooter>&amp;L&amp;F / &amp;A&amp;R&amp;"Arial,標準"&amp;P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T49"/>
  <sheetViews>
    <sheetView showGridLines="0" view="pageBreakPreview" topLeftCell="A7" zoomScale="55" zoomScaleNormal="100" zoomScaleSheetLayoutView="55" workbookViewId="0">
      <selection activeCell="D11" sqref="D11"/>
    </sheetView>
  </sheetViews>
  <sheetFormatPr defaultRowHeight="15"/>
  <cols>
    <col min="1" max="1" width="130.109375" customWidth="1"/>
    <col min="2" max="2" width="25.88671875" hidden="1" customWidth="1"/>
    <col min="3" max="3" width="8" hidden="1" customWidth="1"/>
    <col min="4" max="4" width="53.77734375" hidden="1" customWidth="1"/>
    <col min="5" max="6" width="38.109375" hidden="1" customWidth="1"/>
    <col min="7" max="7" width="0.109375" hidden="1" customWidth="1"/>
    <col min="8" max="10" width="38.109375" hidden="1" customWidth="1"/>
    <col min="11" max="11" width="37.88671875" hidden="1" customWidth="1"/>
    <col min="12" max="16" width="38.109375" hidden="1" customWidth="1"/>
    <col min="17" max="17" width="37.109375" hidden="1" customWidth="1"/>
    <col min="18" max="18" width="38.109375" customWidth="1"/>
  </cols>
  <sheetData>
    <row r="4" spans="4:20" ht="17.399999999999999">
      <c r="S4" s="304" t="s">
        <v>49</v>
      </c>
      <c r="T4" s="174" t="s">
        <v>18</v>
      </c>
    </row>
    <row r="5" spans="4:20" ht="17.399999999999999">
      <c r="S5" s="304" t="s">
        <v>50</v>
      </c>
      <c r="T5" s="174" t="s">
        <v>19</v>
      </c>
    </row>
    <row r="6" spans="4:20" ht="93" customHeight="1">
      <c r="S6" s="304" t="s">
        <v>51</v>
      </c>
      <c r="T6" s="174" t="s">
        <v>20</v>
      </c>
    </row>
    <row r="7" spans="4:20" ht="88.5" customHeight="1">
      <c r="S7" s="304" t="s">
        <v>52</v>
      </c>
      <c r="T7" s="174" t="s">
        <v>21</v>
      </c>
    </row>
    <row r="8" spans="4:20" ht="28.5" customHeight="1">
      <c r="S8" s="304" t="s">
        <v>53</v>
      </c>
      <c r="T8" s="174" t="s">
        <v>22</v>
      </c>
    </row>
    <row r="9" spans="4:20" ht="87.75" customHeight="1"/>
    <row r="10" spans="4:20" ht="28.5" customHeight="1"/>
    <row r="11" spans="4:20">
      <c r="D11" s="359"/>
    </row>
    <row r="12" spans="4:20" ht="243.75" customHeight="1"/>
    <row r="13" spans="4:20" hidden="1"/>
    <row r="14" spans="4:20" hidden="1"/>
    <row r="15" spans="4:20" hidden="1"/>
    <row r="16" spans="4:20" hidden="1"/>
    <row r="17" hidden="1"/>
    <row r="18" hidden="1"/>
    <row r="19" hidden="1"/>
    <row r="20" hidden="1"/>
    <row r="21" hidden="1"/>
    <row r="22" hidden="1"/>
    <row r="23" hidden="1"/>
    <row r="24" hidden="1"/>
    <row r="25" hidden="1"/>
    <row r="26" hidden="1"/>
    <row r="27" hidden="1"/>
    <row r="28" hidden="1"/>
    <row r="29" ht="38.25" hidden="1" customHeight="1"/>
    <row r="30" hidden="1"/>
    <row r="31" hidden="1"/>
    <row r="32" ht="1.5" hidden="1" customHeight="1"/>
    <row r="33" hidden="1"/>
    <row r="34" ht="86.25" hidden="1" customHeight="1"/>
    <row r="35" hidden="1"/>
    <row r="36" hidden="1"/>
    <row r="37" hidden="1"/>
    <row r="38" hidden="1"/>
    <row r="39" hidden="1"/>
    <row r="40" hidden="1"/>
    <row r="41" hidden="1"/>
    <row r="42" hidden="1"/>
    <row r="43" hidden="1"/>
    <row r="44" hidden="1"/>
    <row r="45" hidden="1"/>
    <row r="46" ht="65.25" hidden="1" customHeight="1"/>
    <row r="47" hidden="1"/>
    <row r="48" hidden="1"/>
    <row r="49" hidden="1"/>
  </sheetData>
  <phoneticPr fontId="35"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A29"/>
  <sheetViews>
    <sheetView view="pageBreakPreview" topLeftCell="A4" zoomScale="85" zoomScaleNormal="100" zoomScaleSheetLayoutView="85" workbookViewId="0">
      <selection activeCell="D11" sqref="D11"/>
    </sheetView>
  </sheetViews>
  <sheetFormatPr defaultColWidth="9" defaultRowHeight="12.75" customHeight="1"/>
  <cols>
    <col min="1" max="1" width="11.109375" style="22" customWidth="1"/>
    <col min="2" max="2" width="13.88671875" style="22" customWidth="1"/>
    <col min="3" max="8" width="9.33203125" style="23" customWidth="1"/>
    <col min="9" max="17" width="7" style="23" hidden="1" customWidth="1"/>
    <col min="18" max="18" width="17.6640625" style="23" customWidth="1"/>
    <col min="19" max="19" width="5" style="22" customWidth="1"/>
    <col min="20" max="26" width="6.88671875" style="22" customWidth="1"/>
    <col min="27" max="16384" width="9" style="22"/>
  </cols>
  <sheetData>
    <row r="1" spans="1:27" s="72" customFormat="1" ht="22.5" customHeight="1">
      <c r="A1" s="241" t="s">
        <v>10</v>
      </c>
      <c r="B1" s="240"/>
      <c r="C1" s="240"/>
      <c r="D1" s="238"/>
      <c r="E1" s="238"/>
      <c r="F1" s="238"/>
      <c r="G1" s="238"/>
      <c r="H1" s="70"/>
      <c r="I1" s="70"/>
      <c r="J1" s="70"/>
      <c r="K1" s="70"/>
      <c r="L1" s="70"/>
      <c r="M1" s="70"/>
      <c r="N1" s="70"/>
      <c r="O1" s="70"/>
      <c r="P1" s="70"/>
      <c r="Q1" s="70"/>
      <c r="R1" s="70"/>
      <c r="S1" s="71"/>
    </row>
    <row r="2" spans="1:27" s="72" customFormat="1" ht="18.75" customHeight="1">
      <c r="A2" s="239"/>
      <c r="B2" s="240"/>
      <c r="C2" s="240"/>
      <c r="D2" s="239"/>
      <c r="E2" s="239"/>
      <c r="F2" s="239"/>
      <c r="G2" s="239"/>
      <c r="H2" s="70"/>
      <c r="I2" s="70"/>
      <c r="J2" s="70"/>
      <c r="K2" s="70"/>
      <c r="L2" s="70"/>
      <c r="M2" s="70"/>
      <c r="N2" s="70"/>
      <c r="O2" s="70"/>
      <c r="P2" s="70"/>
      <c r="Q2" s="70"/>
      <c r="R2" s="70"/>
      <c r="S2" s="71"/>
    </row>
    <row r="3" spans="1:27" s="72" customFormat="1" ht="17.399999999999999">
      <c r="A3" s="47"/>
      <c r="B3" s="70"/>
      <c r="C3" s="70"/>
      <c r="D3" s="70"/>
      <c r="E3" s="70"/>
      <c r="F3" s="70"/>
      <c r="G3" s="70"/>
      <c r="H3" s="70"/>
      <c r="I3" s="70"/>
      <c r="J3" s="70"/>
      <c r="K3" s="70"/>
      <c r="L3" s="70"/>
      <c r="M3" s="70"/>
      <c r="N3" s="70"/>
      <c r="O3" s="70"/>
      <c r="P3" s="70"/>
      <c r="Q3" s="70"/>
      <c r="R3" s="70"/>
      <c r="S3" s="71"/>
    </row>
    <row r="4" spans="1:27" s="72" customFormat="1" ht="15">
      <c r="A4" s="71"/>
      <c r="B4" s="71"/>
      <c r="C4" s="73"/>
      <c r="D4" s="73"/>
      <c r="E4" s="73"/>
      <c r="F4" s="73"/>
      <c r="G4" s="73"/>
      <c r="H4" s="73"/>
      <c r="I4" s="73"/>
      <c r="J4" s="73"/>
      <c r="K4" s="73"/>
      <c r="L4" s="73"/>
      <c r="M4" s="73"/>
      <c r="N4" s="73"/>
      <c r="O4" s="73"/>
      <c r="P4" s="73"/>
      <c r="Q4" s="73"/>
      <c r="R4" s="74"/>
      <c r="S4" s="71"/>
    </row>
    <row r="5" spans="1:27" ht="12.75" customHeight="1" thickBot="1">
      <c r="A5" s="75" t="s">
        <v>161</v>
      </c>
      <c r="B5" s="76"/>
      <c r="C5" s="77"/>
      <c r="D5" s="77"/>
      <c r="E5" s="73"/>
      <c r="F5" s="73"/>
      <c r="G5" s="73"/>
      <c r="H5" s="73"/>
      <c r="I5" s="73"/>
      <c r="J5" s="73"/>
      <c r="K5" s="73"/>
      <c r="L5" s="73"/>
      <c r="M5" s="73"/>
      <c r="N5" s="73"/>
      <c r="O5" s="73"/>
      <c r="P5" s="73"/>
      <c r="Q5" s="73"/>
      <c r="R5" s="78"/>
      <c r="S5" s="79"/>
      <c r="T5" s="80"/>
      <c r="U5" s="80"/>
      <c r="V5" s="80"/>
      <c r="W5" s="80"/>
      <c r="X5" s="80"/>
      <c r="Y5" s="80"/>
      <c r="Z5" s="80"/>
      <c r="AA5" s="80"/>
    </row>
    <row r="6" spans="1:27" ht="12.75" customHeight="1" thickBot="1">
      <c r="A6" s="81" t="s">
        <v>4</v>
      </c>
      <c r="B6" s="82"/>
      <c r="C6" s="341" t="e">
        <f>#REF!</f>
        <v>#REF!</v>
      </c>
      <c r="D6" s="83" t="e">
        <f>#REF!</f>
        <v>#REF!</v>
      </c>
      <c r="E6" s="83" t="e">
        <f>#REF!</f>
        <v>#REF!</v>
      </c>
      <c r="F6" s="83" t="e">
        <f>#REF!</f>
        <v>#REF!</v>
      </c>
      <c r="G6" s="83" t="e">
        <f>#REF!</f>
        <v>#REF!</v>
      </c>
      <c r="H6" s="83" t="e">
        <f>#REF!</f>
        <v>#REF!</v>
      </c>
      <c r="I6" s="83" t="e">
        <f>#REF!</f>
        <v>#REF!</v>
      </c>
      <c r="J6" s="83" t="e">
        <f>#REF!</f>
        <v>#REF!</v>
      </c>
      <c r="K6" s="83" t="e">
        <f>#REF!</f>
        <v>#REF!</v>
      </c>
      <c r="L6" s="83" t="e">
        <f>#REF!</f>
        <v>#REF!</v>
      </c>
      <c r="M6" s="83" t="e">
        <f>#REF!</f>
        <v>#REF!</v>
      </c>
      <c r="N6" s="83" t="e">
        <f>#REF!</f>
        <v>#REF!</v>
      </c>
      <c r="O6" s="83" t="e">
        <f>#REF!</f>
        <v>#REF!</v>
      </c>
      <c r="P6" s="83" t="e">
        <f>#REF!</f>
        <v>#REF!</v>
      </c>
      <c r="Q6" s="84" t="e">
        <f>#REF!</f>
        <v>#REF!</v>
      </c>
      <c r="R6" s="283" t="e">
        <f>#REF!</f>
        <v>#REF!</v>
      </c>
      <c r="S6" s="72"/>
    </row>
    <row r="7" spans="1:27" ht="12.75" customHeight="1" thickBot="1">
      <c r="A7" s="81" t="s">
        <v>132</v>
      </c>
      <c r="B7" s="85"/>
      <c r="C7" s="86" t="e">
        <f>#REF!</f>
        <v>#REF!</v>
      </c>
      <c r="D7" s="87" t="e">
        <f>#REF!</f>
        <v>#REF!</v>
      </c>
      <c r="E7" s="87" t="e">
        <f>#REF!</f>
        <v>#REF!</v>
      </c>
      <c r="F7" s="87" t="e">
        <f>#REF!</f>
        <v>#REF!</v>
      </c>
      <c r="G7" s="87" t="e">
        <f>#REF!</f>
        <v>#REF!</v>
      </c>
      <c r="H7" s="87" t="e">
        <f>#REF!</f>
        <v>#REF!</v>
      </c>
      <c r="I7" s="87" t="e">
        <f>#REF!</f>
        <v>#REF!</v>
      </c>
      <c r="J7" s="87" t="e">
        <f>#REF!</f>
        <v>#REF!</v>
      </c>
      <c r="K7" s="87" t="e">
        <f>#REF!</f>
        <v>#REF!</v>
      </c>
      <c r="L7" s="87" t="e">
        <f>#REF!</f>
        <v>#REF!</v>
      </c>
      <c r="M7" s="87" t="e">
        <f>#REF!</f>
        <v>#REF!</v>
      </c>
      <c r="N7" s="87" t="e">
        <f>#REF!</f>
        <v>#REF!</v>
      </c>
      <c r="O7" s="87" t="e">
        <f>#REF!</f>
        <v>#REF!</v>
      </c>
      <c r="P7" s="88" t="e">
        <f>#REF!</f>
        <v>#REF!</v>
      </c>
      <c r="Q7" s="89" t="e">
        <f>#REF!</f>
        <v>#REF!</v>
      </c>
      <c r="R7" s="284" t="e">
        <f>#REF!</f>
        <v>#REF!</v>
      </c>
      <c r="S7" s="72"/>
    </row>
    <row r="8" spans="1:27" ht="12.75" customHeight="1">
      <c r="A8" s="477" t="s">
        <v>121</v>
      </c>
      <c r="B8" s="90" t="s">
        <v>66</v>
      </c>
      <c r="C8" s="91" t="e">
        <f>IF(#REF!=0,0,#REF!/#REF!)</f>
        <v>#REF!</v>
      </c>
      <c r="D8" s="92" t="e">
        <f>IF(#REF!=0,0,#REF!/#REF!)</f>
        <v>#REF!</v>
      </c>
      <c r="E8" s="92" t="e">
        <f>IF(#REF!=0,0,#REF!/#REF!)</f>
        <v>#REF!</v>
      </c>
      <c r="F8" s="92" t="e">
        <f>IF(#REF!=0,0,#REF!/#REF!)</f>
        <v>#REF!</v>
      </c>
      <c r="G8" s="92" t="e">
        <f>IF(#REF!=0,0,#REF!/#REF!)</f>
        <v>#REF!</v>
      </c>
      <c r="H8" s="92" t="e">
        <f>IF(#REF!=0,0,#REF!/#REF!)</f>
        <v>#REF!</v>
      </c>
      <c r="I8" s="92" t="e">
        <f>IF(#REF!=0,0,#REF!/#REF!)</f>
        <v>#REF!</v>
      </c>
      <c r="J8" s="92" t="e">
        <f>IF(#REF!=0,0,#REF!/#REF!)</f>
        <v>#REF!</v>
      </c>
      <c r="K8" s="92" t="e">
        <f>IF(#REF!=0,0,#REF!/#REF!)</f>
        <v>#REF!</v>
      </c>
      <c r="L8" s="92" t="e">
        <f>IF(#REF!=0,0,#REF!/#REF!)</f>
        <v>#REF!</v>
      </c>
      <c r="M8" s="92" t="e">
        <f>IF(#REF!=0,0,#REF!/#REF!)</f>
        <v>#REF!</v>
      </c>
      <c r="N8" s="92" t="e">
        <f>IF(#REF!=0,0,#REF!/#REF!)</f>
        <v>#REF!</v>
      </c>
      <c r="O8" s="92" t="e">
        <f>IF(#REF!=0,0,#REF!/#REF!)</f>
        <v>#REF!</v>
      </c>
      <c r="P8" s="92" t="e">
        <f>IF(#REF!=0,0,#REF!/#REF!)</f>
        <v>#REF!</v>
      </c>
      <c r="Q8" s="93" t="e">
        <f>IF(#REF!=0,0,#REF!/#REF!)</f>
        <v>#REF!</v>
      </c>
      <c r="R8" s="94" t="e">
        <f>IF(#REF!=0,0,#REF!/#REF!)</f>
        <v>#REF!</v>
      </c>
    </row>
    <row r="9" spans="1:27" ht="12.75" customHeight="1">
      <c r="A9" s="478"/>
      <c r="B9" s="95" t="s">
        <v>67</v>
      </c>
      <c r="C9" s="96" t="e">
        <f>IF(#REF!=0,0,#REF!/#REF!)</f>
        <v>#REF!</v>
      </c>
      <c r="D9" s="97" t="e">
        <f>IF(#REF!=0,0,#REF!/#REF!)</f>
        <v>#REF!</v>
      </c>
      <c r="E9" s="97" t="e">
        <f>IF(#REF!=0,0,#REF!/#REF!)</f>
        <v>#REF!</v>
      </c>
      <c r="F9" s="97" t="e">
        <f>IF(#REF!=0,0,#REF!/#REF!)</f>
        <v>#REF!</v>
      </c>
      <c r="G9" s="97" t="e">
        <f>IF(#REF!=0,0,#REF!/#REF!)</f>
        <v>#REF!</v>
      </c>
      <c r="H9" s="97" t="e">
        <f>IF(#REF!=0,0,#REF!/#REF!)</f>
        <v>#REF!</v>
      </c>
      <c r="I9" s="97" t="e">
        <f>IF(#REF!=0,0,#REF!/#REF!)</f>
        <v>#REF!</v>
      </c>
      <c r="J9" s="97" t="e">
        <f>IF(#REF!=0,0,#REF!/#REF!)</f>
        <v>#REF!</v>
      </c>
      <c r="K9" s="97" t="e">
        <f>IF(#REF!=0,0,#REF!/#REF!)</f>
        <v>#REF!</v>
      </c>
      <c r="L9" s="97" t="e">
        <f>IF(#REF!=0,0,#REF!/#REF!)</f>
        <v>#REF!</v>
      </c>
      <c r="M9" s="97" t="e">
        <f>IF(#REF!=0,0,#REF!/#REF!)</f>
        <v>#REF!</v>
      </c>
      <c r="N9" s="97" t="e">
        <f>IF(#REF!=0,0,#REF!/#REF!)</f>
        <v>#REF!</v>
      </c>
      <c r="O9" s="97" t="e">
        <f>IF(#REF!=0,0,#REF!/#REF!)</f>
        <v>#REF!</v>
      </c>
      <c r="P9" s="97" t="e">
        <f>IF(#REF!=0,0,#REF!/#REF!)</f>
        <v>#REF!</v>
      </c>
      <c r="Q9" s="98" t="e">
        <f>IF(#REF!=0,0,#REF!/#REF!)</f>
        <v>#REF!</v>
      </c>
      <c r="R9" s="99" t="e">
        <f>IF(#REF!=0,0,#REF!/#REF!)</f>
        <v>#REF!</v>
      </c>
    </row>
    <row r="10" spans="1:27" ht="12.75" customHeight="1">
      <c r="A10" s="478"/>
      <c r="B10" s="95" t="s">
        <v>68</v>
      </c>
      <c r="C10" s="96" t="e">
        <f>IF(#REF!=0,0,#REF!/#REF!)</f>
        <v>#REF!</v>
      </c>
      <c r="D10" s="97" t="e">
        <f>IF(#REF!=0,0,#REF!/#REF!)</f>
        <v>#REF!</v>
      </c>
      <c r="E10" s="97" t="e">
        <f>IF(#REF!=0,0,#REF!/#REF!)</f>
        <v>#REF!</v>
      </c>
      <c r="F10" s="97" t="e">
        <f>IF(#REF!=0,0,#REF!/#REF!)</f>
        <v>#REF!</v>
      </c>
      <c r="G10" s="97" t="e">
        <f>IF(#REF!=0,0,#REF!/#REF!)</f>
        <v>#REF!</v>
      </c>
      <c r="H10" s="97" t="e">
        <f>IF(#REF!=0,0,#REF!/#REF!)</f>
        <v>#REF!</v>
      </c>
      <c r="I10" s="97" t="e">
        <f>IF(#REF!=0,0,#REF!/#REF!)</f>
        <v>#REF!</v>
      </c>
      <c r="J10" s="97" t="e">
        <f>IF(#REF!=0,0,#REF!/#REF!)</f>
        <v>#REF!</v>
      </c>
      <c r="K10" s="97" t="e">
        <f>IF(#REF!=0,0,#REF!/#REF!)</f>
        <v>#REF!</v>
      </c>
      <c r="L10" s="97" t="e">
        <f>IF(#REF!=0,0,#REF!/#REF!)</f>
        <v>#REF!</v>
      </c>
      <c r="M10" s="97" t="e">
        <f>IF(#REF!=0,0,#REF!/#REF!)</f>
        <v>#REF!</v>
      </c>
      <c r="N10" s="97" t="e">
        <f>IF(#REF!=0,0,#REF!/#REF!)</f>
        <v>#REF!</v>
      </c>
      <c r="O10" s="97" t="e">
        <f>IF(#REF!=0,0,#REF!/#REF!)</f>
        <v>#REF!</v>
      </c>
      <c r="P10" s="97" t="e">
        <f>IF(#REF!=0,0,#REF!/#REF!)</f>
        <v>#REF!</v>
      </c>
      <c r="Q10" s="98" t="e">
        <f>IF(#REF!=0,0,#REF!/#REF!)</f>
        <v>#REF!</v>
      </c>
      <c r="R10" s="99" t="e">
        <f>IF(#REF!=0,0,#REF!/#REF!)</f>
        <v>#REF!</v>
      </c>
    </row>
    <row r="11" spans="1:27" ht="12.75" customHeight="1">
      <c r="A11" s="478"/>
      <c r="B11" s="95" t="s">
        <v>69</v>
      </c>
      <c r="C11" s="96" t="e">
        <f>IF(#REF!=0,0,#REF!/#REF!)</f>
        <v>#REF!</v>
      </c>
      <c r="D11" s="361" t="e">
        <f>IF(#REF!=0,0,#REF!/#REF!)</f>
        <v>#REF!</v>
      </c>
      <c r="E11" s="97" t="e">
        <f>IF(#REF!=0,0,#REF!/#REF!)</f>
        <v>#REF!</v>
      </c>
      <c r="F11" s="97" t="e">
        <f>IF(#REF!=0,0,#REF!/#REF!)</f>
        <v>#REF!</v>
      </c>
      <c r="G11" s="97" t="e">
        <f>IF(#REF!=0,0,#REF!/#REF!)</f>
        <v>#REF!</v>
      </c>
      <c r="H11" s="97" t="e">
        <f>IF(#REF!=0,0,#REF!/#REF!)</f>
        <v>#REF!</v>
      </c>
      <c r="I11" s="97" t="e">
        <f>IF(#REF!=0,0,#REF!/#REF!)</f>
        <v>#REF!</v>
      </c>
      <c r="J11" s="97" t="e">
        <f>IF(#REF!=0,0,#REF!/#REF!)</f>
        <v>#REF!</v>
      </c>
      <c r="K11" s="97" t="e">
        <f>IF(#REF!=0,0,#REF!/#REF!)</f>
        <v>#REF!</v>
      </c>
      <c r="L11" s="97" t="e">
        <f>IF(#REF!=0,0,#REF!/#REF!)</f>
        <v>#REF!</v>
      </c>
      <c r="M11" s="97" t="e">
        <f>IF(#REF!=0,0,#REF!/#REF!)</f>
        <v>#REF!</v>
      </c>
      <c r="N11" s="97" t="e">
        <f>IF(#REF!=0,0,#REF!/#REF!)</f>
        <v>#REF!</v>
      </c>
      <c r="O11" s="97" t="e">
        <f>IF(#REF!=0,0,#REF!/#REF!)</f>
        <v>#REF!</v>
      </c>
      <c r="P11" s="97" t="e">
        <f>IF(#REF!=0,0,#REF!/#REF!)</f>
        <v>#REF!</v>
      </c>
      <c r="Q11" s="98" t="e">
        <f>IF(#REF!=0,0,#REF!/#REF!)</f>
        <v>#REF!</v>
      </c>
      <c r="R11" s="99" t="e">
        <f>IF(#REF!=0,0,#REF!/#REF!)</f>
        <v>#REF!</v>
      </c>
    </row>
    <row r="12" spans="1:27" ht="12.75" customHeight="1">
      <c r="A12" s="478"/>
      <c r="B12" s="95" t="s">
        <v>70</v>
      </c>
      <c r="C12" s="96" t="e">
        <f>IF(#REF!=0,0,#REF!/#REF!)</f>
        <v>#REF!</v>
      </c>
      <c r="D12" s="97" t="e">
        <f>IF(#REF!=0,0,#REF!/#REF!)</f>
        <v>#REF!</v>
      </c>
      <c r="E12" s="97" t="e">
        <f>IF(#REF!=0,0,#REF!/#REF!)</f>
        <v>#REF!</v>
      </c>
      <c r="F12" s="97" t="e">
        <f>IF(#REF!=0,0,#REF!/#REF!)</f>
        <v>#REF!</v>
      </c>
      <c r="G12" s="97" t="e">
        <f>IF(#REF!=0,0,#REF!/#REF!)</f>
        <v>#REF!</v>
      </c>
      <c r="H12" s="97" t="e">
        <f>IF(#REF!=0,0,#REF!/#REF!)</f>
        <v>#REF!</v>
      </c>
      <c r="I12" s="97" t="e">
        <f>IF(#REF!=0,0,#REF!/#REF!)</f>
        <v>#REF!</v>
      </c>
      <c r="J12" s="97" t="e">
        <f>IF(#REF!=0,0,#REF!/#REF!)</f>
        <v>#REF!</v>
      </c>
      <c r="K12" s="97" t="e">
        <f>IF(#REF!=0,0,#REF!/#REF!)</f>
        <v>#REF!</v>
      </c>
      <c r="L12" s="97" t="e">
        <f>IF(#REF!=0,0,#REF!/#REF!)</f>
        <v>#REF!</v>
      </c>
      <c r="M12" s="97" t="e">
        <f>IF(#REF!=0,0,#REF!/#REF!)</f>
        <v>#REF!</v>
      </c>
      <c r="N12" s="97" t="e">
        <f>IF(#REF!=0,0,#REF!/#REF!)</f>
        <v>#REF!</v>
      </c>
      <c r="O12" s="97" t="e">
        <f>IF(#REF!=0,0,#REF!/#REF!)</f>
        <v>#REF!</v>
      </c>
      <c r="P12" s="97" t="e">
        <f>IF(#REF!=0,0,#REF!/#REF!)</f>
        <v>#REF!</v>
      </c>
      <c r="Q12" s="98" t="e">
        <f>IF(#REF!=0,0,#REF!/#REF!)</f>
        <v>#REF!</v>
      </c>
      <c r="R12" s="99" t="e">
        <f>IF(#REF!=0,0,#REF!/#REF!)</f>
        <v>#REF!</v>
      </c>
    </row>
    <row r="13" spans="1:27" ht="12.75" customHeight="1">
      <c r="A13" s="478"/>
      <c r="B13" s="95" t="s">
        <v>71</v>
      </c>
      <c r="C13" s="96" t="e">
        <f>IF(#REF!=0,0,#REF!/#REF!)</f>
        <v>#REF!</v>
      </c>
      <c r="D13" s="97" t="e">
        <f>IF(#REF!=0,0,#REF!/#REF!)</f>
        <v>#REF!</v>
      </c>
      <c r="E13" s="97" t="e">
        <f>IF(#REF!=0,0,#REF!/#REF!)</f>
        <v>#REF!</v>
      </c>
      <c r="F13" s="97" t="e">
        <f>IF(#REF!=0,0,#REF!/#REF!)</f>
        <v>#REF!</v>
      </c>
      <c r="G13" s="97" t="e">
        <f>IF(#REF!=0,0,#REF!/#REF!)</f>
        <v>#REF!</v>
      </c>
      <c r="H13" s="97" t="e">
        <f>IF(#REF!=0,0,#REF!/#REF!)</f>
        <v>#REF!</v>
      </c>
      <c r="I13" s="97" t="e">
        <f>IF(#REF!=0,0,#REF!/#REF!)</f>
        <v>#REF!</v>
      </c>
      <c r="J13" s="97" t="e">
        <f>IF(#REF!=0,0,#REF!/#REF!)</f>
        <v>#REF!</v>
      </c>
      <c r="K13" s="97" t="e">
        <f>IF(#REF!=0,0,#REF!/#REF!)</f>
        <v>#REF!</v>
      </c>
      <c r="L13" s="97" t="e">
        <f>IF(#REF!=0,0,#REF!/#REF!)</f>
        <v>#REF!</v>
      </c>
      <c r="M13" s="97" t="e">
        <f>IF(#REF!=0,0,#REF!/#REF!)</f>
        <v>#REF!</v>
      </c>
      <c r="N13" s="97" t="e">
        <f>IF(#REF!=0,0,#REF!/#REF!)</f>
        <v>#REF!</v>
      </c>
      <c r="O13" s="97" t="e">
        <f>IF(#REF!=0,0,#REF!/#REF!)</f>
        <v>#REF!</v>
      </c>
      <c r="P13" s="97" t="e">
        <f>IF(#REF!=0,0,#REF!/#REF!)</f>
        <v>#REF!</v>
      </c>
      <c r="Q13" s="98" t="e">
        <f>IF(#REF!=0,0,#REF!/#REF!)</f>
        <v>#REF!</v>
      </c>
      <c r="R13" s="99" t="e">
        <f>IF(#REF!=0,0,#REF!/#REF!)</f>
        <v>#REF!</v>
      </c>
    </row>
    <row r="14" spans="1:27" ht="12.75" customHeight="1">
      <c r="A14" s="478"/>
      <c r="B14" s="95" t="s">
        <v>72</v>
      </c>
      <c r="C14" s="96" t="e">
        <f>IF(#REF!=0,0,#REF!/#REF!)</f>
        <v>#REF!</v>
      </c>
      <c r="D14" s="97" t="e">
        <f>IF(#REF!=0,0,#REF!/#REF!)</f>
        <v>#REF!</v>
      </c>
      <c r="E14" s="97" t="e">
        <f>IF(#REF!=0,0,#REF!/#REF!)</f>
        <v>#REF!</v>
      </c>
      <c r="F14" s="97" t="e">
        <f>IF(#REF!=0,0,#REF!/#REF!)</f>
        <v>#REF!</v>
      </c>
      <c r="G14" s="97" t="e">
        <f>IF(#REF!=0,0,#REF!/#REF!)</f>
        <v>#REF!</v>
      </c>
      <c r="H14" s="97" t="e">
        <f>IF(#REF!=0,0,#REF!/#REF!)</f>
        <v>#REF!</v>
      </c>
      <c r="I14" s="97" t="e">
        <f>IF(#REF!=0,0,#REF!/#REF!)</f>
        <v>#REF!</v>
      </c>
      <c r="J14" s="97" t="e">
        <f>IF(#REF!=0,0,#REF!/#REF!)</f>
        <v>#REF!</v>
      </c>
      <c r="K14" s="97" t="e">
        <f>IF(#REF!=0,0,#REF!/#REF!)</f>
        <v>#REF!</v>
      </c>
      <c r="L14" s="97" t="e">
        <f>IF(#REF!=0,0,#REF!/#REF!)</f>
        <v>#REF!</v>
      </c>
      <c r="M14" s="97" t="e">
        <f>IF(#REF!=0,0,#REF!/#REF!)</f>
        <v>#REF!</v>
      </c>
      <c r="N14" s="97" t="e">
        <f>IF(#REF!=0,0,#REF!/#REF!)</f>
        <v>#REF!</v>
      </c>
      <c r="O14" s="97" t="e">
        <f>IF(#REF!=0,0,#REF!/#REF!)</f>
        <v>#REF!</v>
      </c>
      <c r="P14" s="97" t="e">
        <f>IF(#REF!=0,0,#REF!/#REF!)</f>
        <v>#REF!</v>
      </c>
      <c r="Q14" s="98" t="e">
        <f>IF(#REF!=0,0,#REF!/#REF!)</f>
        <v>#REF!</v>
      </c>
      <c r="R14" s="99" t="e">
        <f>IF(#REF!=0,0,#REF!/#REF!)</f>
        <v>#REF!</v>
      </c>
    </row>
    <row r="15" spans="1:27" ht="12.75" customHeight="1">
      <c r="A15" s="478"/>
      <c r="B15" s="95" t="s">
        <v>73</v>
      </c>
      <c r="C15" s="96" t="e">
        <f>IF(#REF!=0,0,#REF!/#REF!)</f>
        <v>#REF!</v>
      </c>
      <c r="D15" s="97" t="e">
        <f>IF(#REF!=0,0,#REF!/#REF!)</f>
        <v>#REF!</v>
      </c>
      <c r="E15" s="97" t="e">
        <f>IF(#REF!=0,0,#REF!/#REF!)</f>
        <v>#REF!</v>
      </c>
      <c r="F15" s="97" t="e">
        <f>IF(#REF!=0,0,#REF!/#REF!)</f>
        <v>#REF!</v>
      </c>
      <c r="G15" s="97" t="e">
        <f>IF(#REF!=0,0,#REF!/#REF!)</f>
        <v>#REF!</v>
      </c>
      <c r="H15" s="97" t="e">
        <f>IF(#REF!=0,0,#REF!/#REF!)</f>
        <v>#REF!</v>
      </c>
      <c r="I15" s="97" t="e">
        <f>IF(#REF!=0,0,#REF!/#REF!)</f>
        <v>#REF!</v>
      </c>
      <c r="J15" s="97" t="e">
        <f>IF(#REF!=0,0,#REF!/#REF!)</f>
        <v>#REF!</v>
      </c>
      <c r="K15" s="97" t="e">
        <f>IF(#REF!=0,0,#REF!/#REF!)</f>
        <v>#REF!</v>
      </c>
      <c r="L15" s="97" t="e">
        <f>IF(#REF!=0,0,#REF!/#REF!)</f>
        <v>#REF!</v>
      </c>
      <c r="M15" s="97" t="e">
        <f>IF(#REF!=0,0,#REF!/#REF!)</f>
        <v>#REF!</v>
      </c>
      <c r="N15" s="97" t="e">
        <f>IF(#REF!=0,0,#REF!/#REF!)</f>
        <v>#REF!</v>
      </c>
      <c r="O15" s="97" t="e">
        <f>IF(#REF!=0,0,#REF!/#REF!)</f>
        <v>#REF!</v>
      </c>
      <c r="P15" s="97" t="e">
        <f>IF(#REF!=0,0,#REF!/#REF!)</f>
        <v>#REF!</v>
      </c>
      <c r="Q15" s="98" t="e">
        <f>IF(#REF!=0,0,#REF!/#REF!)</f>
        <v>#REF!</v>
      </c>
      <c r="R15" s="99" t="e">
        <f>IF(#REF!=0,0,#REF!/#REF!)</f>
        <v>#REF!</v>
      </c>
    </row>
    <row r="16" spans="1:27" ht="12.75" customHeight="1">
      <c r="A16" s="478"/>
      <c r="B16" s="95" t="s">
        <v>74</v>
      </c>
      <c r="C16" s="91" t="e">
        <f>IF(#REF!=0,0,#REF!/#REF!)</f>
        <v>#REF!</v>
      </c>
      <c r="D16" s="92" t="e">
        <f>IF(#REF!=0,0,#REF!/#REF!)</f>
        <v>#REF!</v>
      </c>
      <c r="E16" s="92" t="e">
        <f>IF(#REF!=0,0,#REF!/#REF!)</f>
        <v>#REF!</v>
      </c>
      <c r="F16" s="92" t="e">
        <f>IF(#REF!=0,0,#REF!/#REF!)</f>
        <v>#REF!</v>
      </c>
      <c r="G16" s="92" t="e">
        <f>IF(#REF!=0,0,#REF!/#REF!)</f>
        <v>#REF!</v>
      </c>
      <c r="H16" s="92" t="e">
        <f>IF(#REF!=0,0,#REF!/#REF!)</f>
        <v>#REF!</v>
      </c>
      <c r="I16" s="92" t="e">
        <f>IF(#REF!=0,0,#REF!/#REF!)</f>
        <v>#REF!</v>
      </c>
      <c r="J16" s="92" t="e">
        <f>IF(#REF!=0,0,#REF!/#REF!)</f>
        <v>#REF!</v>
      </c>
      <c r="K16" s="92" t="e">
        <f>IF(#REF!=0,0,#REF!/#REF!)</f>
        <v>#REF!</v>
      </c>
      <c r="L16" s="92" t="e">
        <f>IF(#REF!=0,0,#REF!/#REF!)</f>
        <v>#REF!</v>
      </c>
      <c r="M16" s="92" t="e">
        <f>IF(#REF!=0,0,#REF!/#REF!)</f>
        <v>#REF!</v>
      </c>
      <c r="N16" s="92" t="e">
        <f>IF(#REF!=0,0,#REF!/#REF!)</f>
        <v>#REF!</v>
      </c>
      <c r="O16" s="92" t="e">
        <f>IF(#REF!=0,0,#REF!/#REF!)</f>
        <v>#REF!</v>
      </c>
      <c r="P16" s="92" t="e">
        <f>IF(#REF!=0,0,#REF!/#REF!)</f>
        <v>#REF!</v>
      </c>
      <c r="Q16" s="93" t="e">
        <f>IF(#REF!=0,0,#REF!/#REF!)</f>
        <v>#REF!</v>
      </c>
      <c r="R16" s="99" t="e">
        <f>IF(#REF!=0,0,#REF!/#REF!)</f>
        <v>#REF!</v>
      </c>
    </row>
    <row r="17" spans="1:25" ht="12.75" customHeight="1">
      <c r="A17" s="478"/>
      <c r="B17" s="95" t="s">
        <v>75</v>
      </c>
      <c r="C17" s="96" t="e">
        <f>IF(#REF!=0,0,#REF!/#REF!)</f>
        <v>#REF!</v>
      </c>
      <c r="D17" s="97" t="e">
        <f>IF(#REF!=0,0,#REF!/#REF!)</f>
        <v>#REF!</v>
      </c>
      <c r="E17" s="97" t="e">
        <f>IF(#REF!=0,0,#REF!/#REF!)</f>
        <v>#REF!</v>
      </c>
      <c r="F17" s="97" t="e">
        <f>IF(#REF!=0,0,#REF!/#REF!)</f>
        <v>#REF!</v>
      </c>
      <c r="G17" s="97" t="e">
        <f>IF(#REF!=0,0,#REF!/#REF!)</f>
        <v>#REF!</v>
      </c>
      <c r="H17" s="97" t="e">
        <f>IF(#REF!=0,0,#REF!/#REF!)</f>
        <v>#REF!</v>
      </c>
      <c r="I17" s="97" t="e">
        <f>IF(#REF!=0,0,#REF!/#REF!)</f>
        <v>#REF!</v>
      </c>
      <c r="J17" s="97" t="e">
        <f>IF(#REF!=0,0,#REF!/#REF!)</f>
        <v>#REF!</v>
      </c>
      <c r="K17" s="97" t="e">
        <f>IF(#REF!=0,0,#REF!/#REF!)</f>
        <v>#REF!</v>
      </c>
      <c r="L17" s="97" t="e">
        <f>IF(#REF!=0,0,#REF!/#REF!)</f>
        <v>#REF!</v>
      </c>
      <c r="M17" s="97" t="e">
        <f>IF(#REF!=0,0,#REF!/#REF!)</f>
        <v>#REF!</v>
      </c>
      <c r="N17" s="97" t="e">
        <f>IF(#REF!=0,0,#REF!/#REF!)</f>
        <v>#REF!</v>
      </c>
      <c r="O17" s="97" t="e">
        <f>IF(#REF!=0,0,#REF!/#REF!)</f>
        <v>#REF!</v>
      </c>
      <c r="P17" s="97" t="e">
        <f>IF(#REF!=0,0,#REF!/#REF!)</f>
        <v>#REF!</v>
      </c>
      <c r="Q17" s="98" t="e">
        <f>IF(#REF!=0,0,#REF!/#REF!)</f>
        <v>#REF!</v>
      </c>
      <c r="R17" s="99" t="e">
        <f>IF(#REF!=0,0,#REF!/#REF!)</f>
        <v>#REF!</v>
      </c>
    </row>
    <row r="18" spans="1:25" ht="12.75" customHeight="1">
      <c r="A18" s="478"/>
      <c r="B18" s="95" t="s">
        <v>76</v>
      </c>
      <c r="C18" s="96" t="e">
        <f>IF(#REF!=0,0,#REF!/#REF!)</f>
        <v>#REF!</v>
      </c>
      <c r="D18" s="97" t="e">
        <f>IF(#REF!=0,0,#REF!/#REF!)</f>
        <v>#REF!</v>
      </c>
      <c r="E18" s="97" t="e">
        <f>IF(#REF!=0,0,#REF!/#REF!)</f>
        <v>#REF!</v>
      </c>
      <c r="F18" s="97" t="e">
        <f>IF(#REF!=0,0,#REF!/#REF!)</f>
        <v>#REF!</v>
      </c>
      <c r="G18" s="97" t="e">
        <f>IF(#REF!=0,0,#REF!/#REF!)</f>
        <v>#REF!</v>
      </c>
      <c r="H18" s="97" t="e">
        <f>IF(#REF!=0,0,#REF!/#REF!)</f>
        <v>#REF!</v>
      </c>
      <c r="I18" s="97" t="e">
        <f>IF(#REF!=0,0,#REF!/#REF!)</f>
        <v>#REF!</v>
      </c>
      <c r="J18" s="97" t="e">
        <f>IF(#REF!=0,0,#REF!/#REF!)</f>
        <v>#REF!</v>
      </c>
      <c r="K18" s="97" t="e">
        <f>IF(#REF!=0,0,#REF!/#REF!)</f>
        <v>#REF!</v>
      </c>
      <c r="L18" s="97" t="e">
        <f>IF(#REF!=0,0,#REF!/#REF!)</f>
        <v>#REF!</v>
      </c>
      <c r="M18" s="97" t="e">
        <f>IF(#REF!=0,0,#REF!/#REF!)</f>
        <v>#REF!</v>
      </c>
      <c r="N18" s="97" t="e">
        <f>IF(#REF!=0,0,#REF!/#REF!)</f>
        <v>#REF!</v>
      </c>
      <c r="O18" s="97" t="e">
        <f>IF(#REF!=0,0,#REF!/#REF!)</f>
        <v>#REF!</v>
      </c>
      <c r="P18" s="97" t="e">
        <f>IF(#REF!=0,0,#REF!/#REF!)</f>
        <v>#REF!</v>
      </c>
      <c r="Q18" s="98" t="e">
        <f>IF(#REF!=0,0,#REF!/#REF!)</f>
        <v>#REF!</v>
      </c>
      <c r="R18" s="99" t="e">
        <f>IF(#REF!=0,0,#REF!/#REF!)</f>
        <v>#REF!</v>
      </c>
    </row>
    <row r="19" spans="1:25" ht="12.75" customHeight="1">
      <c r="A19" s="478"/>
      <c r="B19" s="95" t="s">
        <v>77</v>
      </c>
      <c r="C19" s="96" t="e">
        <f>IF(#REF!=0,0,#REF!/#REF!)</f>
        <v>#REF!</v>
      </c>
      <c r="D19" s="97" t="e">
        <f>IF(#REF!=0,0,#REF!/#REF!)</f>
        <v>#REF!</v>
      </c>
      <c r="E19" s="97" t="e">
        <f>IF(#REF!=0,0,#REF!/#REF!)</f>
        <v>#REF!</v>
      </c>
      <c r="F19" s="97" t="e">
        <f>IF(#REF!=0,0,#REF!/#REF!)</f>
        <v>#REF!</v>
      </c>
      <c r="G19" s="97" t="e">
        <f>IF(#REF!=0,0,#REF!/#REF!)</f>
        <v>#REF!</v>
      </c>
      <c r="H19" s="97" t="e">
        <f>IF(#REF!=0,0,#REF!/#REF!)</f>
        <v>#REF!</v>
      </c>
      <c r="I19" s="97" t="e">
        <f>IF(#REF!=0,0,#REF!/#REF!)</f>
        <v>#REF!</v>
      </c>
      <c r="J19" s="97" t="e">
        <f>IF(#REF!=0,0,#REF!/#REF!)</f>
        <v>#REF!</v>
      </c>
      <c r="K19" s="97" t="e">
        <f>IF(#REF!=0,0,#REF!/#REF!)</f>
        <v>#REF!</v>
      </c>
      <c r="L19" s="97" t="e">
        <f>IF(#REF!=0,0,#REF!/#REF!)</f>
        <v>#REF!</v>
      </c>
      <c r="M19" s="97" t="e">
        <f>IF(#REF!=0,0,#REF!/#REF!)</f>
        <v>#REF!</v>
      </c>
      <c r="N19" s="97" t="e">
        <f>IF(#REF!=0,0,#REF!/#REF!)</f>
        <v>#REF!</v>
      </c>
      <c r="O19" s="97" t="e">
        <f>IF(#REF!=0,0,#REF!/#REF!)</f>
        <v>#REF!</v>
      </c>
      <c r="P19" s="97" t="e">
        <f>IF(#REF!=0,0,#REF!/#REF!)</f>
        <v>#REF!</v>
      </c>
      <c r="Q19" s="98" t="e">
        <f>IF(#REF!=0,0,#REF!/#REF!)</f>
        <v>#REF!</v>
      </c>
      <c r="R19" s="99" t="e">
        <f>IF(#REF!=0,0,#REF!/#REF!)</f>
        <v>#REF!</v>
      </c>
    </row>
    <row r="20" spans="1:25" ht="12.75" customHeight="1" thickBot="1">
      <c r="A20" s="478"/>
      <c r="B20" s="100"/>
      <c r="C20" s="101" t="e">
        <f>IF(#REF!=0,0,#REF!/#REF!)</f>
        <v>#REF!</v>
      </c>
      <c r="D20" s="102" t="e">
        <f>IF(#REF!=0,0,#REF!/#REF!)</f>
        <v>#REF!</v>
      </c>
      <c r="E20" s="102" t="e">
        <f>IF(#REF!=0,0,#REF!/#REF!)</f>
        <v>#REF!</v>
      </c>
      <c r="F20" s="102" t="e">
        <f>IF(#REF!=0,0,#REF!/#REF!)</f>
        <v>#REF!</v>
      </c>
      <c r="G20" s="102" t="e">
        <f>IF(#REF!=0,0,#REF!/#REF!)</f>
        <v>#REF!</v>
      </c>
      <c r="H20" s="102" t="e">
        <f>IF(#REF!=0,0,#REF!/#REF!)</f>
        <v>#REF!</v>
      </c>
      <c r="I20" s="102" t="e">
        <f>IF(#REF!=0,0,#REF!/#REF!)</f>
        <v>#REF!</v>
      </c>
      <c r="J20" s="102" t="e">
        <f>IF(#REF!=0,0,#REF!/#REF!)</f>
        <v>#REF!</v>
      </c>
      <c r="K20" s="102" t="e">
        <f>IF(#REF!=0,0,#REF!/#REF!)</f>
        <v>#REF!</v>
      </c>
      <c r="L20" s="102" t="e">
        <f>IF(#REF!=0,0,#REF!/#REF!)</f>
        <v>#REF!</v>
      </c>
      <c r="M20" s="102" t="e">
        <f>IF(#REF!=0,0,#REF!/#REF!)</f>
        <v>#REF!</v>
      </c>
      <c r="N20" s="102" t="e">
        <f>IF(#REF!=0,0,#REF!/#REF!)</f>
        <v>#REF!</v>
      </c>
      <c r="O20" s="102" t="e">
        <f>IF(#REF!=0,0,#REF!/#REF!)</f>
        <v>#REF!</v>
      </c>
      <c r="P20" s="102" t="e">
        <f>IF(#REF!=0,0,#REF!/#REF!)</f>
        <v>#REF!</v>
      </c>
      <c r="Q20" s="103" t="e">
        <f>IF(#REF!=0,0,#REF!/#REF!)</f>
        <v>#REF!</v>
      </c>
      <c r="R20" s="104" t="e">
        <f>IF(#REF!=0,0,#REF!/#REF!)</f>
        <v>#REF!</v>
      </c>
    </row>
    <row r="21" spans="1:25" ht="12.75" customHeight="1" thickBot="1">
      <c r="A21" s="479" t="s">
        <v>0</v>
      </c>
      <c r="B21" s="480"/>
      <c r="C21" s="105" t="e">
        <f>IF(#REF!=0,0,#REF!/#REF!)</f>
        <v>#REF!</v>
      </c>
      <c r="D21" s="106" t="e">
        <f>IF(#REF!=0,0,#REF!/#REF!)</f>
        <v>#REF!</v>
      </c>
      <c r="E21" s="106" t="e">
        <f>IF(#REF!=0,0,#REF!/#REF!)</f>
        <v>#REF!</v>
      </c>
      <c r="F21" s="106" t="e">
        <f>IF(#REF!=0,0,#REF!/#REF!)</f>
        <v>#REF!</v>
      </c>
      <c r="G21" s="106" t="e">
        <f>IF(#REF!=0,0,#REF!/#REF!)</f>
        <v>#REF!</v>
      </c>
      <c r="H21" s="106" t="e">
        <f>IF(#REF!=0,0,#REF!/#REF!)</f>
        <v>#REF!</v>
      </c>
      <c r="I21" s="106" t="e">
        <f>IF(#REF!=0,0,#REF!/#REF!)</f>
        <v>#REF!</v>
      </c>
      <c r="J21" s="106" t="e">
        <f>IF(#REF!=0,0,#REF!/#REF!)</f>
        <v>#REF!</v>
      </c>
      <c r="K21" s="106" t="e">
        <f>IF(#REF!=0,0,#REF!/#REF!)</f>
        <v>#REF!</v>
      </c>
      <c r="L21" s="106" t="e">
        <f>IF(#REF!=0,0,#REF!/#REF!)</f>
        <v>#REF!</v>
      </c>
      <c r="M21" s="106" t="e">
        <f>IF(#REF!=0,0,#REF!/#REF!)</f>
        <v>#REF!</v>
      </c>
      <c r="N21" s="106" t="e">
        <f>IF(#REF!=0,0,#REF!/#REF!)</f>
        <v>#REF!</v>
      </c>
      <c r="O21" s="106" t="e">
        <f>IF(#REF!=0,0,#REF!/#REF!)</f>
        <v>#REF!</v>
      </c>
      <c r="P21" s="106" t="e">
        <f>IF(#REF!=0,0,#REF!/#REF!)</f>
        <v>#REF!</v>
      </c>
      <c r="Q21" s="107" t="e">
        <f>IF(#REF!=0,0,#REF!/#REF!)</f>
        <v>#REF!</v>
      </c>
      <c r="R21" s="108" t="e">
        <f>IF(#REF!=0,0,#REF!/#REF!)</f>
        <v>#REF!</v>
      </c>
    </row>
    <row r="22" spans="1:25" ht="12.75" customHeight="1">
      <c r="A22" s="336"/>
      <c r="B22" s="333"/>
      <c r="C22" s="334"/>
      <c r="D22" s="334"/>
      <c r="E22" s="334"/>
      <c r="F22" s="334"/>
      <c r="G22" s="334"/>
      <c r="H22" s="334"/>
      <c r="I22" s="334"/>
      <c r="J22" s="334"/>
      <c r="K22" s="334"/>
      <c r="L22" s="334"/>
      <c r="M22" s="334"/>
      <c r="N22" s="334"/>
      <c r="O22" s="334"/>
      <c r="P22" s="334"/>
      <c r="Q22" s="334"/>
      <c r="R22" s="335"/>
    </row>
    <row r="23" spans="1:25" ht="12.75" customHeight="1" thickBot="1">
      <c r="A23" s="109"/>
      <c r="B23" s="109"/>
      <c r="C23" s="110"/>
      <c r="D23" s="110"/>
      <c r="E23" s="110"/>
      <c r="F23" s="110"/>
      <c r="G23" s="110"/>
      <c r="H23" s="110"/>
      <c r="I23" s="110"/>
      <c r="J23" s="110"/>
      <c r="K23" s="110"/>
      <c r="L23" s="110"/>
      <c r="M23" s="110"/>
      <c r="N23" s="110"/>
      <c r="O23" s="110"/>
      <c r="P23" s="110"/>
      <c r="Q23" s="110"/>
      <c r="R23" s="110"/>
      <c r="S23" s="72"/>
    </row>
    <row r="24" spans="1:25" ht="12.75" customHeight="1" thickBot="1">
      <c r="A24" s="81" t="s">
        <v>4</v>
      </c>
      <c r="B24" s="82"/>
      <c r="C24" s="83" t="e">
        <f>#REF!</f>
        <v>#REF!</v>
      </c>
      <c r="D24" s="83" t="e">
        <f>#REF!</f>
        <v>#REF!</v>
      </c>
      <c r="E24" s="83" t="e">
        <f>#REF!</f>
        <v>#REF!</v>
      </c>
      <c r="F24" s="83" t="e">
        <f>#REF!</f>
        <v>#REF!</v>
      </c>
      <c r="G24" s="83" t="e">
        <f>#REF!</f>
        <v>#REF!</v>
      </c>
      <c r="H24" s="83" t="e">
        <f>#REF!</f>
        <v>#REF!</v>
      </c>
      <c r="I24" s="83" t="e">
        <f>#REF!</f>
        <v>#REF!</v>
      </c>
      <c r="J24" s="83" t="e">
        <f>#REF!</f>
        <v>#REF!</v>
      </c>
      <c r="K24" s="83" t="e">
        <f>#REF!</f>
        <v>#REF!</v>
      </c>
      <c r="L24" s="83" t="e">
        <f>#REF!</f>
        <v>#REF!</v>
      </c>
      <c r="M24" s="83" t="e">
        <f>#REF!</f>
        <v>#REF!</v>
      </c>
      <c r="N24" s="83" t="e">
        <f>#REF!</f>
        <v>#REF!</v>
      </c>
      <c r="O24" s="83" t="e">
        <f>#REF!</f>
        <v>#REF!</v>
      </c>
      <c r="P24" s="83" t="e">
        <f>#REF!</f>
        <v>#REF!</v>
      </c>
      <c r="Q24" s="84" t="e">
        <f>#REF!</f>
        <v>#REF!</v>
      </c>
      <c r="R24" s="283" t="e">
        <f>#REF!</f>
        <v>#REF!</v>
      </c>
      <c r="S24" s="72"/>
    </row>
    <row r="25" spans="1:25" ht="12.75" customHeight="1" thickBot="1">
      <c r="A25" s="111" t="s">
        <v>5</v>
      </c>
      <c r="B25" s="112"/>
      <c r="C25" s="87" t="e">
        <f>#REF!</f>
        <v>#REF!</v>
      </c>
      <c r="D25" s="87" t="e">
        <f>#REF!</f>
        <v>#REF!</v>
      </c>
      <c r="E25" s="87" t="e">
        <f>#REF!</f>
        <v>#REF!</v>
      </c>
      <c r="F25" s="87" t="e">
        <f>#REF!</f>
        <v>#REF!</v>
      </c>
      <c r="G25" s="87" t="e">
        <f>#REF!</f>
        <v>#REF!</v>
      </c>
      <c r="H25" s="87" t="e">
        <f>#REF!</f>
        <v>#REF!</v>
      </c>
      <c r="I25" s="87" t="e">
        <f>#REF!</f>
        <v>#REF!</v>
      </c>
      <c r="J25" s="87" t="e">
        <f>#REF!</f>
        <v>#REF!</v>
      </c>
      <c r="K25" s="87" t="e">
        <f>#REF!</f>
        <v>#REF!</v>
      </c>
      <c r="L25" s="87" t="e">
        <f>#REF!</f>
        <v>#REF!</v>
      </c>
      <c r="M25" s="87" t="e">
        <f>#REF!</f>
        <v>#REF!</v>
      </c>
      <c r="N25" s="87" t="e">
        <f>#REF!</f>
        <v>#REF!</v>
      </c>
      <c r="O25" s="87" t="e">
        <f>#REF!</f>
        <v>#REF!</v>
      </c>
      <c r="P25" s="87" t="e">
        <f>#REF!</f>
        <v>#REF!</v>
      </c>
      <c r="Q25" s="88" t="e">
        <f>#REF!</f>
        <v>#REF!</v>
      </c>
      <c r="R25" s="284" t="e">
        <f>#REF!</f>
        <v>#REF!</v>
      </c>
      <c r="S25" s="20"/>
      <c r="T25" s="20"/>
      <c r="U25" s="20"/>
      <c r="V25" s="20"/>
      <c r="W25" s="20"/>
      <c r="X25" s="20"/>
      <c r="Y25" s="20"/>
    </row>
    <row r="26" spans="1:25" ht="12.75" customHeight="1">
      <c r="A26" s="113" t="s">
        <v>6</v>
      </c>
      <c r="B26" s="114"/>
      <c r="C26" s="182" t="e">
        <f>MAX(#REF!)</f>
        <v>#REF!</v>
      </c>
      <c r="D26" s="180" t="e">
        <f>MAX(#REF!)</f>
        <v>#REF!</v>
      </c>
      <c r="E26" s="180" t="e">
        <f>MAX(#REF!)</f>
        <v>#REF!</v>
      </c>
      <c r="F26" s="180" t="e">
        <f>IF(MAX(#REF!)=1,"N/A")</f>
        <v>#REF!</v>
      </c>
      <c r="G26" s="180" t="e">
        <f>IF(MAX(#REF!)=1,"N/A")</f>
        <v>#REF!</v>
      </c>
      <c r="H26" s="180" t="e">
        <f>IF(MAX(#REF!)=1,"N/A")</f>
        <v>#REF!</v>
      </c>
      <c r="I26" s="180" t="e">
        <f>IF(MAX(#REF!)=1,"N/A")</f>
        <v>#REF!</v>
      </c>
      <c r="J26" s="180" t="e">
        <f>IF(MAX(#REF!)=1,"N/A")</f>
        <v>#REF!</v>
      </c>
      <c r="K26" s="180" t="e">
        <f>IF(MAX(#REF!)=1,"N/A")</f>
        <v>#REF!</v>
      </c>
      <c r="L26" s="180" t="e">
        <f>IF(MAX(#REF!)=1,"N/A")</f>
        <v>#REF!</v>
      </c>
      <c r="M26" s="180" t="e">
        <f>IF(MAX(#REF!)=1,"N/A")</f>
        <v>#REF!</v>
      </c>
      <c r="N26" s="180" t="e">
        <f>IF(MAX(#REF!)=1,"N/A")</f>
        <v>#REF!</v>
      </c>
      <c r="O26" s="180" t="e">
        <f>IF(MAX(#REF!)=1,"N/A")</f>
        <v>#REF!</v>
      </c>
      <c r="P26" s="180" t="e">
        <f>IF(MAX(#REF!)=1,"N/A")</f>
        <v>#REF!</v>
      </c>
      <c r="Q26" s="180" t="e">
        <f>IF(MAX(#REF!)=1,"N/A")</f>
        <v>#REF!</v>
      </c>
      <c r="R26" s="183" t="e">
        <f>MAX(#REF!)</f>
        <v>#REF!</v>
      </c>
      <c r="S26" s="20"/>
      <c r="T26" s="20"/>
      <c r="U26" s="20"/>
      <c r="V26" s="20"/>
      <c r="W26" s="20"/>
      <c r="X26" s="20"/>
      <c r="Y26" s="20"/>
    </row>
    <row r="27" spans="1:25" ht="12.75" customHeight="1" thickBot="1">
      <c r="A27" s="115" t="s">
        <v>7</v>
      </c>
      <c r="B27" s="116"/>
      <c r="C27" s="184" t="e">
        <f>#REF!</f>
        <v>#REF!</v>
      </c>
      <c r="D27" s="181" t="e">
        <f>#REF!</f>
        <v>#REF!</v>
      </c>
      <c r="E27" s="181" t="e">
        <f>#REF!</f>
        <v>#REF!</v>
      </c>
      <c r="F27" s="181" t="e">
        <f>IF(#REF!=1,"N/A")</f>
        <v>#REF!</v>
      </c>
      <c r="G27" s="181" t="e">
        <f>IF(#REF!=1,"N/A")</f>
        <v>#REF!</v>
      </c>
      <c r="H27" s="181" t="e">
        <f>IF(#REF!=1,"N/A")</f>
        <v>#REF!</v>
      </c>
      <c r="I27" s="181" t="e">
        <f>IF(#REF!=1,"N/A")</f>
        <v>#REF!</v>
      </c>
      <c r="J27" s="181" t="e">
        <f>IF(#REF!=1,"N/A")</f>
        <v>#REF!</v>
      </c>
      <c r="K27" s="181" t="e">
        <f>IF(#REF!=1,"N/A")</f>
        <v>#REF!</v>
      </c>
      <c r="L27" s="181" t="e">
        <f>IF(#REF!=1,"N/A")</f>
        <v>#REF!</v>
      </c>
      <c r="M27" s="181" t="e">
        <f>IF(#REF!=1,"N/A")</f>
        <v>#REF!</v>
      </c>
      <c r="N27" s="181" t="e">
        <f>IF(#REF!=1,"N/A")</f>
        <v>#REF!</v>
      </c>
      <c r="O27" s="181" t="e">
        <f>IF(#REF!=1,"N/A")</f>
        <v>#REF!</v>
      </c>
      <c r="P27" s="181" t="e">
        <f>IF(#REF!=1,"N/A")</f>
        <v>#REF!</v>
      </c>
      <c r="Q27" s="181" t="e">
        <f>IF(#REF!=1,"N/A")</f>
        <v>#REF!</v>
      </c>
      <c r="R27" s="185" t="e">
        <f>#REF!</f>
        <v>#REF!</v>
      </c>
      <c r="S27" s="20"/>
      <c r="T27" s="20"/>
      <c r="U27" s="20"/>
      <c r="V27" s="20"/>
      <c r="W27" s="20"/>
      <c r="X27" s="20"/>
      <c r="Y27" s="20"/>
    </row>
    <row r="28" spans="1:25" ht="12.75" customHeight="1">
      <c r="A28" s="337"/>
      <c r="B28" s="337"/>
      <c r="C28" s="338"/>
      <c r="D28" s="338"/>
      <c r="E28" s="338"/>
      <c r="F28" s="338"/>
      <c r="G28" s="338"/>
      <c r="H28" s="338"/>
      <c r="I28" s="338"/>
      <c r="J28" s="338"/>
      <c r="K28" s="338"/>
      <c r="L28" s="338"/>
      <c r="M28" s="338"/>
      <c r="N28" s="338"/>
      <c r="O28" s="338"/>
      <c r="P28" s="338"/>
      <c r="Q28" s="338"/>
      <c r="R28" s="338"/>
    </row>
    <row r="29" spans="1:25" ht="12.75" customHeight="1">
      <c r="A29" s="337"/>
      <c r="B29" s="337"/>
      <c r="C29" s="338"/>
      <c r="D29" s="338"/>
      <c r="E29" s="338"/>
      <c r="F29" s="338"/>
      <c r="G29" s="338"/>
      <c r="H29" s="338"/>
      <c r="I29" s="338"/>
      <c r="J29" s="338"/>
      <c r="K29" s="338"/>
      <c r="L29" s="338"/>
      <c r="M29" s="338"/>
      <c r="N29" s="338"/>
      <c r="O29" s="338"/>
      <c r="P29" s="338"/>
      <c r="Q29" s="338"/>
      <c r="R29" s="338"/>
    </row>
  </sheetData>
  <mergeCells count="2">
    <mergeCell ref="A8:A20"/>
    <mergeCell ref="A21:B21"/>
  </mergeCells>
  <phoneticPr fontId="6" type="noConversion"/>
  <pageMargins left="0.19685039370078741" right="0.19685039370078741" top="0.59055118110236227" bottom="0.59055118110236227" header="0.39370078740157483" footer="0.39370078740157483"/>
  <pageSetup scale="67" pageOrder="overThenDown" orientation="landscape" r:id="rId1"/>
  <headerFooter alignWithMargins="0">
    <oddFooter>&amp;L&amp;F / &amp;A&amp;R&amp;"Arial,標準"&amp;P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10:D11"/>
  <sheetViews>
    <sheetView showGridLines="0" view="pageBreakPreview" zoomScale="80" zoomScaleNormal="100" zoomScaleSheetLayoutView="80" workbookViewId="0">
      <selection activeCell="D11" sqref="D11"/>
    </sheetView>
  </sheetViews>
  <sheetFormatPr defaultRowHeight="15"/>
  <cols>
    <col min="1" max="1" width="46.6640625" customWidth="1"/>
    <col min="2" max="2" width="20.6640625" customWidth="1"/>
    <col min="5" max="5" width="9" customWidth="1"/>
  </cols>
  <sheetData>
    <row r="10" spans="4:4" ht="141.75" customHeight="1"/>
    <row r="11" spans="4:4">
      <c r="D11" s="359"/>
    </row>
  </sheetData>
  <phoneticPr fontId="35"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工作表</vt:lpstr>
      </vt:variant>
      <vt:variant>
        <vt:i4>12</vt:i4>
      </vt:variant>
      <vt:variant>
        <vt:lpstr>图表</vt:lpstr>
      </vt:variant>
      <vt:variant>
        <vt:i4>1</vt:i4>
      </vt:variant>
      <vt:variant>
        <vt:lpstr>命名范围</vt:lpstr>
      </vt:variant>
      <vt:variant>
        <vt:i4>22</vt:i4>
      </vt:variant>
    </vt:vector>
  </HeadingPairs>
  <TitlesOfParts>
    <vt:vector size="35" baseType="lpstr">
      <vt:lpstr>Table of Content</vt:lpstr>
      <vt:lpstr>Concentration_analysis</vt:lpstr>
      <vt:lpstr>Monthly Distribution by App</vt:lpstr>
      <vt:lpstr>0 Outline</vt:lpstr>
      <vt:lpstr>1 TTD</vt:lpstr>
      <vt:lpstr>2 Stability</vt:lpstr>
      <vt:lpstr>2 Population Distribution</vt:lpstr>
      <vt:lpstr>3 Performacne</vt:lpstr>
      <vt:lpstr>3 KS</vt:lpstr>
      <vt:lpstr>3 GINI</vt:lpstr>
      <vt:lpstr>4 Univariable Analysis</vt:lpstr>
      <vt:lpstr>A_Card</vt:lpstr>
      <vt:lpstr>5 Vintage Chart</vt:lpstr>
      <vt:lpstr>'0 Outline'!Print_Area</vt:lpstr>
      <vt:lpstr>'1 TTD'!Print_Area</vt:lpstr>
      <vt:lpstr>'2 Population Distribution'!Print_Area</vt:lpstr>
      <vt:lpstr>'2 Stability'!Print_Area</vt:lpstr>
      <vt:lpstr>'3 Performacne'!Print_Area</vt:lpstr>
      <vt:lpstr>'4 Univariable Analysis'!Print_Area</vt:lpstr>
      <vt:lpstr>'Monthly Distribution by App'!Print_Area</vt:lpstr>
      <vt:lpstr>'1 TTD'!Print_Titles</vt:lpstr>
      <vt:lpstr>'2 Stability'!Print_Titles</vt:lpstr>
      <vt:lpstr>'3 Performacne'!Print_Titles</vt:lpstr>
      <vt:lpstr>'4 Univariable Analysis'!Print_Titles</vt:lpstr>
      <vt:lpstr>'Monthly Distribution by App'!ttd_cut</vt:lpstr>
      <vt:lpstr>'Monthly Distribution by App'!ttd_rank</vt:lpstr>
      <vt:lpstr>'Monthly Distribution by App'!ttd_v1</vt:lpstr>
      <vt:lpstr>'Monthly Distribution by App'!ttd_v2</vt:lpstr>
      <vt:lpstr>'Monthly Distribution by App'!ttd_v3</vt:lpstr>
      <vt:lpstr>'Monthly Distribution by App'!ttd_v4</vt:lpstr>
      <vt:lpstr>'Monthly Distribution by App'!ttd_v5</vt:lpstr>
      <vt:lpstr>'Monthly Distribution by App'!ttd_v6</vt:lpstr>
      <vt:lpstr>'Monthly Distribution by App'!ttd_v7</vt:lpstr>
      <vt:lpstr>'Monthly Distribution by App'!ttd_v8</vt:lpstr>
      <vt:lpstr>'Monthly Distribution by App'!ttd_v9</vt:lpstr>
    </vt:vector>
  </TitlesOfParts>
  <Company>TSBANK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TSBANK</dc:creator>
  <cp:lastModifiedBy>Rong Ji</cp:lastModifiedBy>
  <cp:lastPrinted>2008-09-18T06:17:18Z</cp:lastPrinted>
  <dcterms:created xsi:type="dcterms:W3CDTF">2006-12-25T03:37:48Z</dcterms:created>
  <dcterms:modified xsi:type="dcterms:W3CDTF">2021-09-02T02:44:45Z</dcterms:modified>
</cp:coreProperties>
</file>